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974279C1-2D91-40B8-8DBA-2AEE9D64BEBF}" xr6:coauthVersionLast="43" xr6:coauthVersionMax="43" xr10:uidLastSave="{00000000-0000-0000-0000-000000000000}"/>
  <bookViews>
    <workbookView xWindow="14355" yWindow="1035" windowWidth="11505" windowHeight="6945" firstSheet="5" activeTab="5" xr2:uid="{00000000-000D-0000-FFFF-FFFF00000000}"/>
  </bookViews>
  <sheets>
    <sheet name="Structural Information" sheetId="1" r:id="rId1"/>
    <sheet name="Frame Capacities" sheetId="5" r:id="rId2"/>
    <sheet name="Infill Capacities" sheetId="6" r:id="rId3"/>
    <sheet name="System Capacities" sheetId="7" r:id="rId4"/>
    <sheet name="Yield Mechanism" sheetId="3" r:id="rId5"/>
    <sheet name="Post-yield Mechanism" sheetId="4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4" l="1"/>
  <c r="P10" i="4"/>
  <c r="K10" i="4"/>
  <c r="L10" i="4" s="1"/>
  <c r="L9" i="4" s="1"/>
  <c r="L8" i="4" s="1"/>
  <c r="L7" i="4" s="1"/>
  <c r="L6" i="4" s="1"/>
  <c r="L5" i="4" s="1"/>
  <c r="Q9" i="4"/>
  <c r="P9" i="4"/>
  <c r="K9" i="4"/>
  <c r="Q8" i="4"/>
  <c r="P8" i="4"/>
  <c r="K8" i="4"/>
  <c r="Q7" i="4"/>
  <c r="P7" i="4"/>
  <c r="K7" i="4"/>
  <c r="Q6" i="4"/>
  <c r="P6" i="4"/>
  <c r="K6" i="4"/>
  <c r="Q5" i="4"/>
  <c r="P5" i="4"/>
  <c r="K5" i="4"/>
  <c r="Q21" i="4"/>
  <c r="P21" i="4"/>
  <c r="K21" i="4"/>
  <c r="L21" i="4" s="1"/>
  <c r="L20" i="4" s="1"/>
  <c r="L19" i="4" s="1"/>
  <c r="L18" i="4" s="1"/>
  <c r="L17" i="4" s="1"/>
  <c r="L16" i="4" s="1"/>
  <c r="Q20" i="4"/>
  <c r="P20" i="4"/>
  <c r="K20" i="4"/>
  <c r="Q19" i="4"/>
  <c r="P19" i="4"/>
  <c r="K19" i="4"/>
  <c r="Q18" i="4"/>
  <c r="P18" i="4"/>
  <c r="K18" i="4"/>
  <c r="Q17" i="4"/>
  <c r="P17" i="4"/>
  <c r="K17" i="4"/>
  <c r="Q16" i="4"/>
  <c r="P16" i="4"/>
  <c r="K16" i="4"/>
  <c r="Q32" i="4"/>
  <c r="P32" i="4"/>
  <c r="K32" i="4"/>
  <c r="L32" i="4" s="1"/>
  <c r="L31" i="4" s="1"/>
  <c r="L30" i="4" s="1"/>
  <c r="L29" i="4" s="1"/>
  <c r="L28" i="4" s="1"/>
  <c r="L27" i="4" s="1"/>
  <c r="Q31" i="4"/>
  <c r="P31" i="4"/>
  <c r="K31" i="4"/>
  <c r="Q30" i="4"/>
  <c r="P30" i="4"/>
  <c r="K30" i="4"/>
  <c r="Q29" i="4"/>
  <c r="P29" i="4"/>
  <c r="K29" i="4"/>
  <c r="Q28" i="4"/>
  <c r="P28" i="4"/>
  <c r="K28" i="4"/>
  <c r="Q27" i="4"/>
  <c r="P27" i="4"/>
  <c r="K27" i="4"/>
  <c r="Q43" i="4"/>
  <c r="P43" i="4"/>
  <c r="K43" i="4"/>
  <c r="L43" i="4" s="1"/>
  <c r="L42" i="4" s="1"/>
  <c r="L41" i="4" s="1"/>
  <c r="L40" i="4" s="1"/>
  <c r="L39" i="4" s="1"/>
  <c r="L38" i="4" s="1"/>
  <c r="Q42" i="4"/>
  <c r="P42" i="4"/>
  <c r="K42" i="4"/>
  <c r="Q41" i="4"/>
  <c r="P41" i="4"/>
  <c r="K41" i="4"/>
  <c r="Q40" i="4"/>
  <c r="P40" i="4"/>
  <c r="K40" i="4"/>
  <c r="Q39" i="4"/>
  <c r="P39" i="4"/>
  <c r="K39" i="4"/>
  <c r="Q38" i="4"/>
  <c r="P38" i="4"/>
  <c r="K38" i="4"/>
  <c r="Q54" i="4"/>
  <c r="P54" i="4"/>
  <c r="K54" i="4"/>
  <c r="L54" i="4" s="1"/>
  <c r="L53" i="4" s="1"/>
  <c r="L52" i="4" s="1"/>
  <c r="L51" i="4" s="1"/>
  <c r="L50" i="4" s="1"/>
  <c r="L49" i="4" s="1"/>
  <c r="Q53" i="4"/>
  <c r="P53" i="4"/>
  <c r="K53" i="4"/>
  <c r="Q52" i="4"/>
  <c r="P52" i="4"/>
  <c r="K52" i="4"/>
  <c r="Q51" i="4"/>
  <c r="P51" i="4"/>
  <c r="K51" i="4"/>
  <c r="Q50" i="4"/>
  <c r="P50" i="4"/>
  <c r="K50" i="4"/>
  <c r="Q49" i="4"/>
  <c r="P49" i="4"/>
  <c r="K49" i="4"/>
  <c r="Q65" i="4"/>
  <c r="P65" i="4"/>
  <c r="K65" i="4"/>
  <c r="L65" i="4" s="1"/>
  <c r="L64" i="4" s="1"/>
  <c r="L63" i="4" s="1"/>
  <c r="L62" i="4" s="1"/>
  <c r="L61" i="4" s="1"/>
  <c r="L60" i="4" s="1"/>
  <c r="Q64" i="4"/>
  <c r="P64" i="4"/>
  <c r="K64" i="4"/>
  <c r="Q63" i="4"/>
  <c r="P63" i="4"/>
  <c r="K63" i="4"/>
  <c r="Q62" i="4"/>
  <c r="P62" i="4"/>
  <c r="K62" i="4"/>
  <c r="Q61" i="4"/>
  <c r="P61" i="4"/>
  <c r="K61" i="4"/>
  <c r="Q60" i="4"/>
  <c r="P60" i="4"/>
  <c r="K60" i="4"/>
  <c r="Q76" i="4"/>
  <c r="P76" i="4"/>
  <c r="K76" i="4"/>
  <c r="L76" i="4" s="1"/>
  <c r="L75" i="4" s="1"/>
  <c r="L74" i="4" s="1"/>
  <c r="L73" i="4" s="1"/>
  <c r="L72" i="4" s="1"/>
  <c r="L71" i="4" s="1"/>
  <c r="Q75" i="4"/>
  <c r="P75" i="4"/>
  <c r="K75" i="4"/>
  <c r="Q74" i="4"/>
  <c r="P74" i="4"/>
  <c r="K74" i="4"/>
  <c r="Q73" i="4"/>
  <c r="P73" i="4"/>
  <c r="K73" i="4"/>
  <c r="Q72" i="4"/>
  <c r="P72" i="4"/>
  <c r="K72" i="4"/>
  <c r="Q71" i="4"/>
  <c r="P71" i="4"/>
  <c r="K71" i="4"/>
  <c r="Q87" i="4"/>
  <c r="P87" i="4"/>
  <c r="K87" i="4"/>
  <c r="L87" i="4" s="1"/>
  <c r="L86" i="4" s="1"/>
  <c r="L85" i="4" s="1"/>
  <c r="L84" i="4" s="1"/>
  <c r="L83" i="4" s="1"/>
  <c r="L82" i="4" s="1"/>
  <c r="Q86" i="4"/>
  <c r="P86" i="4"/>
  <c r="K86" i="4"/>
  <c r="Q85" i="4"/>
  <c r="P85" i="4"/>
  <c r="K85" i="4"/>
  <c r="Q84" i="4"/>
  <c r="P84" i="4"/>
  <c r="K84" i="4"/>
  <c r="Q83" i="4"/>
  <c r="P83" i="4"/>
  <c r="K83" i="4"/>
  <c r="Q82" i="4"/>
  <c r="P82" i="4"/>
  <c r="K82" i="4"/>
  <c r="Q98" i="4"/>
  <c r="P98" i="4"/>
  <c r="K98" i="4"/>
  <c r="L98" i="4" s="1"/>
  <c r="L97" i="4" s="1"/>
  <c r="L96" i="4" s="1"/>
  <c r="L95" i="4" s="1"/>
  <c r="L94" i="4" s="1"/>
  <c r="L93" i="4" s="1"/>
  <c r="Q97" i="4"/>
  <c r="P97" i="4"/>
  <c r="K97" i="4"/>
  <c r="Q96" i="4"/>
  <c r="P96" i="4"/>
  <c r="K96" i="4"/>
  <c r="Q95" i="4"/>
  <c r="P95" i="4"/>
  <c r="K95" i="4"/>
  <c r="Q94" i="4"/>
  <c r="P94" i="4"/>
  <c r="K94" i="4"/>
  <c r="Q93" i="4"/>
  <c r="P93" i="4"/>
  <c r="K93" i="4"/>
  <c r="Q109" i="4"/>
  <c r="P109" i="4"/>
  <c r="L109" i="4"/>
  <c r="K109" i="4"/>
  <c r="Q108" i="4"/>
  <c r="P108" i="4"/>
  <c r="K108" i="4"/>
  <c r="Q107" i="4"/>
  <c r="P107" i="4"/>
  <c r="K107" i="4"/>
  <c r="Q106" i="4"/>
  <c r="P106" i="4"/>
  <c r="K106" i="4"/>
  <c r="Q105" i="4"/>
  <c r="P105" i="4"/>
  <c r="K105" i="4"/>
  <c r="Q104" i="4"/>
  <c r="P104" i="4"/>
  <c r="K104" i="4"/>
  <c r="Q120" i="4"/>
  <c r="P120" i="4"/>
  <c r="K120" i="4"/>
  <c r="L120" i="4" s="1"/>
  <c r="L119" i="4" s="1"/>
  <c r="L118" i="4" s="1"/>
  <c r="L117" i="4" s="1"/>
  <c r="L116" i="4" s="1"/>
  <c r="L115" i="4" s="1"/>
  <c r="Q119" i="4"/>
  <c r="P119" i="4"/>
  <c r="K119" i="4"/>
  <c r="Q118" i="4"/>
  <c r="P118" i="4"/>
  <c r="K118" i="4"/>
  <c r="Q117" i="4"/>
  <c r="P117" i="4"/>
  <c r="K117" i="4"/>
  <c r="Q116" i="4"/>
  <c r="P116" i="4"/>
  <c r="K116" i="4"/>
  <c r="Q115" i="4"/>
  <c r="P115" i="4"/>
  <c r="K115" i="4"/>
  <c r="Q131" i="4"/>
  <c r="P131" i="4"/>
  <c r="K131" i="4"/>
  <c r="L131" i="4" s="1"/>
  <c r="L130" i="4" s="1"/>
  <c r="L129" i="4" s="1"/>
  <c r="L128" i="4" s="1"/>
  <c r="L127" i="4" s="1"/>
  <c r="L126" i="4" s="1"/>
  <c r="Q130" i="4"/>
  <c r="P130" i="4"/>
  <c r="K130" i="4"/>
  <c r="Q129" i="4"/>
  <c r="P129" i="4"/>
  <c r="K129" i="4"/>
  <c r="Q128" i="4"/>
  <c r="P128" i="4"/>
  <c r="K128" i="4"/>
  <c r="Q127" i="4"/>
  <c r="P127" i="4"/>
  <c r="K127" i="4"/>
  <c r="Q126" i="4"/>
  <c r="P126" i="4"/>
  <c r="K126" i="4"/>
  <c r="Q142" i="4"/>
  <c r="P142" i="4"/>
  <c r="K142" i="4"/>
  <c r="L142" i="4" s="1"/>
  <c r="L141" i="4" s="1"/>
  <c r="L140" i="4" s="1"/>
  <c r="L139" i="4" s="1"/>
  <c r="L138" i="4" s="1"/>
  <c r="L137" i="4" s="1"/>
  <c r="Q141" i="4"/>
  <c r="P141" i="4"/>
  <c r="K141" i="4"/>
  <c r="Q140" i="4"/>
  <c r="P140" i="4"/>
  <c r="K140" i="4"/>
  <c r="Q139" i="4"/>
  <c r="P139" i="4"/>
  <c r="K139" i="4"/>
  <c r="Q138" i="4"/>
  <c r="P138" i="4"/>
  <c r="K138" i="4"/>
  <c r="Q137" i="4"/>
  <c r="P137" i="4"/>
  <c r="K137" i="4"/>
  <c r="L108" i="4" l="1"/>
  <c r="L107" i="4" s="1"/>
  <c r="L106" i="4" s="1"/>
  <c r="L105" i="4" s="1"/>
  <c r="L104" i="4" s="1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BO15" i="5" l="1"/>
  <c r="BO16" i="5"/>
  <c r="BO17" i="5"/>
  <c r="BO18" i="5"/>
  <c r="BO19" i="5"/>
  <c r="BO14" i="5"/>
  <c r="BP14" i="5"/>
  <c r="BN14" i="5"/>
  <c r="BN15" i="5"/>
  <c r="BN16" i="5"/>
  <c r="BN17" i="5"/>
  <c r="BN18" i="5"/>
  <c r="BN19" i="5"/>
  <c r="CU18" i="6"/>
  <c r="CU14" i="6"/>
  <c r="CU19" i="6"/>
  <c r="CU17" i="6"/>
  <c r="CU16" i="6"/>
  <c r="CU15" i="6"/>
  <c r="L244" i="4" l="1"/>
  <c r="K244" i="4"/>
  <c r="S242" i="4"/>
  <c r="R242" i="4"/>
  <c r="R244" i="4" s="1"/>
  <c r="Q242" i="4"/>
  <c r="N242" i="4"/>
  <c r="O242" i="4" s="1"/>
  <c r="M242" i="4"/>
  <c r="N244" i="4" s="1"/>
  <c r="L242" i="4"/>
  <c r="S241" i="4"/>
  <c r="R241" i="4"/>
  <c r="Q241" i="4"/>
  <c r="O241" i="4"/>
  <c r="N241" i="4"/>
  <c r="M241" i="4"/>
  <c r="L241" i="4"/>
  <c r="S240" i="4"/>
  <c r="R240" i="4"/>
  <c r="Q240" i="4"/>
  <c r="N240" i="4"/>
  <c r="O240" i="4" s="1"/>
  <c r="M240" i="4"/>
  <c r="L240" i="4"/>
  <c r="S239" i="4"/>
  <c r="R239" i="4"/>
  <c r="Q239" i="4"/>
  <c r="N239" i="4"/>
  <c r="O239" i="4" s="1"/>
  <c r="M239" i="4"/>
  <c r="L239" i="4"/>
  <c r="S238" i="4"/>
  <c r="R238" i="4"/>
  <c r="Q238" i="4"/>
  <c r="N238" i="4"/>
  <c r="O238" i="4" s="1"/>
  <c r="M238" i="4"/>
  <c r="L238" i="4"/>
  <c r="S237" i="4"/>
  <c r="R237" i="4"/>
  <c r="Q237" i="4"/>
  <c r="N237" i="4"/>
  <c r="O237" i="4" s="1"/>
  <c r="M237" i="4"/>
  <c r="L237" i="4"/>
  <c r="L233" i="4"/>
  <c r="K233" i="4"/>
  <c r="J233" i="4"/>
  <c r="J244" i="4" s="1"/>
  <c r="R231" i="4"/>
  <c r="N231" i="4"/>
  <c r="N233" i="4" s="1"/>
  <c r="M231" i="4"/>
  <c r="L231" i="4"/>
  <c r="K231" i="4"/>
  <c r="J231" i="4"/>
  <c r="R230" i="4"/>
  <c r="N230" i="4"/>
  <c r="O230" i="4" s="1"/>
  <c r="Q230" i="4" s="1"/>
  <c r="U23" i="7" s="1"/>
  <c r="M230" i="4"/>
  <c r="L230" i="4"/>
  <c r="K230" i="4"/>
  <c r="J230" i="4"/>
  <c r="R229" i="4"/>
  <c r="N229" i="4"/>
  <c r="M229" i="4"/>
  <c r="L229" i="4"/>
  <c r="K229" i="4"/>
  <c r="J229" i="4"/>
  <c r="R228" i="4"/>
  <c r="N228" i="4"/>
  <c r="M228" i="4"/>
  <c r="L228" i="4"/>
  <c r="K228" i="4"/>
  <c r="J228" i="4"/>
  <c r="R227" i="4"/>
  <c r="N227" i="4"/>
  <c r="O227" i="4" s="1"/>
  <c r="Q227" i="4" s="1"/>
  <c r="M227" i="4"/>
  <c r="L227" i="4"/>
  <c r="K227" i="4"/>
  <c r="J227" i="4"/>
  <c r="R226" i="4"/>
  <c r="N226" i="4"/>
  <c r="M226" i="4"/>
  <c r="L226" i="4"/>
  <c r="K226" i="4"/>
  <c r="J226" i="4"/>
  <c r="O225" i="4"/>
  <c r="N225" i="4"/>
  <c r="M225" i="4"/>
  <c r="L225" i="4"/>
  <c r="K225" i="4"/>
  <c r="J225" i="4"/>
  <c r="O224" i="4"/>
  <c r="N224" i="4"/>
  <c r="M224" i="4"/>
  <c r="L224" i="4"/>
  <c r="K224" i="4"/>
  <c r="J224" i="4"/>
  <c r="R223" i="4"/>
  <c r="J223" i="4"/>
  <c r="D186" i="4"/>
  <c r="H143" i="4"/>
  <c r="D143" i="4"/>
  <c r="C143" i="4"/>
  <c r="G132" i="4"/>
  <c r="E194" i="4"/>
  <c r="G131" i="4"/>
  <c r="G130" i="4"/>
  <c r="B130" i="4"/>
  <c r="B129" i="4" s="1"/>
  <c r="G129" i="4"/>
  <c r="G128" i="4"/>
  <c r="E190" i="4"/>
  <c r="B128" i="4"/>
  <c r="B127" i="4" s="1"/>
  <c r="B126" i="4" s="1"/>
  <c r="G127" i="4"/>
  <c r="E189" i="4"/>
  <c r="G126" i="4"/>
  <c r="E188" i="4"/>
  <c r="G125" i="4"/>
  <c r="E186" i="4"/>
  <c r="Y74" i="4"/>
  <c r="E10" i="4"/>
  <c r="D10" i="4"/>
  <c r="C10" i="4"/>
  <c r="D9" i="4"/>
  <c r="C9" i="4"/>
  <c r="E9" i="4" s="1"/>
  <c r="D8" i="4"/>
  <c r="E8" i="4" s="1"/>
  <c r="C8" i="4"/>
  <c r="E7" i="4"/>
  <c r="D7" i="4"/>
  <c r="C7" i="4"/>
  <c r="D6" i="4"/>
  <c r="C6" i="4"/>
  <c r="E6" i="4" s="1"/>
  <c r="D5" i="4"/>
  <c r="C5" i="4"/>
  <c r="E5" i="4" s="1"/>
  <c r="W63" i="3"/>
  <c r="Q63" i="3"/>
  <c r="V63" i="3" s="1"/>
  <c r="W50" i="3"/>
  <c r="V50" i="3"/>
  <c r="Q50" i="3"/>
  <c r="W37" i="3"/>
  <c r="V37" i="3"/>
  <c r="Q37" i="3"/>
  <c r="C31" i="3"/>
  <c r="W24" i="3"/>
  <c r="V24" i="3"/>
  <c r="Q24" i="3"/>
  <c r="J15" i="3"/>
  <c r="W11" i="3"/>
  <c r="V11" i="3"/>
  <c r="Q11" i="3"/>
  <c r="M62" i="7"/>
  <c r="L62" i="7"/>
  <c r="I62" i="7"/>
  <c r="E62" i="7"/>
  <c r="M56" i="7"/>
  <c r="I56" i="7"/>
  <c r="E56" i="7"/>
  <c r="M52" i="7"/>
  <c r="I52" i="7"/>
  <c r="E52" i="7"/>
  <c r="M46" i="7"/>
  <c r="R8" i="7" s="1"/>
  <c r="G18" i="3" s="1"/>
  <c r="I46" i="7"/>
  <c r="E46" i="7"/>
  <c r="R6" i="7" s="1"/>
  <c r="J37" i="7"/>
  <c r="V37" i="7" s="1"/>
  <c r="H37" i="7"/>
  <c r="J36" i="7"/>
  <c r="V36" i="7" s="1"/>
  <c r="J35" i="7"/>
  <c r="V35" i="7" s="1"/>
  <c r="J34" i="7"/>
  <c r="V34" i="7" s="1"/>
  <c r="J33" i="7"/>
  <c r="V33" i="7" s="1"/>
  <c r="J32" i="7"/>
  <c r="V32" i="7" s="1"/>
  <c r="J24" i="7"/>
  <c r="S231" i="4" s="1"/>
  <c r="T242" i="4" s="1"/>
  <c r="H24" i="7"/>
  <c r="J23" i="7"/>
  <c r="S230" i="4" s="1"/>
  <c r="J22" i="7"/>
  <c r="S229" i="4" s="1"/>
  <c r="J21" i="7"/>
  <c r="U20" i="7"/>
  <c r="J20" i="7"/>
  <c r="S227" i="4" s="1"/>
  <c r="J19" i="7"/>
  <c r="S226" i="4" s="1"/>
  <c r="R11" i="7"/>
  <c r="G21" i="3" s="1"/>
  <c r="R9" i="7"/>
  <c r="G19" i="3" s="1"/>
  <c r="U7" i="7"/>
  <c r="X49" i="6"/>
  <c r="X48" i="6"/>
  <c r="X47" i="6"/>
  <c r="X46" i="6"/>
  <c r="X45" i="6"/>
  <c r="X44" i="6"/>
  <c r="X43" i="6"/>
  <c r="X42" i="6"/>
  <c r="X41" i="6"/>
  <c r="X40" i="6"/>
  <c r="X39" i="6"/>
  <c r="Y39" i="6" s="1"/>
  <c r="X38" i="6"/>
  <c r="X37" i="6"/>
  <c r="X36" i="6"/>
  <c r="X35" i="6"/>
  <c r="X34" i="6"/>
  <c r="X33" i="6"/>
  <c r="X32" i="6"/>
  <c r="BL22" i="6"/>
  <c r="BD21" i="6"/>
  <c r="AY21" i="6"/>
  <c r="AU21" i="6"/>
  <c r="J21" i="6"/>
  <c r="F21" i="6"/>
  <c r="K21" i="6" s="1"/>
  <c r="BD20" i="6"/>
  <c r="AY20" i="6"/>
  <c r="AU20" i="6"/>
  <c r="J20" i="6"/>
  <c r="F20" i="6"/>
  <c r="K20" i="6" s="1"/>
  <c r="DD19" i="6"/>
  <c r="BD19" i="6"/>
  <c r="AY19" i="6"/>
  <c r="AU19" i="6"/>
  <c r="J19" i="6"/>
  <c r="F19" i="6"/>
  <c r="K19" i="6" s="1"/>
  <c r="DD18" i="6"/>
  <c r="H62" i="7" s="1"/>
  <c r="BD18" i="6"/>
  <c r="AY18" i="6"/>
  <c r="AU18" i="6"/>
  <c r="J18" i="6"/>
  <c r="H18" i="6"/>
  <c r="F18" i="6"/>
  <c r="K18" i="6" s="1"/>
  <c r="DD17" i="6"/>
  <c r="D62" i="7" s="1"/>
  <c r="BD17" i="6"/>
  <c r="AY17" i="6"/>
  <c r="AU17" i="6"/>
  <c r="N17" i="6"/>
  <c r="K17" i="6"/>
  <c r="H17" i="6"/>
  <c r="J17" i="6" s="1"/>
  <c r="F17" i="6"/>
  <c r="E17" i="6"/>
  <c r="L17" i="6" s="1"/>
  <c r="DD16" i="6"/>
  <c r="BR16" i="6"/>
  <c r="BD16" i="6"/>
  <c r="AY16" i="6"/>
  <c r="AU16" i="6"/>
  <c r="J16" i="6"/>
  <c r="H16" i="6"/>
  <c r="K16" i="6" s="1"/>
  <c r="F16" i="6"/>
  <c r="DD15" i="6"/>
  <c r="BR15" i="6"/>
  <c r="BD15" i="6"/>
  <c r="AY15" i="6"/>
  <c r="AU15" i="6"/>
  <c r="J15" i="6"/>
  <c r="H15" i="6"/>
  <c r="K15" i="6" s="1"/>
  <c r="F15" i="6"/>
  <c r="DD14" i="6"/>
  <c r="BR14" i="6"/>
  <c r="BD14" i="6"/>
  <c r="AY14" i="6"/>
  <c r="AU14" i="6"/>
  <c r="J14" i="6"/>
  <c r="H14" i="6"/>
  <c r="K14" i="6" s="1"/>
  <c r="F14" i="6"/>
  <c r="BR13" i="6"/>
  <c r="BD13" i="6"/>
  <c r="AY13" i="6"/>
  <c r="AU13" i="6"/>
  <c r="K13" i="6"/>
  <c r="J13" i="6"/>
  <c r="H13" i="6"/>
  <c r="F13" i="6"/>
  <c r="BR12" i="6"/>
  <c r="BD12" i="6"/>
  <c r="AY12" i="6"/>
  <c r="AU12" i="6"/>
  <c r="J12" i="6"/>
  <c r="F12" i="6"/>
  <c r="K12" i="6" s="1"/>
  <c r="BR11" i="6"/>
  <c r="BD11" i="6"/>
  <c r="AY11" i="6"/>
  <c r="AU11" i="6"/>
  <c r="N11" i="6"/>
  <c r="J11" i="6"/>
  <c r="F11" i="6"/>
  <c r="K11" i="6" s="1"/>
  <c r="E11" i="6"/>
  <c r="L11" i="6" s="1"/>
  <c r="M11" i="6" s="1"/>
  <c r="BR10" i="6"/>
  <c r="BD10" i="6"/>
  <c r="AY10" i="6"/>
  <c r="AU10" i="6"/>
  <c r="J10" i="6"/>
  <c r="F10" i="6"/>
  <c r="K10" i="6" s="1"/>
  <c r="E10" i="6"/>
  <c r="L10" i="6" s="1"/>
  <c r="M10" i="6" s="1"/>
  <c r="CT9" i="6"/>
  <c r="CP9" i="6"/>
  <c r="CO9" i="6"/>
  <c r="BR9" i="6"/>
  <c r="BD9" i="6"/>
  <c r="AY9" i="6"/>
  <c r="AU9" i="6"/>
  <c r="K9" i="6"/>
  <c r="J9" i="6"/>
  <c r="F9" i="6"/>
  <c r="E9" i="6"/>
  <c r="L9" i="6" s="1"/>
  <c r="N9" i="6" s="1"/>
  <c r="CP8" i="6"/>
  <c r="CO8" i="6"/>
  <c r="BR8" i="6"/>
  <c r="BL8" i="6"/>
  <c r="BD8" i="6"/>
  <c r="AY8" i="6"/>
  <c r="AU8" i="6"/>
  <c r="J8" i="6"/>
  <c r="F8" i="6"/>
  <c r="K8" i="6" s="1"/>
  <c r="E8" i="6"/>
  <c r="L8" i="6" s="1"/>
  <c r="N8" i="6" s="1"/>
  <c r="CP7" i="6"/>
  <c r="CO7" i="6"/>
  <c r="BX7" i="6"/>
  <c r="BT7" i="6"/>
  <c r="BR7" i="6"/>
  <c r="BD7" i="6"/>
  <c r="AY7" i="6"/>
  <c r="AU7" i="6"/>
  <c r="K7" i="6"/>
  <c r="M7" i="6" s="1"/>
  <c r="J7" i="6"/>
  <c r="F7" i="6"/>
  <c r="E7" i="6"/>
  <c r="L7" i="6" s="1"/>
  <c r="CP6" i="6"/>
  <c r="CO6" i="6"/>
  <c r="BR6" i="6"/>
  <c r="BL6" i="6"/>
  <c r="BM6" i="6" s="1"/>
  <c r="BD6" i="6"/>
  <c r="AY6" i="6"/>
  <c r="AU6" i="6"/>
  <c r="J6" i="6"/>
  <c r="F6" i="6"/>
  <c r="K6" i="6" s="1"/>
  <c r="CT5" i="6"/>
  <c r="CP5" i="6"/>
  <c r="CO5" i="6"/>
  <c r="BR5" i="6"/>
  <c r="BD5" i="6"/>
  <c r="AY5" i="6"/>
  <c r="AU5" i="6"/>
  <c r="J5" i="6"/>
  <c r="F5" i="6"/>
  <c r="K5" i="6" s="1"/>
  <c r="E5" i="6"/>
  <c r="L5" i="6" s="1"/>
  <c r="N5" i="6" s="1"/>
  <c r="CP4" i="6"/>
  <c r="CO4" i="6"/>
  <c r="BX4" i="6"/>
  <c r="BT4" i="6"/>
  <c r="BT15" i="6" s="1"/>
  <c r="BL4" i="6"/>
  <c r="BM4" i="6" s="1"/>
  <c r="BD4" i="6"/>
  <c r="AY4" i="6"/>
  <c r="AU4" i="6"/>
  <c r="J4" i="6"/>
  <c r="F4" i="6"/>
  <c r="K4" i="6" s="1"/>
  <c r="CV3" i="6"/>
  <c r="CU3" i="6"/>
  <c r="CT3" i="6"/>
  <c r="CS3" i="6"/>
  <c r="CP3" i="6"/>
  <c r="CO3" i="6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AG44" i="5"/>
  <c r="AB44" i="5"/>
  <c r="W44" i="5"/>
  <c r="O44" i="5"/>
  <c r="N44" i="5"/>
  <c r="AG43" i="5"/>
  <c r="AB43" i="5"/>
  <c r="W43" i="5"/>
  <c r="O43" i="5"/>
  <c r="N43" i="5"/>
  <c r="O42" i="5"/>
  <c r="N42" i="5"/>
  <c r="O41" i="5"/>
  <c r="N41" i="5"/>
  <c r="O40" i="5"/>
  <c r="N40" i="5"/>
  <c r="AG39" i="5"/>
  <c r="BL17" i="5" s="1"/>
  <c r="AB39" i="5"/>
  <c r="W39" i="5"/>
  <c r="O39" i="5"/>
  <c r="N39" i="5"/>
  <c r="AG38" i="5"/>
  <c r="AB38" i="5"/>
  <c r="W38" i="5"/>
  <c r="O38" i="5"/>
  <c r="N38" i="5"/>
  <c r="O37" i="5"/>
  <c r="N37" i="5"/>
  <c r="O36" i="5"/>
  <c r="N36" i="5"/>
  <c r="O35" i="5"/>
  <c r="N35" i="5"/>
  <c r="O34" i="5"/>
  <c r="N34" i="5"/>
  <c r="AG33" i="5"/>
  <c r="AB33" i="5"/>
  <c r="W33" i="5"/>
  <c r="BK16" i="5" s="1"/>
  <c r="O33" i="5"/>
  <c r="N33" i="5"/>
  <c r="AO32" i="5"/>
  <c r="AN32" i="5"/>
  <c r="AG32" i="5"/>
  <c r="AB32" i="5"/>
  <c r="W32" i="5"/>
  <c r="O32" i="5"/>
  <c r="N32" i="5"/>
  <c r="AO31" i="5"/>
  <c r="O31" i="5"/>
  <c r="N31" i="5"/>
  <c r="AO30" i="5"/>
  <c r="AN30" i="5"/>
  <c r="O30" i="5"/>
  <c r="N30" i="5"/>
  <c r="AO29" i="5"/>
  <c r="AN29" i="5"/>
  <c r="O29" i="5"/>
  <c r="N29" i="5"/>
  <c r="AQ28" i="5"/>
  <c r="AP28" i="5"/>
  <c r="AO28" i="5"/>
  <c r="AG28" i="5"/>
  <c r="AB28" i="5"/>
  <c r="W28" i="5"/>
  <c r="O28" i="5"/>
  <c r="N28" i="5"/>
  <c r="AP27" i="5"/>
  <c r="AO27" i="5"/>
  <c r="AG27" i="5"/>
  <c r="AB27" i="5"/>
  <c r="W27" i="5"/>
  <c r="O27" i="5"/>
  <c r="N27" i="5"/>
  <c r="AQ26" i="5"/>
  <c r="AP26" i="5"/>
  <c r="AO26" i="5"/>
  <c r="AP25" i="5"/>
  <c r="AQ25" i="5" s="1"/>
  <c r="AO25" i="5"/>
  <c r="AO24" i="5"/>
  <c r="AQ23" i="5"/>
  <c r="AO23" i="5"/>
  <c r="AN23" i="5"/>
  <c r="AP23" i="5" s="1"/>
  <c r="AO22" i="5"/>
  <c r="AG22" i="5"/>
  <c r="X22" i="5"/>
  <c r="AB22" i="5" s="1"/>
  <c r="BJ15" i="5" s="1"/>
  <c r="S22" i="5"/>
  <c r="W22" i="5" s="1"/>
  <c r="AO21" i="5"/>
  <c r="AN21" i="5"/>
  <c r="AP21" i="5" s="1"/>
  <c r="AQ21" i="5" s="1"/>
  <c r="AG21" i="5"/>
  <c r="AB21" i="5"/>
  <c r="W21" i="5"/>
  <c r="AO20" i="5"/>
  <c r="BL19" i="5"/>
  <c r="AO19" i="5"/>
  <c r="BL18" i="5"/>
  <c r="AO18" i="5"/>
  <c r="AO17" i="5"/>
  <c r="AG17" i="5"/>
  <c r="AB17" i="5"/>
  <c r="W17" i="5"/>
  <c r="AR16" i="5"/>
  <c r="AO16" i="5"/>
  <c r="AN16" i="5"/>
  <c r="AP16" i="5" s="1"/>
  <c r="AQ16" i="5" s="1"/>
  <c r="AG16" i="5"/>
  <c r="AB16" i="5"/>
  <c r="W16" i="5"/>
  <c r="AQ15" i="5"/>
  <c r="AO15" i="5"/>
  <c r="AN15" i="5"/>
  <c r="AP15" i="5" s="1"/>
  <c r="AO14" i="5"/>
  <c r="AO13" i="5"/>
  <c r="AO12" i="5"/>
  <c r="AN12" i="5"/>
  <c r="AP12" i="5" s="1"/>
  <c r="AO11" i="5"/>
  <c r="AG11" i="5"/>
  <c r="AC11" i="5"/>
  <c r="AB11" i="5"/>
  <c r="AA11" i="5"/>
  <c r="X11" i="5"/>
  <c r="W11" i="5"/>
  <c r="S11" i="5"/>
  <c r="AP10" i="5"/>
  <c r="AO10" i="5"/>
  <c r="AN10" i="5"/>
  <c r="AG10" i="5"/>
  <c r="AB10" i="5"/>
  <c r="W10" i="5"/>
  <c r="BM9" i="5"/>
  <c r="BI9" i="5"/>
  <c r="BH9" i="5"/>
  <c r="AO9" i="5"/>
  <c r="BO8" i="5"/>
  <c r="BM8" i="5"/>
  <c r="BI8" i="5"/>
  <c r="BH8" i="5"/>
  <c r="AO8" i="5"/>
  <c r="BO7" i="5"/>
  <c r="BM7" i="5"/>
  <c r="BI17" i="5" s="1"/>
  <c r="G35" i="7" s="1"/>
  <c r="BI7" i="5"/>
  <c r="BH7" i="5"/>
  <c r="AO7" i="5"/>
  <c r="BM6" i="5"/>
  <c r="BL16" i="5" s="1"/>
  <c r="BI6" i="5"/>
  <c r="BH6" i="5"/>
  <c r="AO6" i="5"/>
  <c r="AG6" i="5"/>
  <c r="AB6" i="5"/>
  <c r="AA6" i="5"/>
  <c r="V6" i="5"/>
  <c r="AP32" i="5" s="1"/>
  <c r="AQ32" i="5" s="1"/>
  <c r="U6" i="5"/>
  <c r="AP31" i="5" s="1"/>
  <c r="AR31" i="5" s="1"/>
  <c r="T6" i="5"/>
  <c r="S6" i="5"/>
  <c r="AP29" i="5" s="1"/>
  <c r="AQ29" i="5" s="1"/>
  <c r="BM5" i="5"/>
  <c r="BL15" i="5" s="1"/>
  <c r="BI5" i="5"/>
  <c r="BH5" i="5"/>
  <c r="AO5" i="5"/>
  <c r="AG5" i="5"/>
  <c r="AB5" i="5"/>
  <c r="BI18" i="5" s="1"/>
  <c r="G36" i="7" s="1"/>
  <c r="W5" i="5"/>
  <c r="BI4" i="5"/>
  <c r="BH4" i="5"/>
  <c r="BO3" i="5"/>
  <c r="BN3" i="5"/>
  <c r="BM3" i="5"/>
  <c r="BL3" i="5"/>
  <c r="BI3" i="5"/>
  <c r="BH3" i="5"/>
  <c r="X35" i="1"/>
  <c r="AE34" i="1"/>
  <c r="AC34" i="1"/>
  <c r="X34" i="1"/>
  <c r="AH32" i="1"/>
  <c r="X30" i="1"/>
  <c r="AE29" i="1"/>
  <c r="AC29" i="1"/>
  <c r="X29" i="1"/>
  <c r="AH26" i="1"/>
  <c r="X25" i="1"/>
  <c r="AE24" i="1"/>
  <c r="AR28" i="5" s="1"/>
  <c r="AC24" i="1"/>
  <c r="X24" i="1"/>
  <c r="AH20" i="1"/>
  <c r="X20" i="1"/>
  <c r="AE19" i="1"/>
  <c r="AC19" i="1"/>
  <c r="X19" i="1"/>
  <c r="Z12" i="1"/>
  <c r="U12" i="1"/>
  <c r="B11" i="3" s="1"/>
  <c r="Z11" i="1"/>
  <c r="U11" i="1"/>
  <c r="E21" i="6" s="1"/>
  <c r="L21" i="6" s="1"/>
  <c r="N21" i="6" s="1"/>
  <c r="Z10" i="1"/>
  <c r="U10" i="1"/>
  <c r="BL20" i="6" s="1"/>
  <c r="Z9" i="1"/>
  <c r="U9" i="1"/>
  <c r="Z8" i="1"/>
  <c r="U8" i="1"/>
  <c r="Z7" i="1"/>
  <c r="U7" i="1"/>
  <c r="AN9" i="5" s="1"/>
  <c r="AP9" i="5" s="1"/>
  <c r="Z6" i="1"/>
  <c r="U6" i="1"/>
  <c r="CV7" i="6" l="1"/>
  <c r="O228" i="4"/>
  <c r="M233" i="4"/>
  <c r="O229" i="4"/>
  <c r="Q229" i="4" s="1"/>
  <c r="BO6" i="5"/>
  <c r="BO9" i="5"/>
  <c r="BO4" i="5"/>
  <c r="BO5" i="5"/>
  <c r="P242" i="4"/>
  <c r="CV9" i="6"/>
  <c r="V23" i="7"/>
  <c r="CV8" i="6"/>
  <c r="V20" i="7"/>
  <c r="CV5" i="6"/>
  <c r="CV4" i="6"/>
  <c r="P237" i="4"/>
  <c r="Q228" i="4"/>
  <c r="U21" i="7" s="1"/>
  <c r="V21" i="7" s="1"/>
  <c r="U8" i="7"/>
  <c r="V8" i="7" s="1"/>
  <c r="O226" i="4"/>
  <c r="U10" i="7"/>
  <c r="O233" i="4"/>
  <c r="Q244" i="4"/>
  <c r="E192" i="4"/>
  <c r="M244" i="4"/>
  <c r="O244" i="4" s="1"/>
  <c r="AV31" i="5"/>
  <c r="X5" i="6"/>
  <c r="X8" i="6"/>
  <c r="N9" i="7"/>
  <c r="BL7" i="5"/>
  <c r="M4" i="6"/>
  <c r="AV16" i="5"/>
  <c r="AW16" i="5"/>
  <c r="BA16" i="5" s="1"/>
  <c r="X11" i="6"/>
  <c r="AW28" i="5"/>
  <c r="BA28" i="5" s="1"/>
  <c r="AV28" i="5"/>
  <c r="AR12" i="5"/>
  <c r="Y203" i="4"/>
  <c r="Y192" i="4"/>
  <c r="Y159" i="4"/>
  <c r="Y214" i="4"/>
  <c r="Y170" i="4"/>
  <c r="Y181" i="4"/>
  <c r="Y148" i="4"/>
  <c r="Y126" i="4"/>
  <c r="Y115" i="4"/>
  <c r="Y104" i="4"/>
  <c r="Y71" i="4"/>
  <c r="Y93" i="4"/>
  <c r="Y137" i="4"/>
  <c r="Y60" i="4"/>
  <c r="Y49" i="4"/>
  <c r="Y38" i="4"/>
  <c r="Y82" i="4"/>
  <c r="Y16" i="4"/>
  <c r="W57" i="3"/>
  <c r="Y27" i="4"/>
  <c r="W44" i="3"/>
  <c r="W31" i="3"/>
  <c r="E5" i="3"/>
  <c r="W5" i="3"/>
  <c r="Y5" i="4"/>
  <c r="W18" i="3"/>
  <c r="BJ17" i="5"/>
  <c r="BK18" i="5"/>
  <c r="BL14" i="5"/>
  <c r="Y171" i="4"/>
  <c r="Y204" i="4"/>
  <c r="Y160" i="4"/>
  <c r="Y127" i="4"/>
  <c r="Y215" i="4"/>
  <c r="Y116" i="4"/>
  <c r="Y138" i="4"/>
  <c r="Y182" i="4"/>
  <c r="Y149" i="4"/>
  <c r="Y105" i="4"/>
  <c r="Y72" i="4"/>
  <c r="Y94" i="4"/>
  <c r="Y83" i="4"/>
  <c r="Y193" i="4"/>
  <c r="Y61" i="4"/>
  <c r="Y50" i="4"/>
  <c r="Y28" i="4"/>
  <c r="W45" i="3"/>
  <c r="Y6" i="4"/>
  <c r="W32" i="3"/>
  <c r="Y39" i="4"/>
  <c r="Y17" i="4"/>
  <c r="W19" i="3"/>
  <c r="W58" i="3"/>
  <c r="E6" i="3"/>
  <c r="W6" i="3"/>
  <c r="Y186" i="4"/>
  <c r="Y164" i="4"/>
  <c r="Y197" i="4"/>
  <c r="Y142" i="4"/>
  <c r="Y208" i="4"/>
  <c r="Y219" i="4"/>
  <c r="Y131" i="4"/>
  <c r="Y153" i="4"/>
  <c r="Y120" i="4"/>
  <c r="Y76" i="4"/>
  <c r="Y98" i="4"/>
  <c r="Y65" i="4"/>
  <c r="Y109" i="4"/>
  <c r="Y175" i="4"/>
  <c r="Y87" i="4"/>
  <c r="Y54" i="4"/>
  <c r="Y21" i="4"/>
  <c r="Y43" i="4"/>
  <c r="Y32" i="4"/>
  <c r="W49" i="3"/>
  <c r="W62" i="3"/>
  <c r="E10" i="3"/>
  <c r="W36" i="3"/>
  <c r="W10" i="3"/>
  <c r="W23" i="3"/>
  <c r="Y10" i="4"/>
  <c r="BI15" i="5"/>
  <c r="G33" i="7" s="1"/>
  <c r="AR25" i="5"/>
  <c r="X9" i="6"/>
  <c r="M21" i="6"/>
  <c r="N10" i="7"/>
  <c r="BL8" i="5"/>
  <c r="Y216" i="4"/>
  <c r="Y172" i="4"/>
  <c r="Y205" i="4"/>
  <c r="Y161" i="4"/>
  <c r="Y117" i="4"/>
  <c r="Y150" i="4"/>
  <c r="Y84" i="4"/>
  <c r="Y128" i="4"/>
  <c r="Y106" i="4"/>
  <c r="Y194" i="4"/>
  <c r="Y139" i="4"/>
  <c r="Y73" i="4"/>
  <c r="Y51" i="4"/>
  <c r="Y40" i="4"/>
  <c r="Y62" i="4"/>
  <c r="W46" i="3"/>
  <c r="Y7" i="4"/>
  <c r="W59" i="3"/>
  <c r="Y183" i="4"/>
  <c r="W33" i="3"/>
  <c r="Y95" i="4"/>
  <c r="Y29" i="4"/>
  <c r="W20" i="3"/>
  <c r="W7" i="3"/>
  <c r="Y18" i="4"/>
  <c r="E7" i="3"/>
  <c r="K162" i="4"/>
  <c r="K195" i="4"/>
  <c r="K184" i="4"/>
  <c r="K173" i="4"/>
  <c r="K151" i="4"/>
  <c r="K217" i="4"/>
  <c r="K206" i="4"/>
  <c r="H35" i="7"/>
  <c r="E15" i="6"/>
  <c r="L15" i="6" s="1"/>
  <c r="N15" i="6" s="1"/>
  <c r="E14" i="6"/>
  <c r="L14" i="6" s="1"/>
  <c r="N14" i="6" s="1"/>
  <c r="H22" i="7"/>
  <c r="BL16" i="6"/>
  <c r="BM16" i="6" s="1"/>
  <c r="BL17" i="6"/>
  <c r="BV4" i="6"/>
  <c r="D9" i="7"/>
  <c r="BL19" i="6"/>
  <c r="BM19" i="6" s="1"/>
  <c r="BL18" i="6"/>
  <c r="BM18" i="6" s="1"/>
  <c r="E13" i="6"/>
  <c r="L13" i="6" s="1"/>
  <c r="N13" i="6" s="1"/>
  <c r="AN20" i="5"/>
  <c r="AP20" i="5" s="1"/>
  <c r="AN18" i="5"/>
  <c r="AP18" i="5" s="1"/>
  <c r="CT7" i="6"/>
  <c r="AN19" i="5"/>
  <c r="AP19" i="5" s="1"/>
  <c r="AN17" i="5"/>
  <c r="AP17" i="5" s="1"/>
  <c r="Y49" i="6"/>
  <c r="Y45" i="6"/>
  <c r="Y41" i="6"/>
  <c r="Y37" i="6"/>
  <c r="Y33" i="6"/>
  <c r="Y48" i="6"/>
  <c r="Y44" i="6"/>
  <c r="Y40" i="6"/>
  <c r="Y36" i="6"/>
  <c r="Y32" i="6"/>
  <c r="Y43" i="6"/>
  <c r="Y35" i="6"/>
  <c r="Y47" i="6"/>
  <c r="AR15" i="5"/>
  <c r="AQ31" i="5"/>
  <c r="BB31" i="5" s="1"/>
  <c r="BF31" i="5" s="1"/>
  <c r="BK15" i="5"/>
  <c r="M9" i="6"/>
  <c r="D52" i="7"/>
  <c r="BB16" i="5"/>
  <c r="BF16" i="5" s="1"/>
  <c r="AR21" i="5"/>
  <c r="N7" i="6"/>
  <c r="X17" i="6"/>
  <c r="AR10" i="5"/>
  <c r="AQ12" i="5"/>
  <c r="BJ19" i="5"/>
  <c r="AR23" i="5"/>
  <c r="BX8" i="6"/>
  <c r="BT9" i="6"/>
  <c r="M5" i="6"/>
  <c r="AR30" i="5"/>
  <c r="AP30" i="5"/>
  <c r="AQ30" i="5" s="1"/>
  <c r="W6" i="5"/>
  <c r="BI19" i="5" s="1"/>
  <c r="G37" i="7" s="1"/>
  <c r="AQ10" i="5"/>
  <c r="BJ18" i="5"/>
  <c r="BJ16" i="5"/>
  <c r="BK19" i="5"/>
  <c r="AR32" i="5"/>
  <c r="M8" i="6"/>
  <c r="N10" i="6"/>
  <c r="Y163" i="4"/>
  <c r="Y196" i="4"/>
  <c r="Y185" i="4"/>
  <c r="Y218" i="4"/>
  <c r="Y152" i="4"/>
  <c r="Y207" i="4"/>
  <c r="Y174" i="4"/>
  <c r="Y130" i="4"/>
  <c r="Y97" i="4"/>
  <c r="Y64" i="4"/>
  <c r="Y141" i="4"/>
  <c r="Y86" i="4"/>
  <c r="Y119" i="4"/>
  <c r="Y42" i="4"/>
  <c r="Y75" i="4"/>
  <c r="Y31" i="4"/>
  <c r="Y108" i="4"/>
  <c r="Y9" i="4"/>
  <c r="W48" i="3"/>
  <c r="Y53" i="4"/>
  <c r="W61" i="3"/>
  <c r="W35" i="3"/>
  <c r="W22" i="3"/>
  <c r="W9" i="3"/>
  <c r="Y20" i="4"/>
  <c r="E9" i="3"/>
  <c r="BT13" i="6"/>
  <c r="M19" i="6"/>
  <c r="AR27" i="5"/>
  <c r="AQ27" i="5"/>
  <c r="BM26" i="6"/>
  <c r="BT11" i="6"/>
  <c r="BT5" i="6"/>
  <c r="AR9" i="5"/>
  <c r="AQ9" i="5"/>
  <c r="X21" i="6"/>
  <c r="BI16" i="5"/>
  <c r="G34" i="7" s="1"/>
  <c r="AR26" i="5"/>
  <c r="BK17" i="5"/>
  <c r="BB28" i="5"/>
  <c r="BF28" i="5" s="1"/>
  <c r="BX9" i="6"/>
  <c r="BX13" i="6"/>
  <c r="BX5" i="6"/>
  <c r="BX15" i="6"/>
  <c r="BX11" i="6"/>
  <c r="BM20" i="6"/>
  <c r="BM9" i="6"/>
  <c r="K161" i="4"/>
  <c r="K194" i="4"/>
  <c r="K183" i="4"/>
  <c r="K216" i="4"/>
  <c r="K172" i="4"/>
  <c r="K150" i="4"/>
  <c r="K205" i="4"/>
  <c r="BL15" i="6"/>
  <c r="BL14" i="6"/>
  <c r="BL13" i="6"/>
  <c r="BM13" i="6" s="1"/>
  <c r="D8" i="7"/>
  <c r="H21" i="7"/>
  <c r="T11" i="3"/>
  <c r="AN11" i="5"/>
  <c r="AP11" i="5" s="1"/>
  <c r="AN22" i="5"/>
  <c r="AP22" i="5" s="1"/>
  <c r="BW4" i="6"/>
  <c r="CT8" i="6"/>
  <c r="M13" i="6"/>
  <c r="M14" i="6"/>
  <c r="Y38" i="6"/>
  <c r="H20" i="7"/>
  <c r="B10" i="3"/>
  <c r="BM8" i="6"/>
  <c r="Y184" i="4"/>
  <c r="Y217" i="4"/>
  <c r="Y151" i="4"/>
  <c r="Y173" i="4"/>
  <c r="Y162" i="4"/>
  <c r="Y140" i="4"/>
  <c r="Y129" i="4"/>
  <c r="Y118" i="4"/>
  <c r="Y206" i="4"/>
  <c r="Y85" i="4"/>
  <c r="Y195" i="4"/>
  <c r="Y107" i="4"/>
  <c r="Y96" i="4"/>
  <c r="Y30" i="4"/>
  <c r="Y41" i="4"/>
  <c r="Y19" i="4"/>
  <c r="Y52" i="4"/>
  <c r="W60" i="3"/>
  <c r="Y8" i="4"/>
  <c r="W47" i="3"/>
  <c r="W34" i="3"/>
  <c r="Y63" i="4"/>
  <c r="W21" i="3"/>
  <c r="E8" i="3"/>
  <c r="W8" i="3"/>
  <c r="BL10" i="6"/>
  <c r="E20" i="6"/>
  <c r="L20" i="6" s="1"/>
  <c r="Y34" i="6"/>
  <c r="H34" i="7"/>
  <c r="BM15" i="6"/>
  <c r="Y46" i="6"/>
  <c r="K181" i="4"/>
  <c r="K214" i="4"/>
  <c r="K170" i="4"/>
  <c r="K203" i="4"/>
  <c r="K192" i="4"/>
  <c r="K148" i="4"/>
  <c r="K159" i="4"/>
  <c r="D6" i="7"/>
  <c r="H19" i="7"/>
  <c r="H32" i="7"/>
  <c r="K174" i="4"/>
  <c r="K207" i="4"/>
  <c r="K163" i="4"/>
  <c r="K218" i="4"/>
  <c r="K196" i="4"/>
  <c r="K185" i="4"/>
  <c r="K152" i="4"/>
  <c r="D10" i="7"/>
  <c r="E16" i="6"/>
  <c r="L16" i="6" s="1"/>
  <c r="N16" i="6" s="1"/>
  <c r="H36" i="7"/>
  <c r="E10" i="7" s="1"/>
  <c r="H23" i="7"/>
  <c r="BL23" i="6"/>
  <c r="BM23" i="6" s="1"/>
  <c r="E18" i="6"/>
  <c r="L18" i="6" s="1"/>
  <c r="AN5" i="5"/>
  <c r="AP5" i="5" s="1"/>
  <c r="AN6" i="5"/>
  <c r="AP6" i="5" s="1"/>
  <c r="AN7" i="5"/>
  <c r="AP7" i="5" s="1"/>
  <c r="AN8" i="5"/>
  <c r="AP8" i="5" s="1"/>
  <c r="AN13" i="5"/>
  <c r="AP13" i="5" s="1"/>
  <c r="AN24" i="5"/>
  <c r="AP24" i="5" s="1"/>
  <c r="E4" i="6"/>
  <c r="L4" i="6" s="1"/>
  <c r="N4" i="6" s="1"/>
  <c r="BS4" i="6"/>
  <c r="E6" i="6"/>
  <c r="L6" i="6" s="1"/>
  <c r="N6" i="6" s="1"/>
  <c r="CT6" i="6"/>
  <c r="BL7" i="6"/>
  <c r="BM7" i="6" s="1"/>
  <c r="BM10" i="6"/>
  <c r="H52" i="7"/>
  <c r="M17" i="6"/>
  <c r="BM17" i="6"/>
  <c r="BL21" i="6"/>
  <c r="BM21" i="6" s="1"/>
  <c r="G16" i="3"/>
  <c r="Y42" i="6"/>
  <c r="S228" i="4"/>
  <c r="T239" i="4" s="1"/>
  <c r="K182" i="4"/>
  <c r="K215" i="4"/>
  <c r="K193" i="4"/>
  <c r="K171" i="4"/>
  <c r="K204" i="4"/>
  <c r="K149" i="4"/>
  <c r="K160" i="4"/>
  <c r="H33" i="7"/>
  <c r="D7" i="7"/>
  <c r="K175" i="4"/>
  <c r="L175" i="4" s="1"/>
  <c r="L174" i="4" s="1"/>
  <c r="L173" i="4" s="1"/>
  <c r="K208" i="4"/>
  <c r="L208" i="4" s="1"/>
  <c r="K219" i="4"/>
  <c r="L219" i="4" s="1"/>
  <c r="L218" i="4" s="1"/>
  <c r="L217" i="4" s="1"/>
  <c r="L216" i="4" s="1"/>
  <c r="L215" i="4" s="1"/>
  <c r="L214" i="4" s="1"/>
  <c r="K186" i="4"/>
  <c r="L186" i="4" s="1"/>
  <c r="L185" i="4" s="1"/>
  <c r="L184" i="4" s="1"/>
  <c r="L183" i="4" s="1"/>
  <c r="L182" i="4" s="1"/>
  <c r="L181" i="4" s="1"/>
  <c r="K197" i="4"/>
  <c r="L197" i="4" s="1"/>
  <c r="L196" i="4" s="1"/>
  <c r="L195" i="4" s="1"/>
  <c r="L194" i="4" s="1"/>
  <c r="K164" i="4"/>
  <c r="L164" i="4" s="1"/>
  <c r="L163" i="4" s="1"/>
  <c r="L162" i="4" s="1"/>
  <c r="L161" i="4" s="1"/>
  <c r="L160" i="4" s="1"/>
  <c r="K153" i="4"/>
  <c r="L153" i="4" s="1"/>
  <c r="L152" i="4" s="1"/>
  <c r="BL24" i="6"/>
  <c r="BM24" i="6" s="1"/>
  <c r="BL25" i="6"/>
  <c r="BM25" i="6" s="1"/>
  <c r="D11" i="7"/>
  <c r="BL26" i="6"/>
  <c r="BL27" i="6"/>
  <c r="BM27" i="6" s="1"/>
  <c r="E19" i="6"/>
  <c r="L19" i="6" s="1"/>
  <c r="N19" i="6" s="1"/>
  <c r="BM4" i="5"/>
  <c r="AN14" i="5"/>
  <c r="AP14" i="5" s="1"/>
  <c r="AR29" i="5"/>
  <c r="AN31" i="5"/>
  <c r="BU4" i="6"/>
  <c r="CT4" i="6"/>
  <c r="BL5" i="6"/>
  <c r="BM5" i="6" s="1"/>
  <c r="CV6" i="6"/>
  <c r="BL9" i="6"/>
  <c r="E12" i="6"/>
  <c r="L12" i="6" s="1"/>
  <c r="BL12" i="6"/>
  <c r="BM12" i="6" s="1"/>
  <c r="M16" i="6"/>
  <c r="BM22" i="6"/>
  <c r="R10" i="7"/>
  <c r="R7" i="7"/>
  <c r="BL11" i="6"/>
  <c r="BM11" i="6" s="1"/>
  <c r="BM14" i="6"/>
  <c r="L52" i="7"/>
  <c r="T240" i="4"/>
  <c r="P240" i="4"/>
  <c r="T238" i="4"/>
  <c r="T227" i="4"/>
  <c r="T237" i="4"/>
  <c r="T241" i="4"/>
  <c r="P241" i="4"/>
  <c r="T230" i="4"/>
  <c r="S244" i="4"/>
  <c r="P238" i="4"/>
  <c r="E193" i="4"/>
  <c r="E191" i="4"/>
  <c r="P239" i="4"/>
  <c r="O231" i="4"/>
  <c r="U22" i="7" l="1"/>
  <c r="V22" i="7" s="1"/>
  <c r="T229" i="4"/>
  <c r="U9" i="7"/>
  <c r="V9" i="7" s="1"/>
  <c r="T228" i="4"/>
  <c r="Q226" i="4"/>
  <c r="U6" i="7"/>
  <c r="V6" i="7" s="1"/>
  <c r="E11" i="7"/>
  <c r="N11" i="7"/>
  <c r="BL9" i="5"/>
  <c r="AQ6" i="5"/>
  <c r="AR6" i="5"/>
  <c r="L172" i="4"/>
  <c r="L171" i="4" s="1"/>
  <c r="L170" i="4" s="1"/>
  <c r="M18" i="6"/>
  <c r="N18" i="6"/>
  <c r="X10" i="6"/>
  <c r="BU11" i="6"/>
  <c r="BU15" i="6"/>
  <c r="BU5" i="6"/>
  <c r="BU13" i="6"/>
  <c r="BU9" i="6"/>
  <c r="BU7" i="6"/>
  <c r="L193" i="4"/>
  <c r="L192" i="4" s="1"/>
  <c r="AQ7" i="5"/>
  <c r="AR7" i="5"/>
  <c r="BX14" i="6"/>
  <c r="AW32" i="5"/>
  <c r="BA32" i="5" s="1"/>
  <c r="BB32" i="5"/>
  <c r="BF32" i="5" s="1"/>
  <c r="AV32" i="5"/>
  <c r="AW30" i="5"/>
  <c r="BA30" i="5" s="1"/>
  <c r="AV30" i="5"/>
  <c r="BB30" i="5"/>
  <c r="BF30" i="5" s="1"/>
  <c r="X13" i="6"/>
  <c r="X14" i="6"/>
  <c r="Y9" i="6"/>
  <c r="Z9" i="6" s="1"/>
  <c r="M6" i="6"/>
  <c r="B9" i="3"/>
  <c r="T10" i="3"/>
  <c r="AW27" i="5"/>
  <c r="BA27" i="5" s="1"/>
  <c r="BB27" i="5"/>
  <c r="BF27" i="5" s="1"/>
  <c r="AV27" i="5"/>
  <c r="AV10" i="5"/>
  <c r="BB10" i="5"/>
  <c r="BF10" i="5" s="1"/>
  <c r="AW10" i="5"/>
  <c r="BA10" i="5" s="1"/>
  <c r="AQ5" i="5"/>
  <c r="AR5" i="5"/>
  <c r="AR22" i="5"/>
  <c r="AQ22" i="5"/>
  <c r="Y5" i="6"/>
  <c r="Z5" i="6" s="1"/>
  <c r="N12" i="6"/>
  <c r="M12" i="6"/>
  <c r="AR14" i="5"/>
  <c r="AQ14" i="5"/>
  <c r="BS11" i="6"/>
  <c r="BS13" i="6"/>
  <c r="BS15" i="6"/>
  <c r="BS9" i="6"/>
  <c r="BS7" i="6"/>
  <c r="BS5" i="6"/>
  <c r="N20" i="6"/>
  <c r="M20" i="6"/>
  <c r="AR11" i="5"/>
  <c r="AQ11" i="5"/>
  <c r="BB9" i="5"/>
  <c r="BF9" i="5" s="1"/>
  <c r="AV9" i="5"/>
  <c r="AW9" i="5"/>
  <c r="BA9" i="5" s="1"/>
  <c r="Y17" i="6"/>
  <c r="Z17" i="6" s="1"/>
  <c r="AR17" i="5"/>
  <c r="AQ17" i="5"/>
  <c r="AW25" i="5"/>
  <c r="BA25" i="5" s="1"/>
  <c r="AV25" i="5"/>
  <c r="BB25" i="5"/>
  <c r="BF25" i="5" s="1"/>
  <c r="X16" i="6"/>
  <c r="AW12" i="5"/>
  <c r="BA12" i="5" s="1"/>
  <c r="AV12" i="5"/>
  <c r="BB12" i="5"/>
  <c r="BF12" i="5" s="1"/>
  <c r="G17" i="3"/>
  <c r="V7" i="7"/>
  <c r="BJ14" i="5"/>
  <c r="BK14" i="5"/>
  <c r="X4" i="6"/>
  <c r="M15" i="6"/>
  <c r="T50" i="3"/>
  <c r="T63" i="3"/>
  <c r="T37" i="3"/>
  <c r="T24" i="3"/>
  <c r="BB26" i="5"/>
  <c r="BF26" i="5" s="1"/>
  <c r="AW26" i="5"/>
  <c r="BA26" i="5" s="1"/>
  <c r="AV26" i="5"/>
  <c r="BI14" i="5"/>
  <c r="G32" i="7" s="1"/>
  <c r="AR19" i="5"/>
  <c r="AQ19" i="5"/>
  <c r="BV9" i="6"/>
  <c r="BV15" i="6"/>
  <c r="BV13" i="6"/>
  <c r="BV11" i="6"/>
  <c r="BV7" i="6"/>
  <c r="BV5" i="6"/>
  <c r="E7" i="7"/>
  <c r="N7" i="7"/>
  <c r="BL5" i="5"/>
  <c r="E9" i="7"/>
  <c r="X6" i="6"/>
  <c r="X19" i="6"/>
  <c r="L151" i="4"/>
  <c r="L150" i="4" s="1"/>
  <c r="L149" i="4" s="1"/>
  <c r="L148" i="4" s="1"/>
  <c r="L207" i="4"/>
  <c r="L206" i="4" s="1"/>
  <c r="L205" i="4" s="1"/>
  <c r="L204" i="4" s="1"/>
  <c r="L203" i="4" s="1"/>
  <c r="AR24" i="5"/>
  <c r="AQ24" i="5"/>
  <c r="BX12" i="6"/>
  <c r="E8" i="7"/>
  <c r="BL6" i="5"/>
  <c r="N8" i="7"/>
  <c r="X7" i="6"/>
  <c r="AW15" i="5"/>
  <c r="BA15" i="5" s="1"/>
  <c r="AV15" i="5"/>
  <c r="BB15" i="5"/>
  <c r="BF15" i="5" s="1"/>
  <c r="C20" i="3"/>
  <c r="D20" i="4" s="1"/>
  <c r="F30" i="4"/>
  <c r="F29" i="4"/>
  <c r="C19" i="3"/>
  <c r="D19" i="4" s="1"/>
  <c r="AV29" i="5"/>
  <c r="AW29" i="5"/>
  <c r="BA29" i="5" s="1"/>
  <c r="BB29" i="5"/>
  <c r="BF29" i="5" s="1"/>
  <c r="AW21" i="5"/>
  <c r="BA21" i="5" s="1"/>
  <c r="AV21" i="5"/>
  <c r="BB21" i="5"/>
  <c r="BF21" i="5" s="1"/>
  <c r="AR18" i="5"/>
  <c r="AQ18" i="5"/>
  <c r="Y11" i="6"/>
  <c r="Z11" i="6" s="1"/>
  <c r="Y8" i="6"/>
  <c r="Z8" i="6" s="1"/>
  <c r="AW31" i="5"/>
  <c r="BA31" i="5" s="1"/>
  <c r="BW15" i="6"/>
  <c r="BW13" i="6"/>
  <c r="BW5" i="6"/>
  <c r="BW7" i="6"/>
  <c r="BW8" i="6" s="1"/>
  <c r="BV8" i="6" s="1"/>
  <c r="BU8" i="6" s="1"/>
  <c r="BT8" i="6" s="1"/>
  <c r="BS8" i="6" s="1"/>
  <c r="BW11" i="6"/>
  <c r="BW9" i="6"/>
  <c r="BX10" i="6"/>
  <c r="BW10" i="6" s="1"/>
  <c r="BV10" i="6" s="1"/>
  <c r="BU10" i="6" s="1"/>
  <c r="BT10" i="6" s="1"/>
  <c r="BS10" i="6" s="1"/>
  <c r="X15" i="6"/>
  <c r="G20" i="3"/>
  <c r="V10" i="7"/>
  <c r="L159" i="4"/>
  <c r="AR13" i="5"/>
  <c r="AQ13" i="5"/>
  <c r="BX16" i="6"/>
  <c r="BW16" i="6" s="1"/>
  <c r="BV16" i="6" s="1"/>
  <c r="BU16" i="6" s="1"/>
  <c r="BT16" i="6" s="1"/>
  <c r="BS16" i="6" s="1"/>
  <c r="AV23" i="5"/>
  <c r="AW23" i="5"/>
  <c r="BA23" i="5" s="1"/>
  <c r="BB23" i="5"/>
  <c r="BF23" i="5" s="1"/>
  <c r="Q231" i="4"/>
  <c r="U11" i="7"/>
  <c r="V11" i="7" s="1"/>
  <c r="AQ8" i="5"/>
  <c r="AR8" i="5"/>
  <c r="BX6" i="6"/>
  <c r="BW6" i="6" s="1"/>
  <c r="BV6" i="6" s="1"/>
  <c r="BU6" i="6" s="1"/>
  <c r="BT6" i="6" s="1"/>
  <c r="Y21" i="6"/>
  <c r="Z21" i="6" s="1"/>
  <c r="AR20" i="5"/>
  <c r="AQ20" i="5"/>
  <c r="U19" i="7" l="1"/>
  <c r="V19" i="7" s="1"/>
  <c r="T226" i="4"/>
  <c r="BB13" i="5"/>
  <c r="BF13" i="5" s="1"/>
  <c r="AW13" i="5"/>
  <c r="BA13" i="5" s="1"/>
  <c r="AV13" i="5"/>
  <c r="BS15" i="5" s="1"/>
  <c r="Y15" i="6"/>
  <c r="Z15" i="6" s="1"/>
  <c r="BW12" i="6"/>
  <c r="BV12" i="6" s="1"/>
  <c r="BU12" i="6" s="1"/>
  <c r="BT12" i="6" s="1"/>
  <c r="BS12" i="6" s="1"/>
  <c r="BS19" i="5"/>
  <c r="AW17" i="5"/>
  <c r="BA17" i="5" s="1"/>
  <c r="BB17" i="5"/>
  <c r="BF17" i="5" s="1"/>
  <c r="BU17" i="5" s="1"/>
  <c r="AV17" i="5"/>
  <c r="AW11" i="5"/>
  <c r="BA11" i="5" s="1"/>
  <c r="BB11" i="5"/>
  <c r="BF11" i="5" s="1"/>
  <c r="AV11" i="5"/>
  <c r="AB5" i="6"/>
  <c r="AA5" i="6"/>
  <c r="BB24" i="5"/>
  <c r="BF24" i="5" s="1"/>
  <c r="AW24" i="5"/>
  <c r="BA24" i="5" s="1"/>
  <c r="AV24" i="5"/>
  <c r="BT19" i="5"/>
  <c r="Y7" i="6"/>
  <c r="Z7" i="6" s="1"/>
  <c r="F28" i="4"/>
  <c r="C18" i="3"/>
  <c r="D18" i="4" s="1"/>
  <c r="Y6" i="6"/>
  <c r="Z6" i="6" s="1"/>
  <c r="AA17" i="6"/>
  <c r="AB17" i="6"/>
  <c r="AW22" i="5"/>
  <c r="BA22" i="5" s="1"/>
  <c r="BT18" i="5" s="1"/>
  <c r="BB22" i="5"/>
  <c r="BF22" i="5" s="1"/>
  <c r="BU18" i="5" s="1"/>
  <c r="AV22" i="5"/>
  <c r="BB6" i="5"/>
  <c r="BF6" i="5" s="1"/>
  <c r="AW6" i="5"/>
  <c r="BA6" i="5" s="1"/>
  <c r="AV6" i="5"/>
  <c r="T36" i="3"/>
  <c r="T23" i="3"/>
  <c r="T62" i="3"/>
  <c r="T49" i="3"/>
  <c r="X18" i="6"/>
  <c r="BB18" i="5"/>
  <c r="BF18" i="5" s="1"/>
  <c r="AW18" i="5"/>
  <c r="BA18" i="5" s="1"/>
  <c r="AV18" i="5"/>
  <c r="T231" i="4"/>
  <c r="U24" i="7"/>
  <c r="V24" i="7" s="1"/>
  <c r="AA8" i="6"/>
  <c r="AB8" i="6"/>
  <c r="BB14" i="5"/>
  <c r="BF14" i="5" s="1"/>
  <c r="AW14" i="5"/>
  <c r="BA14" i="5" s="1"/>
  <c r="AV14" i="5"/>
  <c r="T9" i="3"/>
  <c r="B8" i="3"/>
  <c r="F31" i="4"/>
  <c r="C21" i="3"/>
  <c r="D21" i="4" s="1"/>
  <c r="Y10" i="6"/>
  <c r="Z10" i="6" s="1"/>
  <c r="BS18" i="5"/>
  <c r="Y16" i="6"/>
  <c r="Z16" i="6" s="1"/>
  <c r="BU15" i="5"/>
  <c r="AA9" i="6"/>
  <c r="AB9" i="6"/>
  <c r="X20" i="6"/>
  <c r="X12" i="6"/>
  <c r="BB5" i="5"/>
  <c r="BF5" i="5" s="1"/>
  <c r="AW5" i="5"/>
  <c r="BA5" i="5" s="1"/>
  <c r="BT14" i="5" s="1"/>
  <c r="AV5" i="5"/>
  <c r="BS14" i="5" s="1"/>
  <c r="N6" i="7"/>
  <c r="E6" i="7"/>
  <c r="BL4" i="5"/>
  <c r="Y13" i="6"/>
  <c r="Z13" i="6" s="1"/>
  <c r="F27" i="4"/>
  <c r="C17" i="3"/>
  <c r="D17" i="4" s="1"/>
  <c r="AB21" i="6"/>
  <c r="AA21" i="6"/>
  <c r="Y19" i="6"/>
  <c r="Z19" i="6" s="1"/>
  <c r="BB20" i="5"/>
  <c r="BF20" i="5" s="1"/>
  <c r="AW20" i="5"/>
  <c r="BA20" i="5" s="1"/>
  <c r="AV20" i="5"/>
  <c r="BS6" i="6"/>
  <c r="BB8" i="5"/>
  <c r="BF8" i="5" s="1"/>
  <c r="AW8" i="5"/>
  <c r="BA8" i="5" s="1"/>
  <c r="AV8" i="5"/>
  <c r="AB11" i="6"/>
  <c r="AA11" i="6"/>
  <c r="AW19" i="5"/>
  <c r="BA19" i="5" s="1"/>
  <c r="BB19" i="5"/>
  <c r="BF19" i="5" s="1"/>
  <c r="AV19" i="5"/>
  <c r="Y4" i="6"/>
  <c r="Z4" i="6" s="1"/>
  <c r="BU19" i="5"/>
  <c r="Y14" i="6"/>
  <c r="Z14" i="6" s="1"/>
  <c r="BW14" i="6"/>
  <c r="BV14" i="6" s="1"/>
  <c r="BU14" i="6" s="1"/>
  <c r="BT14" i="6" s="1"/>
  <c r="BS14" i="6" s="1"/>
  <c r="BB7" i="5"/>
  <c r="BF7" i="5" s="1"/>
  <c r="AW7" i="5"/>
  <c r="BA7" i="5" s="1"/>
  <c r="AV7" i="5"/>
  <c r="C27" i="4" l="1"/>
  <c r="I33" i="7"/>
  <c r="H48" i="7"/>
  <c r="BS25" i="5"/>
  <c r="H61" i="7"/>
  <c r="BU28" i="5"/>
  <c r="BP18" i="5"/>
  <c r="I61" i="7" s="1"/>
  <c r="H60" i="7"/>
  <c r="BT28" i="5"/>
  <c r="I60" i="7"/>
  <c r="AC21" i="6"/>
  <c r="AF21" i="6"/>
  <c r="AG21" i="6"/>
  <c r="F26" i="4"/>
  <c r="C16" i="3"/>
  <c r="D16" i="4" s="1"/>
  <c r="B7" i="3"/>
  <c r="T8" i="3"/>
  <c r="D50" i="7"/>
  <c r="BT24" i="5"/>
  <c r="AA4" i="6"/>
  <c r="AB4" i="6"/>
  <c r="Y12" i="6"/>
  <c r="Z12" i="6" s="1"/>
  <c r="BS17" i="5"/>
  <c r="AB6" i="6"/>
  <c r="AA6" i="6"/>
  <c r="BT17" i="5"/>
  <c r="BP17" i="5" s="1"/>
  <c r="E61" i="7" s="1"/>
  <c r="BT16" i="5"/>
  <c r="AB14" i="6"/>
  <c r="AA14" i="6"/>
  <c r="AB10" i="6"/>
  <c r="AA10" i="6"/>
  <c r="T61" i="3"/>
  <c r="T35" i="3"/>
  <c r="T22" i="3"/>
  <c r="T48" i="3"/>
  <c r="AC5" i="6"/>
  <c r="AF5" i="6"/>
  <c r="AG5" i="6"/>
  <c r="C31" i="4"/>
  <c r="L58" i="7"/>
  <c r="BS29" i="5"/>
  <c r="I37" i="7"/>
  <c r="BU16" i="5"/>
  <c r="BS16" i="5"/>
  <c r="AC11" i="6"/>
  <c r="AF11" i="6"/>
  <c r="AG11" i="6"/>
  <c r="C26" i="4"/>
  <c r="D48" i="7"/>
  <c r="I32" i="7"/>
  <c r="BS24" i="5"/>
  <c r="H51" i="7"/>
  <c r="BU25" i="5"/>
  <c r="BP15" i="5"/>
  <c r="I51" i="7" s="1"/>
  <c r="Y18" i="6"/>
  <c r="Z18" i="6" s="1"/>
  <c r="BT15" i="5"/>
  <c r="D61" i="7"/>
  <c r="BU27" i="5"/>
  <c r="Y20" i="6"/>
  <c r="Z20" i="6" s="1"/>
  <c r="AB16" i="6"/>
  <c r="AA16" i="6"/>
  <c r="AC8" i="6"/>
  <c r="AF8" i="6"/>
  <c r="AG8" i="6"/>
  <c r="AB7" i="6"/>
  <c r="AA7" i="6"/>
  <c r="AA13" i="6"/>
  <c r="AB13" i="6"/>
  <c r="AC17" i="6"/>
  <c r="AG17" i="6"/>
  <c r="AF17" i="6"/>
  <c r="L60" i="7"/>
  <c r="BV19" i="5"/>
  <c r="BV29" i="5" s="1"/>
  <c r="BT29" i="5"/>
  <c r="M60" i="7"/>
  <c r="C30" i="4"/>
  <c r="I36" i="7"/>
  <c r="BS28" i="5"/>
  <c r="H58" i="7"/>
  <c r="AC9" i="6"/>
  <c r="AG9" i="6"/>
  <c r="AF9" i="6"/>
  <c r="L61" i="7"/>
  <c r="BU29" i="5"/>
  <c r="BP19" i="5"/>
  <c r="M61" i="7" s="1"/>
  <c r="BU14" i="5"/>
  <c r="AB19" i="6"/>
  <c r="AA19" i="6"/>
  <c r="E50" i="7"/>
  <c r="AB15" i="6"/>
  <c r="AA15" i="6"/>
  <c r="L50" i="7" l="1"/>
  <c r="BT26" i="5"/>
  <c r="M50" i="7"/>
  <c r="AC15" i="6"/>
  <c r="AG15" i="6"/>
  <c r="AF15" i="6"/>
  <c r="C28" i="4"/>
  <c r="L48" i="7"/>
  <c r="I34" i="7"/>
  <c r="BS26" i="5"/>
  <c r="AD5" i="6"/>
  <c r="AH5" i="6" s="1"/>
  <c r="AI5" i="6" s="1"/>
  <c r="AE5" i="6"/>
  <c r="AL5" i="6"/>
  <c r="BN4" i="5"/>
  <c r="F6" i="7"/>
  <c r="G6" i="7" s="1"/>
  <c r="D60" i="7"/>
  <c r="BT27" i="5"/>
  <c r="BV17" i="5"/>
  <c r="BV27" i="5" s="1"/>
  <c r="E60" i="7"/>
  <c r="D51" i="7"/>
  <c r="BU24" i="5"/>
  <c r="AD8" i="6"/>
  <c r="AH8" i="6" s="1"/>
  <c r="AI8" i="6" s="1"/>
  <c r="AE8" i="6"/>
  <c r="AL8" i="6"/>
  <c r="H50" i="7"/>
  <c r="BT25" i="5"/>
  <c r="BV15" i="5"/>
  <c r="BV25" i="5" s="1"/>
  <c r="I50" i="7"/>
  <c r="AC6" i="6"/>
  <c r="AG6" i="6"/>
  <c r="AF6" i="6"/>
  <c r="AD9" i="6"/>
  <c r="AH9" i="6" s="1"/>
  <c r="AI9" i="6" s="1"/>
  <c r="AE9" i="6"/>
  <c r="AL9" i="6"/>
  <c r="AC4" i="6"/>
  <c r="AF4" i="6"/>
  <c r="AG4" i="6"/>
  <c r="BN9" i="5"/>
  <c r="F11" i="7"/>
  <c r="G11" i="7" s="1"/>
  <c r="BN8" i="5"/>
  <c r="F10" i="7"/>
  <c r="G10" i="7" s="1"/>
  <c r="AD17" i="6"/>
  <c r="AH17" i="6" s="1"/>
  <c r="AI17" i="6" s="1"/>
  <c r="AE17" i="6"/>
  <c r="AL17" i="6"/>
  <c r="AC16" i="6"/>
  <c r="AF16" i="6"/>
  <c r="AG16" i="6"/>
  <c r="P159" i="4"/>
  <c r="P181" i="4"/>
  <c r="P203" i="4"/>
  <c r="P192" i="4"/>
  <c r="P148" i="4"/>
  <c r="P214" i="4"/>
  <c r="P170" i="4"/>
  <c r="AD21" i="6"/>
  <c r="AE21" i="6"/>
  <c r="AL21" i="6"/>
  <c r="P185" i="4"/>
  <c r="P218" i="4"/>
  <c r="P152" i="4"/>
  <c r="P174" i="4"/>
  <c r="P196" i="4"/>
  <c r="P207" i="4"/>
  <c r="P163" i="4"/>
  <c r="AB18" i="6"/>
  <c r="AA18" i="6"/>
  <c r="P197" i="4"/>
  <c r="P219" i="4"/>
  <c r="P153" i="4"/>
  <c r="P186" i="4"/>
  <c r="P208" i="4"/>
  <c r="P164" i="4"/>
  <c r="P175" i="4"/>
  <c r="AC10" i="6"/>
  <c r="AG10" i="6"/>
  <c r="AF10" i="6"/>
  <c r="C29" i="4"/>
  <c r="D58" i="7"/>
  <c r="I35" i="7"/>
  <c r="BS27" i="5"/>
  <c r="T34" i="3"/>
  <c r="T60" i="3"/>
  <c r="T21" i="3"/>
  <c r="T47" i="3"/>
  <c r="AB12" i="6"/>
  <c r="AA12" i="6"/>
  <c r="BN5" i="5"/>
  <c r="F7" i="7"/>
  <c r="G7" i="7" s="1"/>
  <c r="AC19" i="6"/>
  <c r="AF19" i="6"/>
  <c r="AG19" i="6"/>
  <c r="L51" i="7"/>
  <c r="BU26" i="5"/>
  <c r="BP16" i="5"/>
  <c r="M51" i="7" s="1"/>
  <c r="AC13" i="6"/>
  <c r="AG13" i="6"/>
  <c r="AF13" i="6"/>
  <c r="AC7" i="6"/>
  <c r="AG7" i="6"/>
  <c r="AF7" i="6"/>
  <c r="AB20" i="6"/>
  <c r="AA20" i="6"/>
  <c r="AD11" i="6"/>
  <c r="AH11" i="6" s="1"/>
  <c r="AI11" i="6" s="1"/>
  <c r="AE11" i="6"/>
  <c r="AL11" i="6"/>
  <c r="AC14" i="6"/>
  <c r="AG14" i="6"/>
  <c r="AF14" i="6"/>
  <c r="T7" i="3"/>
  <c r="B6" i="3"/>
  <c r="BV18" i="5"/>
  <c r="BV28" i="5" s="1"/>
  <c r="P160" i="4"/>
  <c r="P182" i="4"/>
  <c r="P204" i="4"/>
  <c r="P149" i="4"/>
  <c r="P215" i="4"/>
  <c r="P193" i="4"/>
  <c r="P171" i="4"/>
  <c r="AC20" i="6" l="1"/>
  <c r="AF20" i="6"/>
  <c r="AG20" i="6"/>
  <c r="AH21" i="6"/>
  <c r="AI21" i="6" s="1"/>
  <c r="T6" i="3"/>
  <c r="B5" i="3"/>
  <c r="D6" i="3"/>
  <c r="AJ11" i="6"/>
  <c r="AT11" i="6" s="1"/>
  <c r="AV11" i="6" s="1"/>
  <c r="AW11" i="6" s="1"/>
  <c r="CD10" i="6" s="1"/>
  <c r="AX11" i="6"/>
  <c r="AK11" i="6"/>
  <c r="BC11" i="6" s="1"/>
  <c r="BF11" i="6" s="1"/>
  <c r="AD13" i="6"/>
  <c r="AH13" i="6" s="1"/>
  <c r="AI13" i="6" s="1"/>
  <c r="AE13" i="6"/>
  <c r="AL13" i="6"/>
  <c r="BN7" i="5"/>
  <c r="F9" i="7"/>
  <c r="G9" i="7" s="1"/>
  <c r="AM21" i="6"/>
  <c r="AN21" i="6"/>
  <c r="AX8" i="6"/>
  <c r="AJ8" i="6"/>
  <c r="AT8" i="6" s="1"/>
  <c r="AV8" i="6" s="1"/>
  <c r="AW8" i="6" s="1"/>
  <c r="CC10" i="6" s="1"/>
  <c r="AK8" i="6"/>
  <c r="BC8" i="6" s="1"/>
  <c r="P172" i="4"/>
  <c r="P205" i="4"/>
  <c r="P161" i="4"/>
  <c r="P183" i="4"/>
  <c r="P150" i="4"/>
  <c r="P194" i="4"/>
  <c r="P216" i="4"/>
  <c r="AC12" i="6"/>
  <c r="AG12" i="6"/>
  <c r="AF12" i="6"/>
  <c r="E51" i="7"/>
  <c r="BV14" i="5"/>
  <c r="BV24" i="5" s="1"/>
  <c r="AN17" i="6"/>
  <c r="AM17" i="6"/>
  <c r="AD4" i="6"/>
  <c r="AH4" i="6" s="1"/>
  <c r="AI4" i="6" s="1"/>
  <c r="AE4" i="6"/>
  <c r="AL4" i="6"/>
  <c r="AD15" i="6"/>
  <c r="AH15" i="6" s="1"/>
  <c r="AI15" i="6" s="1"/>
  <c r="AE15" i="6"/>
  <c r="AL15" i="6"/>
  <c r="T33" i="3"/>
  <c r="T46" i="3"/>
  <c r="T59" i="3"/>
  <c r="T20" i="3"/>
  <c r="AD16" i="6"/>
  <c r="AE16" i="6"/>
  <c r="AL16" i="6"/>
  <c r="AD6" i="6"/>
  <c r="AE6" i="6"/>
  <c r="AL6" i="6"/>
  <c r="AC18" i="6"/>
  <c r="AG18" i="6"/>
  <c r="AF18" i="6"/>
  <c r="AM5" i="6"/>
  <c r="AN5" i="6"/>
  <c r="AX17" i="6"/>
  <c r="AK17" i="6"/>
  <c r="BC17" i="6" s="1"/>
  <c r="BF17" i="6" s="1"/>
  <c r="AJ17" i="6"/>
  <c r="AT17" i="6" s="1"/>
  <c r="AV17" i="6" s="1"/>
  <c r="AW17" i="6" s="1"/>
  <c r="CF10" i="6" s="1"/>
  <c r="AM9" i="6"/>
  <c r="AN9" i="6"/>
  <c r="AJ5" i="6"/>
  <c r="AT5" i="6" s="1"/>
  <c r="AV5" i="6" s="1"/>
  <c r="AW5" i="6" s="1"/>
  <c r="CB10" i="6" s="1"/>
  <c r="AX5" i="6"/>
  <c r="AK5" i="6"/>
  <c r="BC5" i="6" s="1"/>
  <c r="AD14" i="6"/>
  <c r="AE14" i="6"/>
  <c r="AL14" i="6"/>
  <c r="AD7" i="6"/>
  <c r="AH7" i="6" s="1"/>
  <c r="AI7" i="6" s="1"/>
  <c r="AE7" i="6"/>
  <c r="AL7" i="6"/>
  <c r="AD10" i="6"/>
  <c r="AH10" i="6" s="1"/>
  <c r="AI10" i="6" s="1"/>
  <c r="AE10" i="6"/>
  <c r="AL10" i="6"/>
  <c r="AK9" i="6"/>
  <c r="BC9" i="6" s="1"/>
  <c r="AX9" i="6"/>
  <c r="AJ9" i="6"/>
  <c r="AT9" i="6" s="1"/>
  <c r="AV9" i="6" s="1"/>
  <c r="AW9" i="6" s="1"/>
  <c r="CC15" i="6" s="1"/>
  <c r="AN8" i="6"/>
  <c r="AM8" i="6"/>
  <c r="BN6" i="5"/>
  <c r="F8" i="7"/>
  <c r="G8" i="7" s="1"/>
  <c r="BV16" i="5"/>
  <c r="BV26" i="5" s="1"/>
  <c r="P173" i="4"/>
  <c r="P206" i="4"/>
  <c r="P195" i="4"/>
  <c r="P184" i="4"/>
  <c r="P151" i="4"/>
  <c r="P162" i="4"/>
  <c r="P217" i="4"/>
  <c r="AN11" i="6"/>
  <c r="AM11" i="6"/>
  <c r="AD19" i="6"/>
  <c r="AE19" i="6"/>
  <c r="AL19" i="6"/>
  <c r="AN19" i="6" l="1"/>
  <c r="AM19" i="6"/>
  <c r="AX7" i="6"/>
  <c r="AK7" i="6"/>
  <c r="BC7" i="6" s="1"/>
  <c r="AJ7" i="6"/>
  <c r="AT7" i="6" s="1"/>
  <c r="BN26" i="6"/>
  <c r="BN16" i="6"/>
  <c r="CE4" i="6" s="1"/>
  <c r="BN15" i="6"/>
  <c r="CD18" i="6" s="1"/>
  <c r="BN14" i="6"/>
  <c r="BN27" i="6"/>
  <c r="CG18" i="6" s="1"/>
  <c r="BN23" i="6"/>
  <c r="CF18" i="6" s="1"/>
  <c r="BN22" i="6"/>
  <c r="BN19" i="6"/>
  <c r="CE18" i="6" s="1"/>
  <c r="BN18" i="6"/>
  <c r="BN11" i="6"/>
  <c r="CC18" i="6" s="1"/>
  <c r="BN10" i="6"/>
  <c r="BN25" i="6"/>
  <c r="BN21" i="6"/>
  <c r="BN20" i="6"/>
  <c r="CF4" i="6" s="1"/>
  <c r="BN12" i="6"/>
  <c r="CD4" i="6" s="1"/>
  <c r="BN9" i="6"/>
  <c r="BN24" i="6"/>
  <c r="CG4" i="6" s="1"/>
  <c r="BN13" i="6"/>
  <c r="BN7" i="6"/>
  <c r="CB18" i="6" s="1"/>
  <c r="AD18" i="6"/>
  <c r="BN8" i="6"/>
  <c r="CC4" i="6" s="1"/>
  <c r="BN6" i="6"/>
  <c r="BN4" i="6"/>
  <c r="CB4" i="6" s="1"/>
  <c r="BN5" i="6"/>
  <c r="BN17" i="6"/>
  <c r="AE18" i="6"/>
  <c r="AL18" i="6"/>
  <c r="AX4" i="6"/>
  <c r="AK4" i="6"/>
  <c r="BC4" i="6" s="1"/>
  <c r="AJ4" i="6"/>
  <c r="AT4" i="6" s="1"/>
  <c r="AN14" i="6"/>
  <c r="AM14" i="6"/>
  <c r="BF9" i="6"/>
  <c r="D5" i="3"/>
  <c r="T5" i="3"/>
  <c r="D11" i="3"/>
  <c r="D10" i="3"/>
  <c r="D9" i="3"/>
  <c r="D8" i="3"/>
  <c r="D7" i="3"/>
  <c r="C6" i="3" s="1"/>
  <c r="AN10" i="6"/>
  <c r="AM10" i="6"/>
  <c r="AH14" i="6"/>
  <c r="AI14" i="6" s="1"/>
  <c r="AZ17" i="6"/>
  <c r="BA17" i="6"/>
  <c r="BB17" i="6" s="1"/>
  <c r="CF11" i="6" s="1"/>
  <c r="AH6" i="6"/>
  <c r="AI6" i="6" s="1"/>
  <c r="AN15" i="6"/>
  <c r="AM15" i="6"/>
  <c r="AM13" i="6"/>
  <c r="AN13" i="6"/>
  <c r="T32" i="3"/>
  <c r="T58" i="3"/>
  <c r="T45" i="3"/>
  <c r="T19" i="3"/>
  <c r="AN6" i="6"/>
  <c r="AM6" i="6"/>
  <c r="CF12" i="6"/>
  <c r="BE17" i="6"/>
  <c r="AH19" i="6"/>
  <c r="AI19" i="6" s="1"/>
  <c r="BF5" i="6"/>
  <c r="AN16" i="6"/>
  <c r="AM16" i="6"/>
  <c r="BF8" i="6"/>
  <c r="AX21" i="6"/>
  <c r="AK21" i="6"/>
  <c r="BC21" i="6" s="1"/>
  <c r="BF21" i="6" s="1"/>
  <c r="AJ21" i="6"/>
  <c r="AT21" i="6" s="1"/>
  <c r="AV21" i="6" s="1"/>
  <c r="AW21" i="6" s="1"/>
  <c r="CG15" i="6" s="1"/>
  <c r="F6" i="3"/>
  <c r="AX15" i="6"/>
  <c r="AK15" i="6"/>
  <c r="BC15" i="6" s="1"/>
  <c r="BF15" i="6" s="1"/>
  <c r="AJ15" i="6"/>
  <c r="AT15" i="6" s="1"/>
  <c r="AV15" i="6" s="1"/>
  <c r="AW15" i="6" s="1"/>
  <c r="CE15" i="6" s="1"/>
  <c r="AX13" i="6"/>
  <c r="AK13" i="6"/>
  <c r="BC13" i="6" s="1"/>
  <c r="AJ13" i="6"/>
  <c r="AT13" i="6" s="1"/>
  <c r="AJ10" i="6"/>
  <c r="AT10" i="6" s="1"/>
  <c r="AX10" i="6"/>
  <c r="AK10" i="6"/>
  <c r="BC10" i="6" s="1"/>
  <c r="AN7" i="6"/>
  <c r="AM7" i="6"/>
  <c r="AN4" i="6"/>
  <c r="AM4" i="6"/>
  <c r="AZ8" i="6"/>
  <c r="BA8" i="6"/>
  <c r="BB8" i="6" s="1"/>
  <c r="CC11" i="6" s="1"/>
  <c r="BE11" i="6"/>
  <c r="CD12" i="6"/>
  <c r="AZ9" i="6"/>
  <c r="BA9" i="6"/>
  <c r="BB9" i="6" s="1"/>
  <c r="CC16" i="6" s="1"/>
  <c r="BA5" i="6"/>
  <c r="BB5" i="6" s="1"/>
  <c r="CB11" i="6" s="1"/>
  <c r="AZ5" i="6"/>
  <c r="AH16" i="6"/>
  <c r="AI16" i="6" s="1"/>
  <c r="AD12" i="6"/>
  <c r="AE12" i="6"/>
  <c r="AL12" i="6"/>
  <c r="BA11" i="6"/>
  <c r="BB11" i="6" s="1"/>
  <c r="CD11" i="6" s="1"/>
  <c r="AZ11" i="6"/>
  <c r="AD20" i="6"/>
  <c r="AE20" i="6"/>
  <c r="AL20" i="6"/>
  <c r="C5" i="3" l="1"/>
  <c r="F5" i="3"/>
  <c r="AZ13" i="6"/>
  <c r="BA13" i="6"/>
  <c r="BB13" i="6" s="1"/>
  <c r="CE6" i="6" s="1"/>
  <c r="BA10" i="6"/>
  <c r="BB10" i="6" s="1"/>
  <c r="CD6" i="6" s="1"/>
  <c r="AZ10" i="6"/>
  <c r="AM20" i="6"/>
  <c r="AN20" i="6"/>
  <c r="AX16" i="6"/>
  <c r="AK16" i="6"/>
  <c r="BC16" i="6" s="1"/>
  <c r="AJ16" i="6"/>
  <c r="AT16" i="6" s="1"/>
  <c r="CP17" i="6"/>
  <c r="AV13" i="6"/>
  <c r="AW13" i="6" s="1"/>
  <c r="CE5" i="6" s="1"/>
  <c r="I6" i="3"/>
  <c r="AJ19" i="6"/>
  <c r="AT19" i="6" s="1"/>
  <c r="AX19" i="6"/>
  <c r="AK19" i="6"/>
  <c r="BC19" i="6" s="1"/>
  <c r="AX14" i="6"/>
  <c r="AK14" i="6"/>
  <c r="BC14" i="6" s="1"/>
  <c r="BF14" i="6" s="1"/>
  <c r="AJ14" i="6"/>
  <c r="AT14" i="6" s="1"/>
  <c r="AV14" i="6" s="1"/>
  <c r="AW14" i="6" s="1"/>
  <c r="CE10" i="6" s="1"/>
  <c r="T31" i="3"/>
  <c r="T57" i="3"/>
  <c r="T44" i="3"/>
  <c r="T18" i="3"/>
  <c r="AN18" i="6"/>
  <c r="AM18" i="6"/>
  <c r="CC13" i="6"/>
  <c r="CC14" i="6"/>
  <c r="BF13" i="6"/>
  <c r="CC17" i="6"/>
  <c r="BE9" i="6"/>
  <c r="CG13" i="6"/>
  <c r="CG14" i="6"/>
  <c r="AZ21" i="6"/>
  <c r="BA21" i="6"/>
  <c r="BB21" i="6" s="1"/>
  <c r="CG16" i="6" s="1"/>
  <c r="C7" i="3"/>
  <c r="F7" i="3"/>
  <c r="CB9" i="6"/>
  <c r="CB8" i="6"/>
  <c r="CC8" i="6"/>
  <c r="CC9" i="6"/>
  <c r="CP15" i="6"/>
  <c r="AV7" i="6"/>
  <c r="AW7" i="6" s="1"/>
  <c r="CC5" i="6" s="1"/>
  <c r="AH20" i="6"/>
  <c r="AI20" i="6" s="1"/>
  <c r="CE14" i="6"/>
  <c r="CE13" i="6"/>
  <c r="BE15" i="6"/>
  <c r="CE17" i="6"/>
  <c r="BE8" i="6"/>
  <c r="CC12" i="6"/>
  <c r="C8" i="3"/>
  <c r="F8" i="3"/>
  <c r="CF14" i="6"/>
  <c r="CF13" i="6"/>
  <c r="CR15" i="6"/>
  <c r="CS15" i="6"/>
  <c r="BF7" i="6"/>
  <c r="CD8" i="6"/>
  <c r="CD9" i="6"/>
  <c r="CE8" i="6"/>
  <c r="CE9" i="6"/>
  <c r="AM12" i="6"/>
  <c r="AN12" i="6"/>
  <c r="BF10" i="6"/>
  <c r="BA15" i="6"/>
  <c r="BB15" i="6" s="1"/>
  <c r="CE16" i="6" s="1"/>
  <c r="AZ15" i="6"/>
  <c r="AJ6" i="6"/>
  <c r="AT6" i="6" s="1"/>
  <c r="AV6" i="6" s="1"/>
  <c r="AW6" i="6" s="1"/>
  <c r="CB15" i="6" s="1"/>
  <c r="AX6" i="6"/>
  <c r="AK6" i="6"/>
  <c r="BC6" i="6" s="1"/>
  <c r="BF6" i="6" s="1"/>
  <c r="C9" i="3"/>
  <c r="F9" i="3"/>
  <c r="AV4" i="6"/>
  <c r="AW4" i="6" s="1"/>
  <c r="CB5" i="6" s="1"/>
  <c r="CB14" i="6"/>
  <c r="CB13" i="6"/>
  <c r="BA7" i="6"/>
  <c r="BB7" i="6" s="1"/>
  <c r="CC6" i="6" s="1"/>
  <c r="CL7" i="6" s="1"/>
  <c r="CW15" i="6" s="1"/>
  <c r="I47" i="7" s="1"/>
  <c r="CQ15" i="6"/>
  <c r="AZ7" i="6"/>
  <c r="C10" i="3"/>
  <c r="F10" i="3"/>
  <c r="BF4" i="6"/>
  <c r="CF8" i="6"/>
  <c r="CF9" i="6"/>
  <c r="BE21" i="6"/>
  <c r="CG17" i="6"/>
  <c r="AH12" i="6"/>
  <c r="AI12" i="6" s="1"/>
  <c r="AV10" i="6"/>
  <c r="AW10" i="6" s="1"/>
  <c r="CD5" i="6" s="1"/>
  <c r="CB12" i="6"/>
  <c r="BE5" i="6"/>
  <c r="CQ14" i="6"/>
  <c r="BA4" i="6"/>
  <c r="BB4" i="6" s="1"/>
  <c r="CB6" i="6" s="1"/>
  <c r="AZ4" i="6"/>
  <c r="AH18" i="6"/>
  <c r="AI18" i="6" s="1"/>
  <c r="CG8" i="6"/>
  <c r="CG9" i="6"/>
  <c r="CD14" i="6"/>
  <c r="CD13" i="6"/>
  <c r="CC7" i="6" l="1"/>
  <c r="CM7" i="6" s="1"/>
  <c r="CX15" i="6" s="1"/>
  <c r="BE7" i="6"/>
  <c r="CS17" i="6"/>
  <c r="I9" i="3"/>
  <c r="CK13" i="6"/>
  <c r="BA6" i="6"/>
  <c r="BB6" i="6" s="1"/>
  <c r="CB16" i="6" s="1"/>
  <c r="AZ6" i="6"/>
  <c r="BF19" i="6"/>
  <c r="CS18" i="6"/>
  <c r="CR18" i="6"/>
  <c r="BF16" i="6"/>
  <c r="CB17" i="6"/>
  <c r="BE6" i="6"/>
  <c r="BE14" i="6"/>
  <c r="CE12" i="6"/>
  <c r="DA17" i="6"/>
  <c r="G22" i="7"/>
  <c r="BA14" i="6"/>
  <c r="BB14" i="6" s="1"/>
  <c r="CE11" i="6" s="1"/>
  <c r="CL13" i="6" s="1"/>
  <c r="CW17" i="6" s="1"/>
  <c r="E57" i="7" s="1"/>
  <c r="AZ14" i="6"/>
  <c r="CQ17" i="6"/>
  <c r="AX12" i="6"/>
  <c r="AK12" i="6"/>
  <c r="BC12" i="6" s="1"/>
  <c r="AJ12" i="6"/>
  <c r="AT12" i="6" s="1"/>
  <c r="CK4" i="6"/>
  <c r="BA19" i="6"/>
  <c r="BB19" i="6" s="1"/>
  <c r="CG6" i="6" s="1"/>
  <c r="CQ19" i="6"/>
  <c r="AZ19" i="6"/>
  <c r="BA16" i="6"/>
  <c r="BB16" i="6" s="1"/>
  <c r="CF6" i="6" s="1"/>
  <c r="AZ16" i="6"/>
  <c r="CS14" i="6"/>
  <c r="CP18" i="6"/>
  <c r="AV16" i="6"/>
  <c r="AW16" i="6" s="1"/>
  <c r="CF5" i="6" s="1"/>
  <c r="CK16" i="6" s="1"/>
  <c r="CR14" i="6"/>
  <c r="AJ18" i="6"/>
  <c r="AT18" i="6" s="1"/>
  <c r="AV18" i="6" s="1"/>
  <c r="AW18" i="6" s="1"/>
  <c r="CF15" i="6" s="1"/>
  <c r="AX18" i="6"/>
  <c r="AK18" i="6"/>
  <c r="BC18" i="6" s="1"/>
  <c r="CP14" i="6"/>
  <c r="AX20" i="6"/>
  <c r="AK20" i="6"/>
  <c r="BC20" i="6" s="1"/>
  <c r="BF20" i="6" s="1"/>
  <c r="AJ20" i="6"/>
  <c r="AT20" i="6" s="1"/>
  <c r="AV20" i="6" s="1"/>
  <c r="AW20" i="6" s="1"/>
  <c r="CG10" i="6" s="1"/>
  <c r="BE13" i="6"/>
  <c r="CE7" i="6"/>
  <c r="CM13" i="6" s="1"/>
  <c r="CX17" i="6" s="1"/>
  <c r="AV19" i="6"/>
  <c r="AW19" i="6" s="1"/>
  <c r="CG5" i="6" s="1"/>
  <c r="F12" i="3"/>
  <c r="CL4" i="6"/>
  <c r="CW14" i="6" s="1"/>
  <c r="E47" i="7" s="1"/>
  <c r="I10" i="3"/>
  <c r="I8" i="3"/>
  <c r="CK7" i="6"/>
  <c r="I7" i="3"/>
  <c r="CR17" i="6"/>
  <c r="CB7" i="6"/>
  <c r="CM4" i="6" s="1"/>
  <c r="CX14" i="6" s="1"/>
  <c r="BE4" i="6"/>
  <c r="BE10" i="6"/>
  <c r="CD7" i="6"/>
  <c r="DA15" i="6"/>
  <c r="G20" i="7"/>
  <c r="K6" i="3"/>
  <c r="I5" i="3"/>
  <c r="K5" i="3" l="1"/>
  <c r="CG12" i="6"/>
  <c r="BE20" i="6"/>
  <c r="D27" i="4"/>
  <c r="DB15" i="6"/>
  <c r="I20" i="7"/>
  <c r="CU5" i="6" s="1"/>
  <c r="H46" i="7"/>
  <c r="DA25" i="6"/>
  <c r="DD25" i="6"/>
  <c r="BE16" i="6"/>
  <c r="CF7" i="6"/>
  <c r="G23" i="7"/>
  <c r="DA18" i="6"/>
  <c r="AZ20" i="6"/>
  <c r="BA20" i="6"/>
  <c r="BB20" i="6" s="1"/>
  <c r="CG11" i="6" s="1"/>
  <c r="D29" i="4"/>
  <c r="I22" i="7"/>
  <c r="CU7" i="6" s="1"/>
  <c r="DA27" i="6"/>
  <c r="D56" i="7"/>
  <c r="DB17" i="6"/>
  <c r="DD27" i="6"/>
  <c r="K9" i="3"/>
  <c r="E49" i="7"/>
  <c r="E48" i="7"/>
  <c r="H9" i="7"/>
  <c r="O9" i="7"/>
  <c r="CS7" i="6"/>
  <c r="K7" i="3"/>
  <c r="G6" i="3"/>
  <c r="G5" i="3"/>
  <c r="H5" i="3" s="1"/>
  <c r="G7" i="3"/>
  <c r="G8" i="3"/>
  <c r="G10" i="3"/>
  <c r="G9" i="3"/>
  <c r="G19" i="7"/>
  <c r="DA14" i="6"/>
  <c r="AV12" i="6"/>
  <c r="AW12" i="6" s="1"/>
  <c r="CD15" i="6" s="1"/>
  <c r="CK10" i="6" s="1"/>
  <c r="CP16" i="6"/>
  <c r="CS19" i="6"/>
  <c r="K10" i="3"/>
  <c r="O7" i="7"/>
  <c r="H7" i="7"/>
  <c r="CS5" i="6"/>
  <c r="CK19" i="6"/>
  <c r="BF18" i="6"/>
  <c r="BF12" i="6"/>
  <c r="CR16" i="6"/>
  <c r="CS16" i="6"/>
  <c r="CR19" i="6"/>
  <c r="CL19" i="6"/>
  <c r="CW19" i="6" s="1"/>
  <c r="M57" i="7" s="1"/>
  <c r="CP19" i="6"/>
  <c r="BA18" i="6"/>
  <c r="BB18" i="6" s="1"/>
  <c r="CF16" i="6" s="1"/>
  <c r="AZ18" i="6"/>
  <c r="CQ18" i="6"/>
  <c r="AZ12" i="6"/>
  <c r="BA12" i="6"/>
  <c r="BB12" i="6" s="1"/>
  <c r="CD16" i="6" s="1"/>
  <c r="CL10" i="6" s="1"/>
  <c r="CW16" i="6" s="1"/>
  <c r="M47" i="7" s="1"/>
  <c r="CQ16" i="6"/>
  <c r="BE19" i="6"/>
  <c r="CG7" i="6"/>
  <c r="CM19" i="6" s="1"/>
  <c r="CX19" i="6" s="1"/>
  <c r="K8" i="3"/>
  <c r="E58" i="7"/>
  <c r="E59" i="7"/>
  <c r="CL16" i="6"/>
  <c r="CW18" i="6" s="1"/>
  <c r="I57" i="7" s="1"/>
  <c r="I49" i="7"/>
  <c r="I48" i="7"/>
  <c r="G27" i="4" l="1"/>
  <c r="D17" i="3"/>
  <c r="D30" i="4"/>
  <c r="DD28" i="6"/>
  <c r="I23" i="7"/>
  <c r="CU8" i="6" s="1"/>
  <c r="DA28" i="6"/>
  <c r="H56" i="7"/>
  <c r="DB18" i="6"/>
  <c r="Q7" i="7"/>
  <c r="G46" i="7"/>
  <c r="O10" i="7"/>
  <c r="H10" i="7"/>
  <c r="CS8" i="6"/>
  <c r="CM16" i="6"/>
  <c r="CX18" i="6" s="1"/>
  <c r="DC15" i="6"/>
  <c r="J6" i="3" s="1"/>
  <c r="DB25" i="6"/>
  <c r="H47" i="7"/>
  <c r="BE18" i="6"/>
  <c r="CF17" i="6"/>
  <c r="I9" i="7"/>
  <c r="J9" i="7" s="1"/>
  <c r="Q160" i="4"/>
  <c r="Q182" i="4"/>
  <c r="Q215" i="4"/>
  <c r="Q193" i="4"/>
  <c r="Q204" i="4"/>
  <c r="Q149" i="4"/>
  <c r="Q171" i="4"/>
  <c r="G21" i="7"/>
  <c r="DA16" i="6"/>
  <c r="H6" i="3"/>
  <c r="M59" i="7"/>
  <c r="M58" i="7"/>
  <c r="Q173" i="4"/>
  <c r="Q206" i="4"/>
  <c r="Q162" i="4"/>
  <c r="Q184" i="4"/>
  <c r="Q151" i="4"/>
  <c r="Q195" i="4"/>
  <c r="Q217" i="4"/>
  <c r="D57" i="7"/>
  <c r="DB27" i="6"/>
  <c r="DC17" i="6"/>
  <c r="J8" i="3"/>
  <c r="Q9" i="7"/>
  <c r="C56" i="7"/>
  <c r="D26" i="4"/>
  <c r="D46" i="7"/>
  <c r="I19" i="7"/>
  <c r="CU4" i="6" s="1"/>
  <c r="DB14" i="6"/>
  <c r="DA24" i="6"/>
  <c r="DD24" i="6"/>
  <c r="G29" i="4"/>
  <c r="D19" i="3"/>
  <c r="CD17" i="6"/>
  <c r="CM10" i="6" s="1"/>
  <c r="CX16" i="6" s="1"/>
  <c r="BE12" i="6"/>
  <c r="DA19" i="6"/>
  <c r="G24" i="7"/>
  <c r="I7" i="7"/>
  <c r="J7" i="7" s="1"/>
  <c r="O6" i="7"/>
  <c r="H6" i="7"/>
  <c r="CS4" i="6"/>
  <c r="N6" i="3" l="1"/>
  <c r="I10" i="7"/>
  <c r="J10" i="7" s="1"/>
  <c r="M48" i="7"/>
  <c r="M49" i="7"/>
  <c r="D31" i="4"/>
  <c r="DA29" i="6"/>
  <c r="L56" i="7"/>
  <c r="I24" i="7"/>
  <c r="CU9" i="6" s="1"/>
  <c r="DD29" i="6"/>
  <c r="DB19" i="6"/>
  <c r="D47" i="7"/>
  <c r="DC14" i="6"/>
  <c r="DB24" i="6"/>
  <c r="I59" i="7"/>
  <c r="I58" i="7"/>
  <c r="DB28" i="6"/>
  <c r="H57" i="7"/>
  <c r="DC18" i="6"/>
  <c r="L6" i="3"/>
  <c r="M6" i="3"/>
  <c r="Q159" i="4"/>
  <c r="Q181" i="4"/>
  <c r="Q214" i="4"/>
  <c r="Q203" i="4"/>
  <c r="Q192" i="4"/>
  <c r="Q148" i="4"/>
  <c r="Q170" i="4"/>
  <c r="H7" i="3"/>
  <c r="I6" i="7"/>
  <c r="J6" i="7" s="1"/>
  <c r="C57" i="7"/>
  <c r="C58" i="7" s="1"/>
  <c r="P9" i="7"/>
  <c r="D28" i="4"/>
  <c r="DB16" i="6"/>
  <c r="L46" i="7"/>
  <c r="DA26" i="6"/>
  <c r="I21" i="7"/>
  <c r="CU6" i="6" s="1"/>
  <c r="DD26" i="6"/>
  <c r="G30" i="4"/>
  <c r="D20" i="3"/>
  <c r="E29" i="4"/>
  <c r="F19" i="3"/>
  <c r="H8" i="7"/>
  <c r="O8" i="7"/>
  <c r="CS6" i="6"/>
  <c r="P7" i="7"/>
  <c r="G47" i="7"/>
  <c r="G48" i="7" s="1"/>
  <c r="G49" i="7" s="1"/>
  <c r="G50" i="7" s="1"/>
  <c r="G51" i="7" s="1"/>
  <c r="G52" i="7" s="1"/>
  <c r="Q218" i="4"/>
  <c r="Q152" i="4"/>
  <c r="Q174" i="4"/>
  <c r="Q207" i="4"/>
  <c r="Q196" i="4"/>
  <c r="Q185" i="4"/>
  <c r="Q163" i="4"/>
  <c r="L8" i="3"/>
  <c r="M8" i="3"/>
  <c r="F17" i="3"/>
  <c r="E27" i="4"/>
  <c r="Q10" i="7"/>
  <c r="G56" i="7"/>
  <c r="C46" i="7"/>
  <c r="Q6" i="7"/>
  <c r="G26" i="4"/>
  <c r="D16" i="3"/>
  <c r="O11" i="7"/>
  <c r="CS9" i="6"/>
  <c r="H11" i="7"/>
  <c r="D59" i="7"/>
  <c r="DC27" i="6"/>
  <c r="H49" i="7"/>
  <c r="DC25" i="6"/>
  <c r="J9" i="3"/>
  <c r="C59" i="7" l="1"/>
  <c r="C60" i="7" s="1"/>
  <c r="C61" i="7" s="1"/>
  <c r="C62" i="7" s="1"/>
  <c r="E30" i="4"/>
  <c r="F20" i="3"/>
  <c r="L47" i="7"/>
  <c r="DC16" i="6"/>
  <c r="DB26" i="6"/>
  <c r="DC19" i="6"/>
  <c r="L57" i="7"/>
  <c r="DB29" i="6"/>
  <c r="Q205" i="4"/>
  <c r="Q161" i="4"/>
  <c r="Q194" i="4"/>
  <c r="Q150" i="4"/>
  <c r="Q216" i="4"/>
  <c r="Q172" i="4"/>
  <c r="Q183" i="4"/>
  <c r="G31" i="4"/>
  <c r="D21" i="3"/>
  <c r="J7" i="3"/>
  <c r="Q11" i="7"/>
  <c r="K56" i="7"/>
  <c r="H27" i="4"/>
  <c r="E17" i="3"/>
  <c r="I8" i="7"/>
  <c r="J8" i="7" s="1"/>
  <c r="H8" i="3"/>
  <c r="N8" i="3" s="1"/>
  <c r="DC24" i="6"/>
  <c r="D49" i="7"/>
  <c r="J5" i="3"/>
  <c r="Q219" i="4"/>
  <c r="Q153" i="4"/>
  <c r="Q175" i="4"/>
  <c r="Q186" i="4"/>
  <c r="Q197" i="4"/>
  <c r="Q208" i="4"/>
  <c r="Q164" i="4"/>
  <c r="H29" i="4"/>
  <c r="E19" i="3"/>
  <c r="L9" i="3"/>
  <c r="M9" i="3"/>
  <c r="E26" i="4"/>
  <c r="F16" i="3"/>
  <c r="G28" i="4"/>
  <c r="D18" i="3"/>
  <c r="C47" i="7"/>
  <c r="C48" i="7" s="1"/>
  <c r="C49" i="7" s="1"/>
  <c r="C50" i="7" s="1"/>
  <c r="C51" i="7" s="1"/>
  <c r="C52" i="7" s="1"/>
  <c r="P6" i="7"/>
  <c r="I11" i="7"/>
  <c r="J11" i="7" s="1"/>
  <c r="G57" i="7"/>
  <c r="G58" i="7" s="1"/>
  <c r="P10" i="7"/>
  <c r="Q8" i="7"/>
  <c r="K46" i="7"/>
  <c r="P6" i="3"/>
  <c r="U6" i="3" s="1"/>
  <c r="DC28" i="6"/>
  <c r="H59" i="7"/>
  <c r="G59" i="7" l="1"/>
  <c r="G60" i="7" s="1"/>
  <c r="G61" i="7" s="1"/>
  <c r="G62" i="7" s="1"/>
  <c r="H26" i="4"/>
  <c r="E16" i="3"/>
  <c r="E31" i="4"/>
  <c r="F21" i="3"/>
  <c r="AB6" i="3"/>
  <c r="AD6" i="3" s="1"/>
  <c r="AA6" i="3"/>
  <c r="K47" i="7"/>
  <c r="K48" i="7" s="1"/>
  <c r="P8" i="7"/>
  <c r="E28" i="4"/>
  <c r="F18" i="3"/>
  <c r="P8" i="3"/>
  <c r="U8" i="3" s="1"/>
  <c r="H9" i="3"/>
  <c r="N9" i="3" s="1"/>
  <c r="L59" i="7"/>
  <c r="DC29" i="6"/>
  <c r="H30" i="4"/>
  <c r="E20" i="3"/>
  <c r="L49" i="7"/>
  <c r="DC26" i="6"/>
  <c r="L5" i="3"/>
  <c r="M5" i="3"/>
  <c r="N5" i="3" s="1"/>
  <c r="L7" i="3"/>
  <c r="M7" i="3"/>
  <c r="N7" i="3" s="1"/>
  <c r="J10" i="3"/>
  <c r="P11" i="7"/>
  <c r="K57" i="7"/>
  <c r="K58" i="7" s="1"/>
  <c r="P5" i="3" l="1"/>
  <c r="U5" i="3" s="1"/>
  <c r="AB5" i="3" s="1"/>
  <c r="AD5" i="3" s="1"/>
  <c r="K49" i="7"/>
  <c r="K50" i="7" s="1"/>
  <c r="K51" i="7" s="1"/>
  <c r="K52" i="7" s="1"/>
  <c r="H28" i="4"/>
  <c r="E18" i="3"/>
  <c r="AC6" i="3"/>
  <c r="AE6" i="3"/>
  <c r="P9" i="3"/>
  <c r="U9" i="3" s="1"/>
  <c r="H10" i="3"/>
  <c r="N10" i="3" s="1"/>
  <c r="K59" i="7"/>
  <c r="K60" i="7" s="1"/>
  <c r="K61" i="7" s="1"/>
  <c r="K62" i="7" s="1"/>
  <c r="AA8" i="3"/>
  <c r="AB8" i="3"/>
  <c r="AD8" i="3" s="1"/>
  <c r="H31" i="4"/>
  <c r="E21" i="3"/>
  <c r="L10" i="3"/>
  <c r="M10" i="3"/>
  <c r="AA5" i="3" l="1"/>
  <c r="AE5" i="3" s="1"/>
  <c r="P7" i="3"/>
  <c r="U7" i="3" s="1"/>
  <c r="AA7" i="3" s="1"/>
  <c r="P10" i="3"/>
  <c r="AB9" i="3"/>
  <c r="AD9" i="3" s="1"/>
  <c r="AA9" i="3"/>
  <c r="AE8" i="3"/>
  <c r="AC8" i="3"/>
  <c r="AC5" i="3" l="1"/>
  <c r="AB7" i="3"/>
  <c r="AD7" i="3" s="1"/>
  <c r="AC9" i="3"/>
  <c r="AE9" i="3"/>
  <c r="Q10" i="3"/>
  <c r="U10" i="3"/>
  <c r="AC7" i="3"/>
  <c r="AE7" i="3" l="1"/>
  <c r="AA10" i="3"/>
  <c r="AB10" i="3"/>
  <c r="AD10" i="3" s="1"/>
  <c r="Q9" i="3"/>
  <c r="V10" i="3"/>
  <c r="X10" i="3" l="1"/>
  <c r="V9" i="3"/>
  <c r="Q8" i="3"/>
  <c r="AE10" i="3"/>
  <c r="AC10" i="3"/>
  <c r="X9" i="3" l="1"/>
  <c r="V8" i="3"/>
  <c r="Q7" i="3"/>
  <c r="X8" i="3" l="1"/>
  <c r="V7" i="3"/>
  <c r="Q6" i="3"/>
  <c r="V6" i="3" l="1"/>
  <c r="Q5" i="3"/>
  <c r="V5" i="3" s="1"/>
  <c r="X7" i="3"/>
  <c r="X5" i="3" l="1"/>
  <c r="X6" i="3"/>
  <c r="X12" i="3" l="1"/>
  <c r="Y10" i="3" l="1"/>
  <c r="Y9" i="3"/>
  <c r="Y8" i="3"/>
  <c r="Y7" i="3"/>
  <c r="Y5" i="3"/>
  <c r="Z5" i="3" s="1"/>
  <c r="AF5" i="3" s="1"/>
  <c r="Y6" i="3"/>
  <c r="AG5" i="3" l="1"/>
  <c r="P18" i="3"/>
  <c r="U18" i="3" s="1"/>
  <c r="Z6" i="3"/>
  <c r="AF6" i="3" s="1"/>
  <c r="AB18" i="3" l="1"/>
  <c r="AD18" i="3" s="1"/>
  <c r="AA18" i="3"/>
  <c r="AG6" i="3"/>
  <c r="P19" i="3"/>
  <c r="U19" i="3" s="1"/>
  <c r="Z7" i="3"/>
  <c r="AF7" i="3" s="1"/>
  <c r="Z8" i="3" l="1"/>
  <c r="AF8" i="3" s="1"/>
  <c r="P20" i="3"/>
  <c r="U20" i="3" s="1"/>
  <c r="AG7" i="3"/>
  <c r="AB19" i="3"/>
  <c r="AD19" i="3" s="1"/>
  <c r="AA19" i="3"/>
  <c r="AC18" i="3"/>
  <c r="AE18" i="3"/>
  <c r="AE19" i="3" l="1"/>
  <c r="AC19" i="3"/>
  <c r="AG8" i="3"/>
  <c r="P21" i="3"/>
  <c r="U21" i="3" s="1"/>
  <c r="Z9" i="3"/>
  <c r="AF9" i="3" s="1"/>
  <c r="AB20" i="3"/>
  <c r="AD20" i="3" s="1"/>
  <c r="AA20" i="3"/>
  <c r="AE20" i="3" l="1"/>
  <c r="AC20" i="3"/>
  <c r="Z10" i="3"/>
  <c r="AF10" i="3" s="1"/>
  <c r="AG9" i="3"/>
  <c r="P22" i="3"/>
  <c r="U22" i="3" s="1"/>
  <c r="AB21" i="3"/>
  <c r="AD21" i="3" s="1"/>
  <c r="AA21" i="3"/>
  <c r="AC21" i="3" l="1"/>
  <c r="AE21" i="3"/>
  <c r="P23" i="3"/>
  <c r="AG10" i="3"/>
  <c r="AB22" i="3"/>
  <c r="AD22" i="3" s="1"/>
  <c r="AA22" i="3"/>
  <c r="U23" i="3" l="1"/>
  <c r="Q23" i="3"/>
  <c r="AE22" i="3"/>
  <c r="AC22" i="3"/>
  <c r="V23" i="3" l="1"/>
  <c r="Q22" i="3"/>
  <c r="AB23" i="3"/>
  <c r="AD23" i="3" s="1"/>
  <c r="AA23" i="3"/>
  <c r="Q21" i="3" l="1"/>
  <c r="V22" i="3"/>
  <c r="AC23" i="3"/>
  <c r="AE23" i="3"/>
  <c r="X23" i="3"/>
  <c r="X22" i="3" l="1"/>
  <c r="V21" i="3"/>
  <c r="Q20" i="3"/>
  <c r="V20" i="3" l="1"/>
  <c r="Q19" i="3"/>
  <c r="X21" i="3"/>
  <c r="V19" i="3" l="1"/>
  <c r="Q18" i="3"/>
  <c r="V18" i="3" s="1"/>
  <c r="X20" i="3"/>
  <c r="X18" i="3" l="1"/>
  <c r="X19" i="3"/>
  <c r="X25" i="3" l="1"/>
  <c r="Y19" i="3" s="1"/>
  <c r="Y22" i="3" l="1"/>
  <c r="Y18" i="3"/>
  <c r="Z18" i="3" s="1"/>
  <c r="AF18" i="3" s="1"/>
  <c r="Y20" i="3"/>
  <c r="Y21" i="3"/>
  <c r="Y23" i="3"/>
  <c r="AG18" i="3" l="1"/>
  <c r="Z19" i="3"/>
  <c r="AF19" i="3" s="1"/>
  <c r="P31" i="3"/>
  <c r="U31" i="3" s="1"/>
  <c r="AA31" i="3" s="1"/>
  <c r="Z20" i="3" l="1"/>
  <c r="AF20" i="3" s="1"/>
  <c r="P32" i="3"/>
  <c r="U32" i="3" s="1"/>
  <c r="AB32" i="3" s="1"/>
  <c r="AD32" i="3" s="1"/>
  <c r="AG19" i="3"/>
  <c r="AB31" i="3"/>
  <c r="AD31" i="3" s="1"/>
  <c r="AC31" i="3"/>
  <c r="P33" i="3" l="1"/>
  <c r="U33" i="3" s="1"/>
  <c r="AB33" i="3" s="1"/>
  <c r="AD33" i="3" s="1"/>
  <c r="Z21" i="3"/>
  <c r="AF21" i="3" s="1"/>
  <c r="AG20" i="3"/>
  <c r="AA32" i="3"/>
  <c r="AE32" i="3" s="1"/>
  <c r="AE31" i="3"/>
  <c r="Z22" i="3" l="1"/>
  <c r="AF22" i="3" s="1"/>
  <c r="AG21" i="3"/>
  <c r="P34" i="3"/>
  <c r="U34" i="3" s="1"/>
  <c r="AB34" i="3" s="1"/>
  <c r="AD34" i="3" s="1"/>
  <c r="AA33" i="3"/>
  <c r="AE33" i="3" s="1"/>
  <c r="AC32" i="3"/>
  <c r="P35" i="3" l="1"/>
  <c r="U35" i="3" s="1"/>
  <c r="AA35" i="3" s="1"/>
  <c r="Z23" i="3"/>
  <c r="AF23" i="3" s="1"/>
  <c r="AG22" i="3"/>
  <c r="AC33" i="3"/>
  <c r="AA34" i="3"/>
  <c r="AE34" i="3" s="1"/>
  <c r="AB35" i="3" l="1"/>
  <c r="AD35" i="3" s="1"/>
  <c r="P36" i="3"/>
  <c r="U36" i="3" s="1"/>
  <c r="AG23" i="3"/>
  <c r="AC34" i="3"/>
  <c r="AC35" i="3"/>
  <c r="AE35" i="3" l="1"/>
  <c r="Q36" i="3"/>
  <c r="Q35" i="3" s="1"/>
  <c r="AB36" i="3"/>
  <c r="AD36" i="3" s="1"/>
  <c r="AA36" i="3"/>
  <c r="V36" i="3" l="1"/>
  <c r="X36" i="3" s="1"/>
  <c r="AC36" i="3"/>
  <c r="AE36" i="3"/>
  <c r="Q34" i="3"/>
  <c r="V35" i="3"/>
  <c r="X35" i="3" l="1"/>
  <c r="Q33" i="3"/>
  <c r="V34" i="3"/>
  <c r="Q32" i="3" l="1"/>
  <c r="V33" i="3"/>
  <c r="X34" i="3"/>
  <c r="X33" i="3" l="1"/>
  <c r="Q31" i="3"/>
  <c r="V31" i="3" s="1"/>
  <c r="V32" i="3"/>
  <c r="X32" i="3" l="1"/>
  <c r="X31" i="3"/>
  <c r="X38" i="3" l="1"/>
  <c r="Y36" i="3" s="1"/>
  <c r="Y32" i="3" l="1"/>
  <c r="Y31" i="3"/>
  <c r="Z31" i="3" s="1"/>
  <c r="AF31" i="3" s="1"/>
  <c r="Y33" i="3"/>
  <c r="Y34" i="3"/>
  <c r="Y35" i="3"/>
  <c r="AG31" i="3" l="1"/>
  <c r="P44" i="3"/>
  <c r="U44" i="3" s="1"/>
  <c r="AA44" i="3" s="1"/>
  <c r="Z32" i="3"/>
  <c r="AF32" i="3" s="1"/>
  <c r="AB44" i="3" l="1"/>
  <c r="AD44" i="3" s="1"/>
  <c r="Z33" i="3"/>
  <c r="AF33" i="3" s="1"/>
  <c r="P45" i="3"/>
  <c r="U45" i="3" s="1"/>
  <c r="AA45" i="3" s="1"/>
  <c r="AG32" i="3"/>
  <c r="AC44" i="3"/>
  <c r="P46" i="3" l="1"/>
  <c r="U46" i="3" s="1"/>
  <c r="AA46" i="3" s="1"/>
  <c r="AG33" i="3"/>
  <c r="Z34" i="3"/>
  <c r="AF34" i="3" s="1"/>
  <c r="AE44" i="3"/>
  <c r="AB45" i="3"/>
  <c r="AD45" i="3" s="1"/>
  <c r="AC45" i="3"/>
  <c r="AG34" i="3" l="1"/>
  <c r="Z35" i="3"/>
  <c r="AF35" i="3" s="1"/>
  <c r="AB46" i="3"/>
  <c r="AD46" i="3" s="1"/>
  <c r="P47" i="3"/>
  <c r="U47" i="3" s="1"/>
  <c r="AB47" i="3" s="1"/>
  <c r="AD47" i="3" s="1"/>
  <c r="AE45" i="3"/>
  <c r="Z36" i="3"/>
  <c r="AF36" i="3" s="1"/>
  <c r="AG35" i="3"/>
  <c r="P48" i="3"/>
  <c r="U48" i="3" s="1"/>
  <c r="AC46" i="3"/>
  <c r="AE46" i="3" l="1"/>
  <c r="AA47" i="3"/>
  <c r="AC47" i="3" s="1"/>
  <c r="AB48" i="3"/>
  <c r="AD48" i="3" s="1"/>
  <c r="AA48" i="3"/>
  <c r="P49" i="3"/>
  <c r="AG36" i="3"/>
  <c r="AE47" i="3" l="1"/>
  <c r="U49" i="3"/>
  <c r="Q49" i="3"/>
  <c r="AE48" i="3"/>
  <c r="AC48" i="3"/>
  <c r="V49" i="3" l="1"/>
  <c r="Q48" i="3"/>
  <c r="AA49" i="3"/>
  <c r="AB49" i="3"/>
  <c r="AD49" i="3" s="1"/>
  <c r="AE49" i="3" l="1"/>
  <c r="AC49" i="3"/>
  <c r="V48" i="3"/>
  <c r="Q47" i="3"/>
  <c r="X49" i="3"/>
  <c r="X48" i="3" l="1"/>
  <c r="V47" i="3"/>
  <c r="Q46" i="3"/>
  <c r="V46" i="3" l="1"/>
  <c r="Q45" i="3"/>
  <c r="X47" i="3"/>
  <c r="V45" i="3" l="1"/>
  <c r="Q44" i="3"/>
  <c r="V44" i="3" s="1"/>
  <c r="X46" i="3"/>
  <c r="X44" i="3" l="1"/>
  <c r="X45" i="3"/>
  <c r="X51" i="3" l="1"/>
  <c r="Y49" i="3" l="1"/>
  <c r="Y48" i="3"/>
  <c r="Y47" i="3"/>
  <c r="Y46" i="3"/>
  <c r="Y44" i="3"/>
  <c r="Z44" i="3" s="1"/>
  <c r="AF44" i="3" s="1"/>
  <c r="Y45" i="3"/>
  <c r="AG44" i="3" l="1"/>
  <c r="Z45" i="3"/>
  <c r="AF45" i="3" s="1"/>
  <c r="P57" i="3"/>
  <c r="U57" i="3" s="1"/>
  <c r="AB57" i="3" l="1"/>
  <c r="AD57" i="3" s="1"/>
  <c r="AA57" i="3"/>
  <c r="AG45" i="3"/>
  <c r="P58" i="3"/>
  <c r="U58" i="3" s="1"/>
  <c r="Z46" i="3"/>
  <c r="AF46" i="3" s="1"/>
  <c r="AB58" i="3" l="1"/>
  <c r="AD58" i="3" s="1"/>
  <c r="AA58" i="3"/>
  <c r="AG46" i="3"/>
  <c r="P59" i="3"/>
  <c r="U59" i="3" s="1"/>
  <c r="Z47" i="3"/>
  <c r="AF47" i="3" s="1"/>
  <c r="C16" i="4"/>
  <c r="E16" i="4" s="1"/>
  <c r="AE57" i="3"/>
  <c r="AC57" i="3"/>
  <c r="AA59" i="3" l="1"/>
  <c r="AB59" i="3"/>
  <c r="AD59" i="3" s="1"/>
  <c r="AG47" i="3"/>
  <c r="P60" i="3"/>
  <c r="U60" i="3" s="1"/>
  <c r="Z48" i="3"/>
  <c r="AF48" i="3" s="1"/>
  <c r="AC58" i="3"/>
  <c r="C17" i="4"/>
  <c r="E17" i="4" s="1"/>
  <c r="AE58" i="3"/>
  <c r="Z49" i="3" l="1"/>
  <c r="AF49" i="3" s="1"/>
  <c r="AG48" i="3"/>
  <c r="P61" i="3"/>
  <c r="U61" i="3" s="1"/>
  <c r="AB60" i="3"/>
  <c r="AD60" i="3" s="1"/>
  <c r="AA60" i="3"/>
  <c r="AE59" i="3"/>
  <c r="C18" i="4"/>
  <c r="E18" i="4" s="1"/>
  <c r="AC59" i="3"/>
  <c r="AE60" i="3" l="1"/>
  <c r="AC60" i="3"/>
  <c r="C19" i="4"/>
  <c r="E19" i="4" s="1"/>
  <c r="AB61" i="3"/>
  <c r="AD61" i="3" s="1"/>
  <c r="AA61" i="3"/>
  <c r="P62" i="3"/>
  <c r="AG49" i="3"/>
  <c r="C20" i="4" l="1"/>
  <c r="E20" i="4" s="1"/>
  <c r="AE61" i="3"/>
  <c r="AC61" i="3"/>
  <c r="U62" i="3"/>
  <c r="Q62" i="3"/>
  <c r="AA62" i="3" l="1"/>
  <c r="AB62" i="3"/>
  <c r="AD62" i="3" s="1"/>
  <c r="Q61" i="3"/>
  <c r="V62" i="3"/>
  <c r="M65" i="4" l="1"/>
  <c r="N65" i="4" s="1"/>
  <c r="O65" i="4" s="1"/>
  <c r="M120" i="4"/>
  <c r="N120" i="4" s="1"/>
  <c r="O120" i="4" s="1"/>
  <c r="M142" i="4"/>
  <c r="N142" i="4" s="1"/>
  <c r="O142" i="4" s="1"/>
  <c r="M21" i="4"/>
  <c r="N21" i="4" s="1"/>
  <c r="O21" i="4" s="1"/>
  <c r="M43" i="4"/>
  <c r="N43" i="4" s="1"/>
  <c r="O43" i="4" s="1"/>
  <c r="M98" i="4"/>
  <c r="N98" i="4" s="1"/>
  <c r="O98" i="4" s="1"/>
  <c r="M109" i="4"/>
  <c r="N109" i="4" s="1"/>
  <c r="O109" i="4" s="1"/>
  <c r="M10" i="4"/>
  <c r="N10" i="4" s="1"/>
  <c r="O10" i="4" s="1"/>
  <c r="M76" i="4"/>
  <c r="N76" i="4" s="1"/>
  <c r="O76" i="4" s="1"/>
  <c r="M54" i="4"/>
  <c r="M32" i="4"/>
  <c r="N32" i="4" s="1"/>
  <c r="O32" i="4" s="1"/>
  <c r="M131" i="4"/>
  <c r="N131" i="4" s="1"/>
  <c r="O131" i="4" s="1"/>
  <c r="M87" i="4"/>
  <c r="N87" i="4" s="1"/>
  <c r="O87" i="4" s="1"/>
  <c r="AC62" i="3"/>
  <c r="AE62" i="3"/>
  <c r="M208" i="4"/>
  <c r="M186" i="4"/>
  <c r="M164" i="4"/>
  <c r="M197" i="4"/>
  <c r="M219" i="4"/>
  <c r="M175" i="4"/>
  <c r="M153" i="4"/>
  <c r="X62" i="3"/>
  <c r="Q60" i="3"/>
  <c r="V61" i="3"/>
  <c r="C21" i="4"/>
  <c r="E21" i="4" s="1"/>
  <c r="T98" i="4" l="1"/>
  <c r="S98" i="4"/>
  <c r="R98" i="4"/>
  <c r="T43" i="4"/>
  <c r="S43" i="4"/>
  <c r="R43" i="4"/>
  <c r="R21" i="4"/>
  <c r="T21" i="4"/>
  <c r="S21" i="4"/>
  <c r="T10" i="4"/>
  <c r="S10" i="4"/>
  <c r="R10" i="4"/>
  <c r="S131" i="4"/>
  <c r="T131" i="4"/>
  <c r="R131" i="4"/>
  <c r="T32" i="4"/>
  <c r="R32" i="4"/>
  <c r="S32" i="4"/>
  <c r="S142" i="4"/>
  <c r="R142" i="4"/>
  <c r="T142" i="4"/>
  <c r="T87" i="4"/>
  <c r="S87" i="4"/>
  <c r="R87" i="4"/>
  <c r="R120" i="4"/>
  <c r="T120" i="4"/>
  <c r="S120" i="4"/>
  <c r="S109" i="4"/>
  <c r="T109" i="4"/>
  <c r="R109" i="4"/>
  <c r="N54" i="4"/>
  <c r="O54" i="4" s="1"/>
  <c r="M9" i="4"/>
  <c r="N9" i="4" s="1"/>
  <c r="O9" i="4" s="1"/>
  <c r="M53" i="4"/>
  <c r="N53" i="4" s="1"/>
  <c r="O53" i="4" s="1"/>
  <c r="M75" i="4"/>
  <c r="N75" i="4" s="1"/>
  <c r="O75" i="4" s="1"/>
  <c r="M31" i="4"/>
  <c r="N31" i="4" s="1"/>
  <c r="O31" i="4" s="1"/>
  <c r="M86" i="4"/>
  <c r="N86" i="4" s="1"/>
  <c r="O86" i="4" s="1"/>
  <c r="M108" i="4"/>
  <c r="N108" i="4" s="1"/>
  <c r="O108" i="4" s="1"/>
  <c r="M130" i="4"/>
  <c r="N130" i="4" s="1"/>
  <c r="O130" i="4" s="1"/>
  <c r="M64" i="4"/>
  <c r="N64" i="4" s="1"/>
  <c r="O64" i="4" s="1"/>
  <c r="M97" i="4"/>
  <c r="N97" i="4" s="1"/>
  <c r="O97" i="4" s="1"/>
  <c r="M20" i="4"/>
  <c r="N20" i="4" s="1"/>
  <c r="O20" i="4" s="1"/>
  <c r="M42" i="4"/>
  <c r="N42" i="4" s="1"/>
  <c r="O42" i="4" s="1"/>
  <c r="M119" i="4"/>
  <c r="N119" i="4" s="1"/>
  <c r="O119" i="4" s="1"/>
  <c r="M141" i="4"/>
  <c r="N141" i="4" s="1"/>
  <c r="O141" i="4" s="1"/>
  <c r="R76" i="4"/>
  <c r="T76" i="4"/>
  <c r="S76" i="4"/>
  <c r="S65" i="4"/>
  <c r="R65" i="4"/>
  <c r="T65" i="4"/>
  <c r="V60" i="3"/>
  <c r="Q59" i="3"/>
  <c r="Z65" i="4"/>
  <c r="AA65" i="4" s="1"/>
  <c r="Z120" i="4"/>
  <c r="AA120" i="4" s="1"/>
  <c r="N175" i="4"/>
  <c r="O175" i="4" s="1"/>
  <c r="Z175" i="4"/>
  <c r="AA175" i="4" s="1"/>
  <c r="N219" i="4"/>
  <c r="O219" i="4" s="1"/>
  <c r="Z219" i="4"/>
  <c r="AA219" i="4" s="1"/>
  <c r="N164" i="4"/>
  <c r="O164" i="4" s="1"/>
  <c r="Z164" i="4"/>
  <c r="AA164" i="4" s="1"/>
  <c r="M163" i="4"/>
  <c r="M196" i="4"/>
  <c r="M185" i="4"/>
  <c r="M174" i="4"/>
  <c r="M152" i="4"/>
  <c r="M218" i="4"/>
  <c r="M207" i="4"/>
  <c r="X61" i="3"/>
  <c r="N197" i="4"/>
  <c r="O197" i="4" s="1"/>
  <c r="Z197" i="4"/>
  <c r="AA197" i="4" s="1"/>
  <c r="D142" i="4"/>
  <c r="Z21" i="4"/>
  <c r="AA21" i="4" s="1"/>
  <c r="Z131" i="4"/>
  <c r="AA131" i="4" s="1"/>
  <c r="N186" i="4"/>
  <c r="O186" i="4" s="1"/>
  <c r="Z186" i="4"/>
  <c r="AA186" i="4" s="1"/>
  <c r="G142" i="4"/>
  <c r="Z54" i="4"/>
  <c r="AA54" i="4" s="1"/>
  <c r="F142" i="4"/>
  <c r="Z43" i="4"/>
  <c r="AA43" i="4" s="1"/>
  <c r="Z142" i="4"/>
  <c r="AA142" i="4" s="1"/>
  <c r="Z98" i="4"/>
  <c r="AA98" i="4" s="1"/>
  <c r="C142" i="4"/>
  <c r="Z10" i="4"/>
  <c r="AA10" i="4" s="1"/>
  <c r="Z76" i="4"/>
  <c r="AA76" i="4" s="1"/>
  <c r="E142" i="4"/>
  <c r="Z32" i="4"/>
  <c r="AA32" i="4" s="1"/>
  <c r="H142" i="4"/>
  <c r="Z109" i="4"/>
  <c r="AA109" i="4" s="1"/>
  <c r="Z87" i="4"/>
  <c r="AA87" i="4" s="1"/>
  <c r="N153" i="4"/>
  <c r="O153" i="4" s="1"/>
  <c r="Z153" i="4"/>
  <c r="AA153" i="4" s="1"/>
  <c r="N208" i="4"/>
  <c r="O208" i="4" s="1"/>
  <c r="Z208" i="4"/>
  <c r="AA208" i="4" s="1"/>
  <c r="R53" i="4" l="1"/>
  <c r="T53" i="4"/>
  <c r="S53" i="4"/>
  <c r="S64" i="4"/>
  <c r="T64" i="4"/>
  <c r="R64" i="4"/>
  <c r="T54" i="4"/>
  <c r="S54" i="4"/>
  <c r="R54" i="4"/>
  <c r="S130" i="4"/>
  <c r="R130" i="4"/>
  <c r="T130" i="4"/>
  <c r="S141" i="4"/>
  <c r="R141" i="4"/>
  <c r="T141" i="4"/>
  <c r="R86" i="4"/>
  <c r="T86" i="4"/>
  <c r="S86" i="4"/>
  <c r="M63" i="4"/>
  <c r="M96" i="4"/>
  <c r="N96" i="4" s="1"/>
  <c r="O96" i="4" s="1"/>
  <c r="M85" i="4"/>
  <c r="N85" i="4" s="1"/>
  <c r="O85" i="4" s="1"/>
  <c r="M19" i="4"/>
  <c r="M41" i="4"/>
  <c r="N41" i="4" s="1"/>
  <c r="O41" i="4" s="1"/>
  <c r="M118" i="4"/>
  <c r="M140" i="4"/>
  <c r="N140" i="4" s="1"/>
  <c r="O140" i="4" s="1"/>
  <c r="M107" i="4"/>
  <c r="N107" i="4" s="1"/>
  <c r="O107" i="4" s="1"/>
  <c r="M74" i="4"/>
  <c r="N74" i="4" s="1"/>
  <c r="O74" i="4" s="1"/>
  <c r="M8" i="4"/>
  <c r="N8" i="4" s="1"/>
  <c r="O8" i="4" s="1"/>
  <c r="M30" i="4"/>
  <c r="M52" i="4"/>
  <c r="N52" i="4" s="1"/>
  <c r="O52" i="4" s="1"/>
  <c r="M129" i="4"/>
  <c r="T31" i="4"/>
  <c r="R31" i="4"/>
  <c r="S31" i="4"/>
  <c r="S42" i="4"/>
  <c r="T42" i="4"/>
  <c r="R42" i="4"/>
  <c r="S75" i="4"/>
  <c r="T75" i="4"/>
  <c r="R75" i="4"/>
  <c r="S108" i="4"/>
  <c r="T108" i="4"/>
  <c r="R108" i="4"/>
  <c r="S119" i="4"/>
  <c r="R119" i="4"/>
  <c r="T119" i="4"/>
  <c r="S20" i="4"/>
  <c r="T20" i="4"/>
  <c r="R20" i="4"/>
  <c r="T97" i="4"/>
  <c r="S97" i="4"/>
  <c r="R97" i="4"/>
  <c r="S9" i="4"/>
  <c r="T9" i="4"/>
  <c r="R9" i="4"/>
  <c r="G141" i="4"/>
  <c r="Z53" i="4"/>
  <c r="AA53" i="4" s="1"/>
  <c r="E141" i="4"/>
  <c r="Z31" i="4"/>
  <c r="AA31" i="4" s="1"/>
  <c r="Z64" i="4"/>
  <c r="AA64" i="4" s="1"/>
  <c r="N185" i="4"/>
  <c r="O185" i="4" s="1"/>
  <c r="Z185" i="4"/>
  <c r="AA185" i="4" s="1"/>
  <c r="T175" i="4"/>
  <c r="S175" i="4"/>
  <c r="R175" i="4"/>
  <c r="N207" i="4"/>
  <c r="O207" i="4" s="1"/>
  <c r="Z207" i="4"/>
  <c r="AA207" i="4" s="1"/>
  <c r="N174" i="4"/>
  <c r="O174" i="4" s="1"/>
  <c r="Z174" i="4"/>
  <c r="AA174" i="4" s="1"/>
  <c r="C141" i="4"/>
  <c r="Z9" i="4"/>
  <c r="AA9" i="4" s="1"/>
  <c r="Z97" i="4"/>
  <c r="AA97" i="4" s="1"/>
  <c r="N196" i="4"/>
  <c r="O196" i="4" s="1"/>
  <c r="Z196" i="4"/>
  <c r="AA196" i="4" s="1"/>
  <c r="T208" i="4"/>
  <c r="S208" i="4"/>
  <c r="R208" i="4"/>
  <c r="Z130" i="4"/>
  <c r="AA130" i="4" s="1"/>
  <c r="Z75" i="4"/>
  <c r="AA75" i="4" s="1"/>
  <c r="R153" i="4"/>
  <c r="T153" i="4"/>
  <c r="S153" i="4"/>
  <c r="S197" i="4"/>
  <c r="R197" i="4"/>
  <c r="T197" i="4"/>
  <c r="F141" i="4"/>
  <c r="Z42" i="4"/>
  <c r="AA42" i="4" s="1"/>
  <c r="Z141" i="4"/>
  <c r="AA141" i="4" s="1"/>
  <c r="T164" i="4"/>
  <c r="S164" i="4"/>
  <c r="R164" i="4"/>
  <c r="D141" i="4"/>
  <c r="Z20" i="4"/>
  <c r="AA20" i="4" s="1"/>
  <c r="Z119" i="4"/>
  <c r="AA119" i="4" s="1"/>
  <c r="T186" i="4"/>
  <c r="R186" i="4"/>
  <c r="S186" i="4"/>
  <c r="Z86" i="4"/>
  <c r="AA86" i="4" s="1"/>
  <c r="N218" i="4"/>
  <c r="O218" i="4" s="1"/>
  <c r="Z218" i="4"/>
  <c r="AA218" i="4" s="1"/>
  <c r="Q58" i="3"/>
  <c r="V59" i="3"/>
  <c r="N163" i="4"/>
  <c r="O163" i="4" s="1"/>
  <c r="Z163" i="4"/>
  <c r="AA163" i="4" s="1"/>
  <c r="H141" i="4"/>
  <c r="Z108" i="4"/>
  <c r="AA108" i="4" s="1"/>
  <c r="N152" i="4"/>
  <c r="O152" i="4" s="1"/>
  <c r="Z152" i="4"/>
  <c r="AA152" i="4" s="1"/>
  <c r="R219" i="4"/>
  <c r="T219" i="4"/>
  <c r="S219" i="4"/>
  <c r="M195" i="4"/>
  <c r="M184" i="4"/>
  <c r="M217" i="4"/>
  <c r="M151" i="4"/>
  <c r="M206" i="4"/>
  <c r="M173" i="4"/>
  <c r="M162" i="4"/>
  <c r="X60" i="3"/>
  <c r="N118" i="4" l="1"/>
  <c r="O118" i="4" s="1"/>
  <c r="N129" i="4"/>
  <c r="O129" i="4" s="1"/>
  <c r="R41" i="4"/>
  <c r="S41" i="4"/>
  <c r="T41" i="4"/>
  <c r="S52" i="4"/>
  <c r="T52" i="4"/>
  <c r="R52" i="4"/>
  <c r="N19" i="4"/>
  <c r="O19" i="4" s="1"/>
  <c r="N30" i="4"/>
  <c r="O30" i="4" s="1"/>
  <c r="S85" i="4"/>
  <c r="R85" i="4"/>
  <c r="T85" i="4"/>
  <c r="R8" i="4"/>
  <c r="T8" i="4"/>
  <c r="S8" i="4"/>
  <c r="S96" i="4"/>
  <c r="R96" i="4"/>
  <c r="T96" i="4"/>
  <c r="S74" i="4"/>
  <c r="R74" i="4"/>
  <c r="T74" i="4"/>
  <c r="N62" i="4"/>
  <c r="O62" i="4" s="1"/>
  <c r="N63" i="4"/>
  <c r="O63" i="4" s="1"/>
  <c r="M40" i="4"/>
  <c r="N40" i="4" s="1"/>
  <c r="O40" i="4" s="1"/>
  <c r="M139" i="4"/>
  <c r="N139" i="4" s="1"/>
  <c r="O139" i="4" s="1"/>
  <c r="M73" i="4"/>
  <c r="N73" i="4" s="1"/>
  <c r="O73" i="4" s="1"/>
  <c r="M128" i="4"/>
  <c r="N128" i="4" s="1"/>
  <c r="O128" i="4" s="1"/>
  <c r="M7" i="4"/>
  <c r="N7" i="4" s="1"/>
  <c r="O7" i="4" s="1"/>
  <c r="M29" i="4"/>
  <c r="N29" i="4" s="1"/>
  <c r="O29" i="4" s="1"/>
  <c r="M51" i="4"/>
  <c r="N51" i="4" s="1"/>
  <c r="O51" i="4" s="1"/>
  <c r="M106" i="4"/>
  <c r="N106" i="4" s="1"/>
  <c r="O106" i="4" s="1"/>
  <c r="M84" i="4"/>
  <c r="N84" i="4" s="1"/>
  <c r="O84" i="4" s="1"/>
  <c r="M18" i="4"/>
  <c r="N18" i="4" s="1"/>
  <c r="O18" i="4" s="1"/>
  <c r="M95" i="4"/>
  <c r="N95" i="4" s="1"/>
  <c r="O95" i="4" s="1"/>
  <c r="M62" i="4"/>
  <c r="M117" i="4"/>
  <c r="N117" i="4" s="1"/>
  <c r="O117" i="4" s="1"/>
  <c r="R107" i="4"/>
  <c r="S107" i="4"/>
  <c r="T107" i="4"/>
  <c r="S140" i="4"/>
  <c r="T140" i="4"/>
  <c r="R140" i="4"/>
  <c r="T152" i="4"/>
  <c r="S152" i="4"/>
  <c r="R152" i="4"/>
  <c r="T196" i="4"/>
  <c r="R196" i="4"/>
  <c r="S196" i="4"/>
  <c r="T207" i="4"/>
  <c r="S207" i="4"/>
  <c r="R207" i="4"/>
  <c r="S185" i="4"/>
  <c r="R185" i="4"/>
  <c r="T185" i="4"/>
  <c r="N151" i="4"/>
  <c r="O151" i="4" s="1"/>
  <c r="Z151" i="4"/>
  <c r="AA151" i="4" s="1"/>
  <c r="G140" i="4"/>
  <c r="Z52" i="4"/>
  <c r="AA52" i="4" s="1"/>
  <c r="N217" i="4"/>
  <c r="O217" i="4" s="1"/>
  <c r="Z217" i="4"/>
  <c r="AA217" i="4" s="1"/>
  <c r="N162" i="4"/>
  <c r="O162" i="4" s="1"/>
  <c r="Z162" i="4"/>
  <c r="AA162" i="4" s="1"/>
  <c r="Z85" i="4"/>
  <c r="AA85" i="4" s="1"/>
  <c r="N184" i="4"/>
  <c r="O184" i="4" s="1"/>
  <c r="Z184" i="4"/>
  <c r="AA184" i="4" s="1"/>
  <c r="T218" i="4"/>
  <c r="S218" i="4"/>
  <c r="R218" i="4"/>
  <c r="H140" i="4"/>
  <c r="Z107" i="4"/>
  <c r="AA107" i="4" s="1"/>
  <c r="Z63" i="4"/>
  <c r="AA63" i="4" s="1"/>
  <c r="N195" i="4"/>
  <c r="O195" i="4" s="1"/>
  <c r="Z195" i="4"/>
  <c r="AA195" i="4" s="1"/>
  <c r="C140" i="4"/>
  <c r="Z8" i="4"/>
  <c r="AA8" i="4" s="1"/>
  <c r="D140" i="4"/>
  <c r="Z19" i="4"/>
  <c r="AA19" i="4" s="1"/>
  <c r="F140" i="4"/>
  <c r="Z41" i="4"/>
  <c r="AA41" i="4" s="1"/>
  <c r="Z96" i="4"/>
  <c r="AA96" i="4" s="1"/>
  <c r="Z74" i="4"/>
  <c r="AA74" i="4" s="1"/>
  <c r="N206" i="4"/>
  <c r="O206" i="4" s="1"/>
  <c r="Z206" i="4"/>
  <c r="AA206" i="4" s="1"/>
  <c r="T163" i="4"/>
  <c r="S163" i="4"/>
  <c r="R163" i="4"/>
  <c r="Z118" i="4"/>
  <c r="AA118" i="4" s="1"/>
  <c r="Z129" i="4"/>
  <c r="AA129" i="4" s="1"/>
  <c r="N173" i="4"/>
  <c r="O173" i="4" s="1"/>
  <c r="Z173" i="4"/>
  <c r="AA173" i="4" s="1"/>
  <c r="Z140" i="4"/>
  <c r="AA140" i="4" s="1"/>
  <c r="M183" i="4"/>
  <c r="M216" i="4"/>
  <c r="M172" i="4"/>
  <c r="M194" i="4"/>
  <c r="M205" i="4"/>
  <c r="M161" i="4"/>
  <c r="M150" i="4"/>
  <c r="X59" i="3"/>
  <c r="E140" i="4"/>
  <c r="Z30" i="4"/>
  <c r="AA30" i="4" s="1"/>
  <c r="Q57" i="3"/>
  <c r="V57" i="3" s="1"/>
  <c r="V58" i="3"/>
  <c r="S174" i="4"/>
  <c r="R174" i="4"/>
  <c r="T174" i="4"/>
  <c r="R29" i="4" l="1"/>
  <c r="T29" i="4"/>
  <c r="S29" i="4"/>
  <c r="T117" i="4"/>
  <c r="S117" i="4"/>
  <c r="R117" i="4"/>
  <c r="R128" i="4"/>
  <c r="T128" i="4"/>
  <c r="S128" i="4"/>
  <c r="R18" i="4"/>
  <c r="T18" i="4"/>
  <c r="S18" i="4"/>
  <c r="M16" i="4"/>
  <c r="M38" i="4"/>
  <c r="M115" i="4"/>
  <c r="M93" i="4"/>
  <c r="M71" i="4"/>
  <c r="M49" i="4"/>
  <c r="M104" i="4"/>
  <c r="M126" i="4"/>
  <c r="M5" i="4"/>
  <c r="M82" i="4"/>
  <c r="M27" i="4"/>
  <c r="M60" i="4"/>
  <c r="M137" i="4"/>
  <c r="S95" i="4"/>
  <c r="R95" i="4"/>
  <c r="T95" i="4"/>
  <c r="R73" i="4"/>
  <c r="T73" i="4"/>
  <c r="S73" i="4"/>
  <c r="T139" i="4"/>
  <c r="R139" i="4"/>
  <c r="S139" i="4"/>
  <c r="S30" i="4"/>
  <c r="R30" i="4"/>
  <c r="T30" i="4"/>
  <c r="S84" i="4"/>
  <c r="R84" i="4"/>
  <c r="T84" i="4"/>
  <c r="S40" i="4"/>
  <c r="R40" i="4"/>
  <c r="T40" i="4"/>
  <c r="S106" i="4"/>
  <c r="R106" i="4"/>
  <c r="T106" i="4"/>
  <c r="S63" i="4"/>
  <c r="T63" i="4"/>
  <c r="R63" i="4"/>
  <c r="S19" i="4"/>
  <c r="R19" i="4"/>
  <c r="T19" i="4"/>
  <c r="S129" i="4"/>
  <c r="R129" i="4"/>
  <c r="T129" i="4"/>
  <c r="T51" i="4"/>
  <c r="S51" i="4"/>
  <c r="R51" i="4"/>
  <c r="T62" i="4"/>
  <c r="S62" i="4"/>
  <c r="R62" i="4"/>
  <c r="S118" i="4"/>
  <c r="R118" i="4"/>
  <c r="T118" i="4"/>
  <c r="M28" i="4"/>
  <c r="N28" i="4" s="1"/>
  <c r="O28" i="4" s="1"/>
  <c r="M83" i="4"/>
  <c r="N83" i="4" s="1"/>
  <c r="O83" i="4" s="1"/>
  <c r="M138" i="4"/>
  <c r="N138" i="4" s="1"/>
  <c r="O138" i="4" s="1"/>
  <c r="M61" i="4"/>
  <c r="N61" i="4" s="1"/>
  <c r="O61" i="4" s="1"/>
  <c r="M6" i="4"/>
  <c r="N6" i="4" s="1"/>
  <c r="O6" i="4" s="1"/>
  <c r="M105" i="4"/>
  <c r="N105" i="4" s="1"/>
  <c r="O105" i="4" s="1"/>
  <c r="M127" i="4"/>
  <c r="N127" i="4" s="1"/>
  <c r="O127" i="4" s="1"/>
  <c r="M17" i="4"/>
  <c r="N17" i="4" s="1"/>
  <c r="O17" i="4" s="1"/>
  <c r="M94" i="4"/>
  <c r="N94" i="4" s="1"/>
  <c r="O94" i="4" s="1"/>
  <c r="M116" i="4"/>
  <c r="N116" i="4" s="1"/>
  <c r="O116" i="4" s="1"/>
  <c r="M39" i="4"/>
  <c r="N39" i="4" s="1"/>
  <c r="O39" i="4" s="1"/>
  <c r="M72" i="4"/>
  <c r="N72" i="4" s="1"/>
  <c r="O72" i="4" s="1"/>
  <c r="M50" i="4"/>
  <c r="N50" i="4" s="1"/>
  <c r="O50" i="4" s="1"/>
  <c r="T7" i="4"/>
  <c r="R7" i="4"/>
  <c r="S7" i="4"/>
  <c r="Z62" i="4"/>
  <c r="AA62" i="4" s="1"/>
  <c r="M171" i="4"/>
  <c r="M204" i="4"/>
  <c r="M182" i="4"/>
  <c r="M193" i="4"/>
  <c r="M160" i="4"/>
  <c r="M149" i="4"/>
  <c r="M215" i="4"/>
  <c r="X58" i="3"/>
  <c r="E139" i="4"/>
  <c r="Z29" i="4"/>
  <c r="AA29" i="4" s="1"/>
  <c r="Z139" i="4"/>
  <c r="AA139" i="4" s="1"/>
  <c r="M170" i="4"/>
  <c r="M203" i="4"/>
  <c r="M192" i="4"/>
  <c r="M181" i="4"/>
  <c r="M159" i="4"/>
  <c r="M214" i="4"/>
  <c r="M148" i="4"/>
  <c r="X57" i="3"/>
  <c r="Z73" i="4"/>
  <c r="AA73" i="4" s="1"/>
  <c r="N161" i="4"/>
  <c r="O161" i="4" s="1"/>
  <c r="Z161" i="4"/>
  <c r="AA161" i="4" s="1"/>
  <c r="T195" i="4"/>
  <c r="S195" i="4"/>
  <c r="R195" i="4"/>
  <c r="T151" i="4"/>
  <c r="R151" i="4"/>
  <c r="S151" i="4"/>
  <c r="T162" i="4"/>
  <c r="S162" i="4"/>
  <c r="R162" i="4"/>
  <c r="Z95" i="4"/>
  <c r="AA95" i="4" s="1"/>
  <c r="N205" i="4"/>
  <c r="O205" i="4" s="1"/>
  <c r="Z205" i="4"/>
  <c r="AA205" i="4" s="1"/>
  <c r="D139" i="4"/>
  <c r="Z18" i="4"/>
  <c r="AA18" i="4" s="1"/>
  <c r="Z128" i="4"/>
  <c r="AA128" i="4" s="1"/>
  <c r="N194" i="4"/>
  <c r="O194" i="4" s="1"/>
  <c r="Z194" i="4"/>
  <c r="AA194" i="4" s="1"/>
  <c r="T173" i="4"/>
  <c r="S173" i="4"/>
  <c r="R173" i="4"/>
  <c r="T217" i="4"/>
  <c r="S217" i="4"/>
  <c r="R217" i="4"/>
  <c r="Z84" i="4"/>
  <c r="AA84" i="4" s="1"/>
  <c r="N183" i="4"/>
  <c r="O183" i="4" s="1"/>
  <c r="Z183" i="4"/>
  <c r="AA183" i="4" s="1"/>
  <c r="F139" i="4"/>
  <c r="Z40" i="4"/>
  <c r="AA40" i="4" s="1"/>
  <c r="H139" i="4"/>
  <c r="Z106" i="4"/>
  <c r="AA106" i="4" s="1"/>
  <c r="N172" i="4"/>
  <c r="O172" i="4" s="1"/>
  <c r="Z172" i="4"/>
  <c r="AA172" i="4" s="1"/>
  <c r="R206" i="4"/>
  <c r="T206" i="4"/>
  <c r="S206" i="4"/>
  <c r="G139" i="4"/>
  <c r="Z51" i="4"/>
  <c r="AA51" i="4" s="1"/>
  <c r="Z117" i="4"/>
  <c r="AA117" i="4" s="1"/>
  <c r="C139" i="4"/>
  <c r="Z7" i="4"/>
  <c r="AA7" i="4" s="1"/>
  <c r="N150" i="4"/>
  <c r="O150" i="4" s="1"/>
  <c r="Z150" i="4"/>
  <c r="AA150" i="4" s="1"/>
  <c r="N216" i="4"/>
  <c r="O216" i="4" s="1"/>
  <c r="Z216" i="4"/>
  <c r="AA216" i="4" s="1"/>
  <c r="T184" i="4"/>
  <c r="S184" i="4"/>
  <c r="R184" i="4"/>
  <c r="N93" i="4" l="1"/>
  <c r="O93" i="4" s="1"/>
  <c r="R93" i="4" s="1"/>
  <c r="N27" i="4"/>
  <c r="O27" i="4" s="1"/>
  <c r="T27" i="4" s="1"/>
  <c r="U27" i="4" s="1"/>
  <c r="N82" i="4"/>
  <c r="O82" i="4" s="1"/>
  <c r="R82" i="4" s="1"/>
  <c r="N38" i="4"/>
  <c r="O38" i="4" s="1"/>
  <c r="T38" i="4" s="1"/>
  <c r="U38" i="4" s="1"/>
  <c r="N126" i="4"/>
  <c r="O126" i="4" s="1"/>
  <c r="R126" i="4" s="1"/>
  <c r="T17" i="4"/>
  <c r="S17" i="4"/>
  <c r="R17" i="4"/>
  <c r="N60" i="4"/>
  <c r="O60" i="4" s="1"/>
  <c r="S127" i="4"/>
  <c r="R127" i="4"/>
  <c r="T127" i="4"/>
  <c r="N115" i="4"/>
  <c r="O115" i="4" s="1"/>
  <c r="S50" i="4"/>
  <c r="T50" i="4"/>
  <c r="R50" i="4"/>
  <c r="R6" i="4"/>
  <c r="T6" i="4"/>
  <c r="S6" i="4"/>
  <c r="N5" i="4"/>
  <c r="O5" i="4" s="1"/>
  <c r="N16" i="4"/>
  <c r="O16" i="4" s="1"/>
  <c r="S72" i="4"/>
  <c r="R72" i="4"/>
  <c r="T72" i="4"/>
  <c r="R61" i="4"/>
  <c r="T61" i="4"/>
  <c r="S61" i="4"/>
  <c r="N104" i="4"/>
  <c r="O104" i="4" s="1"/>
  <c r="T39" i="4"/>
  <c r="S39" i="4"/>
  <c r="R39" i="4"/>
  <c r="S138" i="4"/>
  <c r="R138" i="4"/>
  <c r="T138" i="4"/>
  <c r="T116" i="4"/>
  <c r="S116" i="4"/>
  <c r="R116" i="4"/>
  <c r="S83" i="4"/>
  <c r="R83" i="4"/>
  <c r="T83" i="4"/>
  <c r="N49" i="4"/>
  <c r="O49" i="4" s="1"/>
  <c r="R105" i="4"/>
  <c r="T105" i="4"/>
  <c r="S105" i="4"/>
  <c r="S94" i="4"/>
  <c r="R94" i="4"/>
  <c r="T94" i="4"/>
  <c r="R28" i="4"/>
  <c r="T28" i="4"/>
  <c r="S28" i="4"/>
  <c r="N137" i="4"/>
  <c r="O137" i="4" s="1"/>
  <c r="N71" i="4"/>
  <c r="O71" i="4" s="1"/>
  <c r="D49" i="4"/>
  <c r="AB130" i="4"/>
  <c r="Z126" i="4"/>
  <c r="AB128" i="4"/>
  <c r="Z116" i="4"/>
  <c r="AA116" i="4" s="1"/>
  <c r="T172" i="4"/>
  <c r="S172" i="4"/>
  <c r="R172" i="4"/>
  <c r="T194" i="4"/>
  <c r="S194" i="4"/>
  <c r="R194" i="4"/>
  <c r="S161" i="4"/>
  <c r="R161" i="4"/>
  <c r="T161" i="4"/>
  <c r="C137" i="4"/>
  <c r="D38" i="4"/>
  <c r="AB9" i="4"/>
  <c r="Z5" i="4"/>
  <c r="AB7" i="4"/>
  <c r="N214" i="4"/>
  <c r="O214" i="4" s="1"/>
  <c r="D57" i="4"/>
  <c r="AB218" i="4"/>
  <c r="Z214" i="4"/>
  <c r="AB216" i="4"/>
  <c r="N170" i="4"/>
  <c r="O170" i="4" s="1"/>
  <c r="D53" i="4"/>
  <c r="AB174" i="4"/>
  <c r="Z170" i="4"/>
  <c r="AB172" i="4"/>
  <c r="Z72" i="4"/>
  <c r="AA72" i="4" s="1"/>
  <c r="N193" i="4"/>
  <c r="O193" i="4" s="1"/>
  <c r="Z193" i="4"/>
  <c r="AA193" i="4" s="1"/>
  <c r="N148" i="4"/>
  <c r="O148" i="4" s="1"/>
  <c r="D51" i="4"/>
  <c r="AB152" i="4"/>
  <c r="Z148" i="4"/>
  <c r="AB150" i="4"/>
  <c r="H137" i="4"/>
  <c r="D190" i="4" s="1"/>
  <c r="F190" i="4" s="1"/>
  <c r="D47" i="4"/>
  <c r="AB108" i="4"/>
  <c r="Z104" i="4"/>
  <c r="AB106" i="4"/>
  <c r="C138" i="4"/>
  <c r="Z6" i="4"/>
  <c r="AA6" i="4" s="1"/>
  <c r="H138" i="4"/>
  <c r="Z105" i="4"/>
  <c r="AA105" i="4" s="1"/>
  <c r="Z127" i="4"/>
  <c r="AA127" i="4" s="1"/>
  <c r="N159" i="4"/>
  <c r="O159" i="4" s="1"/>
  <c r="D52" i="4"/>
  <c r="AB163" i="4"/>
  <c r="Z159" i="4"/>
  <c r="AB161" i="4"/>
  <c r="D138" i="4"/>
  <c r="Z17" i="4"/>
  <c r="AA17" i="4" s="1"/>
  <c r="Z83" i="4"/>
  <c r="AA83" i="4" s="1"/>
  <c r="N204" i="4"/>
  <c r="O204" i="4" s="1"/>
  <c r="Z204" i="4"/>
  <c r="AA204" i="4" s="1"/>
  <c r="T205" i="4"/>
  <c r="S205" i="4"/>
  <c r="R205" i="4"/>
  <c r="D45" i="4"/>
  <c r="AB86" i="4"/>
  <c r="Z82" i="4"/>
  <c r="AB84" i="4"/>
  <c r="F138" i="4"/>
  <c r="Z39" i="4"/>
  <c r="AA39" i="4" s="1"/>
  <c r="N215" i="4"/>
  <c r="O215" i="4" s="1"/>
  <c r="Z215" i="4"/>
  <c r="AA215" i="4" s="1"/>
  <c r="N182" i="4"/>
  <c r="O182" i="4" s="1"/>
  <c r="Z182" i="4"/>
  <c r="AA182" i="4" s="1"/>
  <c r="T216" i="4"/>
  <c r="S216" i="4"/>
  <c r="R216" i="4"/>
  <c r="F137" i="4"/>
  <c r="D41" i="4"/>
  <c r="AB42" i="4"/>
  <c r="Z38" i="4"/>
  <c r="AB40" i="4"/>
  <c r="X64" i="3"/>
  <c r="E137" i="4"/>
  <c r="D40" i="4"/>
  <c r="AB31" i="4"/>
  <c r="Z27" i="4"/>
  <c r="AB29" i="4"/>
  <c r="D50" i="4"/>
  <c r="AB141" i="4"/>
  <c r="Z137" i="4"/>
  <c r="AB139" i="4"/>
  <c r="E138" i="4"/>
  <c r="Z28" i="4"/>
  <c r="AA28" i="4" s="1"/>
  <c r="N149" i="4"/>
  <c r="O149" i="4" s="1"/>
  <c r="Z149" i="4"/>
  <c r="AA149" i="4" s="1"/>
  <c r="N171" i="4"/>
  <c r="O171" i="4" s="1"/>
  <c r="Z171" i="4"/>
  <c r="AA171" i="4" s="1"/>
  <c r="D46" i="4"/>
  <c r="AB97" i="4"/>
  <c r="Z93" i="4"/>
  <c r="AB95" i="4"/>
  <c r="N203" i="4"/>
  <c r="O203" i="4" s="1"/>
  <c r="D56" i="4"/>
  <c r="AB207" i="4"/>
  <c r="Z203" i="4"/>
  <c r="AB205" i="4"/>
  <c r="Z94" i="4"/>
  <c r="AA94" i="4" s="1"/>
  <c r="T150" i="4"/>
  <c r="S150" i="4"/>
  <c r="R150" i="4"/>
  <c r="G137" i="4"/>
  <c r="D42" i="4"/>
  <c r="AB53" i="4"/>
  <c r="Z49" i="4"/>
  <c r="AB51" i="4"/>
  <c r="D48" i="4"/>
  <c r="AB119" i="4"/>
  <c r="Z115" i="4"/>
  <c r="AB117" i="4"/>
  <c r="N181" i="4"/>
  <c r="O181" i="4" s="1"/>
  <c r="D54" i="4"/>
  <c r="AB185" i="4"/>
  <c r="Z181" i="4"/>
  <c r="AB183" i="4"/>
  <c r="G138" i="4"/>
  <c r="Z50" i="4"/>
  <c r="AA50" i="4" s="1"/>
  <c r="Z138" i="4"/>
  <c r="AA138" i="4" s="1"/>
  <c r="D43" i="4"/>
  <c r="AB64" i="4"/>
  <c r="Z60" i="4"/>
  <c r="AB62" i="4"/>
  <c r="T183" i="4"/>
  <c r="S183" i="4"/>
  <c r="R183" i="4"/>
  <c r="D137" i="4"/>
  <c r="D39" i="4"/>
  <c r="AB20" i="4"/>
  <c r="Z16" i="4"/>
  <c r="AB18" i="4"/>
  <c r="D44" i="4"/>
  <c r="AB75" i="4"/>
  <c r="Z71" i="4"/>
  <c r="AB73" i="4"/>
  <c r="N192" i="4"/>
  <c r="O192" i="4" s="1"/>
  <c r="D55" i="4"/>
  <c r="AB196" i="4"/>
  <c r="Z192" i="4"/>
  <c r="AB194" i="4"/>
  <c r="Z61" i="4"/>
  <c r="AA61" i="4" s="1"/>
  <c r="N160" i="4"/>
  <c r="O160" i="4" s="1"/>
  <c r="Z160" i="4"/>
  <c r="AA160" i="4" s="1"/>
  <c r="S38" i="4" l="1"/>
  <c r="R38" i="4"/>
  <c r="S126" i="4"/>
  <c r="S93" i="4"/>
  <c r="T93" i="4"/>
  <c r="U93" i="4" s="1"/>
  <c r="U94" i="4" s="1"/>
  <c r="U95" i="4" s="1"/>
  <c r="U96" i="4" s="1"/>
  <c r="U97" i="4" s="1"/>
  <c r="U98" i="4" s="1"/>
  <c r="T126" i="4"/>
  <c r="U126" i="4" s="1"/>
  <c r="U127" i="4" s="1"/>
  <c r="U128" i="4" s="1"/>
  <c r="U129" i="4" s="1"/>
  <c r="U130" i="4" s="1"/>
  <c r="U131" i="4" s="1"/>
  <c r="R27" i="4"/>
  <c r="S27" i="4"/>
  <c r="S82" i="4"/>
  <c r="T82" i="4"/>
  <c r="U82" i="4" s="1"/>
  <c r="U83" i="4" s="1"/>
  <c r="U84" i="4" s="1"/>
  <c r="U85" i="4" s="1"/>
  <c r="U86" i="4" s="1"/>
  <c r="U87" i="4" s="1"/>
  <c r="U39" i="4"/>
  <c r="U40" i="4" s="1"/>
  <c r="U41" i="4" s="1"/>
  <c r="U42" i="4" s="1"/>
  <c r="U43" i="4" s="1"/>
  <c r="R137" i="4"/>
  <c r="T137" i="4"/>
  <c r="U137" i="4" s="1"/>
  <c r="U138" i="4" s="1"/>
  <c r="U139" i="4" s="1"/>
  <c r="U140" i="4" s="1"/>
  <c r="U141" i="4" s="1"/>
  <c r="U142" i="4" s="1"/>
  <c r="S137" i="4"/>
  <c r="AB11" i="4"/>
  <c r="T71" i="4"/>
  <c r="U71" i="4" s="1"/>
  <c r="U72" i="4" s="1"/>
  <c r="U73" i="4" s="1"/>
  <c r="U74" i="4" s="1"/>
  <c r="U75" i="4" s="1"/>
  <c r="U76" i="4" s="1"/>
  <c r="R71" i="4"/>
  <c r="S71" i="4"/>
  <c r="T104" i="4"/>
  <c r="U104" i="4" s="1"/>
  <c r="U105" i="4" s="1"/>
  <c r="U106" i="4" s="1"/>
  <c r="U107" i="4" s="1"/>
  <c r="U108" i="4" s="1"/>
  <c r="U109" i="4" s="1"/>
  <c r="S104" i="4"/>
  <c r="R104" i="4"/>
  <c r="T115" i="4"/>
  <c r="U115" i="4" s="1"/>
  <c r="U116" i="4" s="1"/>
  <c r="U117" i="4" s="1"/>
  <c r="U118" i="4" s="1"/>
  <c r="U119" i="4" s="1"/>
  <c r="U120" i="4" s="1"/>
  <c r="S115" i="4"/>
  <c r="R115" i="4"/>
  <c r="T16" i="4"/>
  <c r="U16" i="4" s="1"/>
  <c r="U17" i="4" s="1"/>
  <c r="U18" i="4" s="1"/>
  <c r="U19" i="4" s="1"/>
  <c r="U20" i="4" s="1"/>
  <c r="U21" i="4" s="1"/>
  <c r="R16" i="4"/>
  <c r="S16" i="4"/>
  <c r="U28" i="4"/>
  <c r="U29" i="4" s="1"/>
  <c r="U30" i="4" s="1"/>
  <c r="U31" i="4" s="1"/>
  <c r="U32" i="4" s="1"/>
  <c r="T60" i="4"/>
  <c r="U60" i="4" s="1"/>
  <c r="U61" i="4" s="1"/>
  <c r="U62" i="4" s="1"/>
  <c r="U63" i="4" s="1"/>
  <c r="U64" i="4" s="1"/>
  <c r="U65" i="4" s="1"/>
  <c r="S60" i="4"/>
  <c r="R60" i="4"/>
  <c r="T49" i="4"/>
  <c r="U49" i="4" s="1"/>
  <c r="U50" i="4" s="1"/>
  <c r="U51" i="4" s="1"/>
  <c r="U52" i="4" s="1"/>
  <c r="U53" i="4" s="1"/>
  <c r="U54" i="4" s="1"/>
  <c r="S49" i="4"/>
  <c r="R49" i="4"/>
  <c r="T5" i="4"/>
  <c r="U5" i="4" s="1"/>
  <c r="U6" i="4" s="1"/>
  <c r="U7" i="4" s="1"/>
  <c r="U8" i="4" s="1"/>
  <c r="U9" i="4" s="1"/>
  <c r="U10" i="4" s="1"/>
  <c r="S5" i="4"/>
  <c r="R5" i="4"/>
  <c r="AB99" i="4"/>
  <c r="AB198" i="4"/>
  <c r="AB77" i="4"/>
  <c r="AB55" i="4"/>
  <c r="AB121" i="4"/>
  <c r="AB154" i="4"/>
  <c r="AB209" i="4"/>
  <c r="Z143" i="4"/>
  <c r="AA137" i="4"/>
  <c r="AA143" i="4" s="1"/>
  <c r="AB220" i="4"/>
  <c r="AA126" i="4"/>
  <c r="AA132" i="4" s="1"/>
  <c r="Z132" i="4"/>
  <c r="D188" i="4"/>
  <c r="F188" i="4" s="1"/>
  <c r="D194" i="4"/>
  <c r="D193" i="4"/>
  <c r="F193" i="4" s="1"/>
  <c r="D192" i="4"/>
  <c r="F192" i="4" s="1"/>
  <c r="D191" i="4"/>
  <c r="F191" i="4" s="1"/>
  <c r="Z220" i="4"/>
  <c r="AA214" i="4"/>
  <c r="AA220" i="4" s="1"/>
  <c r="AA192" i="4"/>
  <c r="AA198" i="4" s="1"/>
  <c r="Z198" i="4"/>
  <c r="Z121" i="4"/>
  <c r="AA115" i="4"/>
  <c r="AA121" i="4" s="1"/>
  <c r="T171" i="4"/>
  <c r="S171" i="4"/>
  <c r="R171" i="4"/>
  <c r="AB143" i="4"/>
  <c r="T204" i="4"/>
  <c r="R204" i="4"/>
  <c r="S204" i="4"/>
  <c r="Z154" i="4"/>
  <c r="AA148" i="4"/>
  <c r="AA154" i="4" s="1"/>
  <c r="AB132" i="4"/>
  <c r="S181" i="4"/>
  <c r="R181" i="4"/>
  <c r="T181" i="4"/>
  <c r="U181" i="4" s="1"/>
  <c r="Z176" i="4"/>
  <c r="AA170" i="4"/>
  <c r="AA176" i="4" s="1"/>
  <c r="T214" i="4"/>
  <c r="U214" i="4" s="1"/>
  <c r="S214" i="4"/>
  <c r="R214" i="4"/>
  <c r="R149" i="4"/>
  <c r="S149" i="4"/>
  <c r="T149" i="4"/>
  <c r="AB44" i="4"/>
  <c r="Z88" i="4"/>
  <c r="AA82" i="4"/>
  <c r="AA88" i="4" s="1"/>
  <c r="AA159" i="4"/>
  <c r="AA165" i="4" s="1"/>
  <c r="Z165" i="4"/>
  <c r="Z110" i="4"/>
  <c r="AA104" i="4"/>
  <c r="AA110" i="4" s="1"/>
  <c r="AB176" i="4"/>
  <c r="T192" i="4"/>
  <c r="U192" i="4" s="1"/>
  <c r="R192" i="4"/>
  <c r="S192" i="4"/>
  <c r="AB22" i="4"/>
  <c r="Z66" i="4"/>
  <c r="AA60" i="4"/>
  <c r="AA66" i="4" s="1"/>
  <c r="AA181" i="4"/>
  <c r="AA187" i="4" s="1"/>
  <c r="Z187" i="4"/>
  <c r="AA93" i="4"/>
  <c r="AA99" i="4" s="1"/>
  <c r="Z99" i="4"/>
  <c r="S182" i="4"/>
  <c r="R182" i="4"/>
  <c r="T182" i="4"/>
  <c r="AB88" i="4"/>
  <c r="AB165" i="4"/>
  <c r="AB110" i="4"/>
  <c r="R148" i="4"/>
  <c r="T148" i="4"/>
  <c r="U148" i="4" s="1"/>
  <c r="S148" i="4"/>
  <c r="Z11" i="4"/>
  <c r="AA5" i="4"/>
  <c r="AA11" i="4" s="1"/>
  <c r="Z209" i="4"/>
  <c r="AA203" i="4"/>
  <c r="AA209" i="4" s="1"/>
  <c r="T203" i="4"/>
  <c r="U203" i="4" s="1"/>
  <c r="R203" i="4"/>
  <c r="S203" i="4"/>
  <c r="Y62" i="3"/>
  <c r="G61" i="3" s="1"/>
  <c r="Y61" i="3"/>
  <c r="G60" i="3" s="1"/>
  <c r="Y60" i="3"/>
  <c r="G59" i="3" s="1"/>
  <c r="Y59" i="3"/>
  <c r="G58" i="3" s="1"/>
  <c r="Y57" i="3"/>
  <c r="Y58" i="3"/>
  <c r="G57" i="3" s="1"/>
  <c r="Z44" i="4"/>
  <c r="AA38" i="4"/>
  <c r="AA44" i="4" s="1"/>
  <c r="T160" i="4"/>
  <c r="S160" i="4"/>
  <c r="R160" i="4"/>
  <c r="AB187" i="4"/>
  <c r="Z33" i="4"/>
  <c r="AA27" i="4"/>
  <c r="AA33" i="4" s="1"/>
  <c r="T170" i="4"/>
  <c r="U170" i="4" s="1"/>
  <c r="S170" i="4"/>
  <c r="R170" i="4"/>
  <c r="Z22" i="4"/>
  <c r="AA16" i="4"/>
  <c r="AA22" i="4" s="1"/>
  <c r="AB66" i="4"/>
  <c r="Z77" i="4"/>
  <c r="AA71" i="4"/>
  <c r="AA77" i="4" s="1"/>
  <c r="AA49" i="4"/>
  <c r="AA55" i="4" s="1"/>
  <c r="Z55" i="4"/>
  <c r="AB33" i="4"/>
  <c r="T215" i="4"/>
  <c r="S215" i="4"/>
  <c r="R215" i="4"/>
  <c r="T159" i="4"/>
  <c r="U159" i="4" s="1"/>
  <c r="S159" i="4"/>
  <c r="R159" i="4"/>
  <c r="D189" i="4"/>
  <c r="F189" i="4" s="1"/>
  <c r="T193" i="4"/>
  <c r="S193" i="4"/>
  <c r="R193" i="4"/>
  <c r="AB126" i="4" l="1"/>
  <c r="V126" i="4" s="1"/>
  <c r="U204" i="4"/>
  <c r="U205" i="4" s="1"/>
  <c r="U206" i="4" s="1"/>
  <c r="U207" i="4" s="1"/>
  <c r="U208" i="4" s="1"/>
  <c r="AB214" i="4"/>
  <c r="AB71" i="4"/>
  <c r="V71" i="4" s="1"/>
  <c r="C44" i="4" s="1"/>
  <c r="U160" i="4"/>
  <c r="U161" i="4" s="1"/>
  <c r="U162" i="4" s="1"/>
  <c r="U163" i="4" s="1"/>
  <c r="U164" i="4" s="1"/>
  <c r="AB159" i="4"/>
  <c r="U149" i="4"/>
  <c r="U150" i="4" s="1"/>
  <c r="U151" i="4" s="1"/>
  <c r="U152" i="4" s="1"/>
  <c r="U153" i="4" s="1"/>
  <c r="AB60" i="4"/>
  <c r="V60" i="4" s="1"/>
  <c r="AB16" i="4"/>
  <c r="V16" i="4" s="1"/>
  <c r="AB104" i="4"/>
  <c r="V104" i="4" s="1"/>
  <c r="AB137" i="4"/>
  <c r="V137" i="4" s="1"/>
  <c r="AB93" i="4"/>
  <c r="V93" i="4" s="1"/>
  <c r="U171" i="4"/>
  <c r="U172" i="4" s="1"/>
  <c r="U173" i="4" s="1"/>
  <c r="U174" i="4" s="1"/>
  <c r="U175" i="4" s="1"/>
  <c r="AB181" i="4"/>
  <c r="AB192" i="4"/>
  <c r="AB38" i="4"/>
  <c r="AB5" i="4"/>
  <c r="U182" i="4"/>
  <c r="U183" i="4" s="1"/>
  <c r="U184" i="4" s="1"/>
  <c r="U185" i="4" s="1"/>
  <c r="U186" i="4" s="1"/>
  <c r="AB115" i="4"/>
  <c r="V115" i="4" s="1"/>
  <c r="AB27" i="4"/>
  <c r="V27" i="4" s="1"/>
  <c r="U193" i="4"/>
  <c r="U194" i="4" s="1"/>
  <c r="U195" i="4" s="1"/>
  <c r="U196" i="4" s="1"/>
  <c r="U197" i="4" s="1"/>
  <c r="U215" i="4"/>
  <c r="U216" i="4" s="1"/>
  <c r="U217" i="4" s="1"/>
  <c r="U218" i="4" s="1"/>
  <c r="U219" i="4" s="1"/>
  <c r="AB49" i="4"/>
  <c r="V49" i="4" s="1"/>
  <c r="G56" i="3"/>
  <c r="Z57" i="3"/>
  <c r="AF57" i="3" s="1"/>
  <c r="AB203" i="4"/>
  <c r="AB170" i="4"/>
  <c r="AB82" i="4"/>
  <c r="V82" i="4" s="1"/>
  <c r="AB148" i="4"/>
  <c r="V5" i="4" l="1"/>
  <c r="C38" i="4" s="1"/>
  <c r="E38" i="4" s="1"/>
  <c r="G38" i="4" s="1"/>
  <c r="V38" i="4"/>
  <c r="C41" i="4" s="1"/>
  <c r="V214" i="4"/>
  <c r="C57" i="4" s="1"/>
  <c r="V203" i="4"/>
  <c r="C56" i="4" s="1"/>
  <c r="C49" i="4"/>
  <c r="V159" i="4"/>
  <c r="C52" i="4" s="1"/>
  <c r="V148" i="4"/>
  <c r="C51" i="4" s="1"/>
  <c r="C47" i="4"/>
  <c r="C39" i="4"/>
  <c r="V181" i="4"/>
  <c r="C54" i="4" s="1"/>
  <c r="V170" i="4"/>
  <c r="C53" i="4" s="1"/>
  <c r="V192" i="4"/>
  <c r="C55" i="4" s="1"/>
  <c r="C50" i="4"/>
  <c r="C43" i="4"/>
  <c r="E44" i="4" s="1"/>
  <c r="C42" i="4"/>
  <c r="E41" i="4" s="1"/>
  <c r="C45" i="4"/>
  <c r="E45" i="4" s="1"/>
  <c r="C46" i="4"/>
  <c r="Z58" i="3"/>
  <c r="AF58" i="3" s="1"/>
  <c r="AG57" i="3"/>
  <c r="C40" i="4"/>
  <c r="C48" i="4"/>
  <c r="E39" i="4" l="1"/>
  <c r="E40" i="4"/>
  <c r="E57" i="4"/>
  <c r="E47" i="4"/>
  <c r="E50" i="4"/>
  <c r="E56" i="4"/>
  <c r="E52" i="4"/>
  <c r="E53" i="4"/>
  <c r="E55" i="4"/>
  <c r="E51" i="4"/>
  <c r="E43" i="4"/>
  <c r="E54" i="4"/>
  <c r="E46" i="4"/>
  <c r="E48" i="4"/>
  <c r="E49" i="4"/>
  <c r="Z59" i="3"/>
  <c r="AF59" i="3" s="1"/>
  <c r="AG58" i="3"/>
  <c r="G41" i="4"/>
  <c r="AG59" i="3" l="1"/>
  <c r="Z60" i="3"/>
  <c r="AF60" i="3" s="1"/>
  <c r="Z61" i="3" l="1"/>
  <c r="AF61" i="3" s="1"/>
  <c r="AG60" i="3"/>
  <c r="Z62" i="3" l="1"/>
  <c r="AF62" i="3" s="1"/>
  <c r="AG61" i="3"/>
  <c r="AG62" i="3" l="1"/>
  <c r="H62" i="3"/>
  <c r="H58" i="3"/>
  <c r="H60" i="3"/>
  <c r="H61" i="3"/>
  <c r="H59" i="3"/>
  <c r="H57" i="3"/>
  <c r="H56" i="3"/>
  <c r="I56" i="3" s="1"/>
  <c r="I61" i="3" l="1"/>
  <c r="I60" i="3"/>
  <c r="I57" i="3"/>
  <c r="I62" i="3"/>
  <c r="I59" i="3"/>
  <c r="I58" i="3"/>
</calcChain>
</file>

<file path=xl/sharedStrings.xml><?xml version="1.0" encoding="utf-8"?>
<sst xmlns="http://schemas.openxmlformats.org/spreadsheetml/2006/main" count="1877" uniqueCount="459">
  <si>
    <t>No. of Storey</t>
  </si>
  <si>
    <t>Base</t>
  </si>
  <si>
    <t>Elevation (m)</t>
  </si>
  <si>
    <t>Storey Height (m)</t>
  </si>
  <si>
    <t>Model Configuration</t>
  </si>
  <si>
    <t>Bay 1</t>
  </si>
  <si>
    <t>Bay 2</t>
  </si>
  <si>
    <t>Bay 3</t>
  </si>
  <si>
    <t>Bay 4</t>
  </si>
  <si>
    <t>Storey</t>
  </si>
  <si>
    <t>Distribution of  Masses (tonnes)</t>
  </si>
  <si>
    <t>Section Properties</t>
  </si>
  <si>
    <t>Beam</t>
  </si>
  <si>
    <t>Width</t>
  </si>
  <si>
    <t>Top</t>
  </si>
  <si>
    <t>Bottom</t>
  </si>
  <si>
    <t>Long. Reinforcement</t>
  </si>
  <si>
    <t>Trans. Reinforcement</t>
  </si>
  <si>
    <t>Qty.</t>
  </si>
  <si>
    <t>Area</t>
  </si>
  <si>
    <t>Pos.</t>
  </si>
  <si>
    <t>Spacing (mm)</t>
  </si>
  <si>
    <t>Dimensions (mm)</t>
  </si>
  <si>
    <t>Dia. (mm)</t>
  </si>
  <si>
    <t>No. of Bay</t>
  </si>
  <si>
    <t>Length (m)</t>
  </si>
  <si>
    <t>Along H.</t>
  </si>
  <si>
    <t>Column 1</t>
  </si>
  <si>
    <t>Column 2</t>
  </si>
  <si>
    <t>Column 3</t>
  </si>
  <si>
    <t>Section</t>
  </si>
  <si>
    <t>Geometry &amp; Masses</t>
  </si>
  <si>
    <t>ID</t>
  </si>
  <si>
    <t>Concrete</t>
  </si>
  <si>
    <t>εcu</t>
  </si>
  <si>
    <t>Fc (Mpa)</t>
  </si>
  <si>
    <t>Rebar</t>
  </si>
  <si>
    <t>Fy (Mpa)</t>
  </si>
  <si>
    <t>εco</t>
  </si>
  <si>
    <t>εy</t>
  </si>
  <si>
    <t>εu</t>
  </si>
  <si>
    <t>Cover</t>
  </si>
  <si>
    <t>Column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</si>
  <si>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</si>
  <si>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</si>
  <si>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</si>
  <si>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</si>
  <si>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</si>
  <si>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</si>
  <si>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</si>
  <si>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</si>
  <si>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</si>
  <si>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</si>
  <si>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</si>
  <si>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</si>
  <si>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</si>
  <si>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</si>
  <si>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</si>
  <si>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4-4</t>
  </si>
  <si>
    <t>Mcol,i [kNm]</t>
  </si>
  <si>
    <t>Mcol,i-1  [kNm]</t>
  </si>
  <si>
    <t>Mcol,i  [kNm]</t>
  </si>
  <si>
    <t>Sum</t>
  </si>
  <si>
    <t>Bay</t>
  </si>
  <si>
    <t>Set</t>
  </si>
  <si>
    <t>5-1</t>
  </si>
  <si>
    <t>5-2</t>
  </si>
  <si>
    <t>5-3</t>
  </si>
  <si>
    <t>5-4</t>
  </si>
  <si>
    <t>6-1</t>
  </si>
  <si>
    <t>6-2</t>
  </si>
  <si>
    <t>6-3</t>
  </si>
  <si>
    <t>6-4</t>
  </si>
  <si>
    <t>Cont.'</t>
  </si>
  <si>
    <t>Level</t>
  </si>
  <si>
    <t>Mechanism</t>
  </si>
  <si>
    <t>Node</t>
  </si>
  <si>
    <t>Element</t>
  </si>
  <si>
    <t>Length [m]</t>
  </si>
  <si>
    <t>Depth [m]</t>
  </si>
  <si>
    <t>θy,i [rad]</t>
  </si>
  <si>
    <t>Mbl,i [kNm]</t>
  </si>
  <si>
    <t>Mbr,i [kNm]</t>
  </si>
  <si>
    <t>Yield Drift and Flexural Capacities</t>
  </si>
  <si>
    <t>hcf [m]</t>
  </si>
  <si>
    <t>-</t>
  </si>
  <si>
    <t>Sway Mechanism at Storey i</t>
  </si>
  <si>
    <t>VR,i [kN]</t>
  </si>
  <si>
    <t>hs,i [m]</t>
  </si>
  <si>
    <t>θsys,i [rad]</t>
  </si>
  <si>
    <t>ky,i [kN/m]</t>
  </si>
  <si>
    <r>
      <t>Mj,i</t>
    </r>
    <r>
      <rPr>
        <b/>
        <sz val="11"/>
        <color theme="1"/>
        <rFont val="Calibri"/>
        <family val="2"/>
      </rPr>
      <t>θy,I [kNmrad]</t>
    </r>
  </si>
  <si>
    <t>Elevation [m]</t>
  </si>
  <si>
    <t>θc [rad]</t>
  </si>
  <si>
    <t>Δi [m]</t>
  </si>
  <si>
    <t>Fi [kN]</t>
  </si>
  <si>
    <t>Vi [kN]</t>
  </si>
  <si>
    <t>mi [tonnes]</t>
  </si>
  <si>
    <t>Δimi [mtonnes]</t>
  </si>
  <si>
    <t>SUM</t>
  </si>
  <si>
    <t>Vb [kN]</t>
  </si>
  <si>
    <t>Δi,comp [m]</t>
  </si>
  <si>
    <t>δi [m]</t>
  </si>
  <si>
    <t>Initial Computations (1st iteration)</t>
  </si>
  <si>
    <t>Capacity Information</t>
  </si>
  <si>
    <t>Base Shear</t>
  </si>
  <si>
    <t>Plotted</t>
  </si>
  <si>
    <t>Sway Mechanism</t>
  </si>
  <si>
    <t>Sum of the strengths</t>
  </si>
  <si>
    <t>Beam [kNm]</t>
  </si>
  <si>
    <t>Column [kNm]</t>
  </si>
  <si>
    <t>&gt; 0.85</t>
  </si>
  <si>
    <t>Checks !</t>
  </si>
  <si>
    <t>&lt; 1.00</t>
  </si>
  <si>
    <t>&gt; 1.00</t>
  </si>
  <si>
    <t>Sway P. Index, Si</t>
  </si>
  <si>
    <t>Sway Potential Index</t>
  </si>
  <si>
    <t>Sway-Demand Index</t>
  </si>
  <si>
    <t>Sway-D. Index, SDi</t>
  </si>
  <si>
    <t>Demand [kN]</t>
  </si>
  <si>
    <t>Storey Shear</t>
  </si>
  <si>
    <t>Resistance [kN]</t>
  </si>
  <si>
    <t>= 1.00</t>
  </si>
  <si>
    <t>θi [rad]</t>
  </si>
  <si>
    <t>MOT,i [kNm]</t>
  </si>
  <si>
    <t>1st Point of the Pushover Curve</t>
  </si>
  <si>
    <t>Δimihi [m^2tonnes]</t>
  </si>
  <si>
    <t>Heff. [m]</t>
  </si>
  <si>
    <t>Effective Height</t>
  </si>
  <si>
    <t>2nd Point of the Pushover Curve</t>
  </si>
  <si>
    <t>3rd Point of the Pushover Curve</t>
  </si>
  <si>
    <t>4th Point of the Pushover Curve</t>
  </si>
  <si>
    <t>5th Point of the Pushover Curve</t>
  </si>
  <si>
    <t>6th Point of the Pushover Curve</t>
  </si>
  <si>
    <t>Stepsize</t>
  </si>
  <si>
    <t>No</t>
  </si>
  <si>
    <t>Roof Disp. [m]</t>
  </si>
  <si>
    <t>LS1 Δi</t>
  </si>
  <si>
    <t xml:space="preserve">LS2 Δi </t>
  </si>
  <si>
    <t>LS3 Δi</t>
  </si>
  <si>
    <t xml:space="preserve">LS4 Δi </t>
  </si>
  <si>
    <t>LS5 Δi</t>
  </si>
  <si>
    <t>LS6 Δi</t>
  </si>
  <si>
    <t>Displaced Shapes</t>
  </si>
  <si>
    <t>v</t>
  </si>
  <si>
    <t>σv</t>
  </si>
  <si>
    <t>Ewh [MPa]</t>
  </si>
  <si>
    <t>Ewv [MPa]</t>
  </si>
  <si>
    <t>Gw [MPa]</t>
  </si>
  <si>
    <t>W [kN/m^3]</t>
  </si>
  <si>
    <t>fws [MPa]</t>
  </si>
  <si>
    <t>fwu [MPa]</t>
  </si>
  <si>
    <t>fwv [MPa]</t>
  </si>
  <si>
    <t>fwh [MPa]</t>
  </si>
  <si>
    <t>tw [mm]</t>
  </si>
  <si>
    <t>Mech. Props. of the Infills (Weak) (Hak et al., 2012)</t>
  </si>
  <si>
    <t>Mech. Props. of the Infills (Medium) (Hak et al., 2012)</t>
  </si>
  <si>
    <t>Mech. Props. of the Infills (Strong) (Hak et al., 2012)</t>
  </si>
  <si>
    <t>H (m)</t>
  </si>
  <si>
    <t>B (m)</t>
  </si>
  <si>
    <t>Infill Strut Geometry</t>
  </si>
  <si>
    <t>hc (m)</t>
  </si>
  <si>
    <t>hb (m)</t>
  </si>
  <si>
    <t>bc (m)</t>
  </si>
  <si>
    <t>lw (m)</t>
  </si>
  <si>
    <t>hw (m)</t>
  </si>
  <si>
    <t>dw (m)</t>
  </si>
  <si>
    <t>ϴ (rad.)</t>
  </si>
  <si>
    <t>K1</t>
  </si>
  <si>
    <t>K2</t>
  </si>
  <si>
    <t>&lt; 3.14</t>
  </si>
  <si>
    <t>&gt;3.14 &lt;7.85</t>
  </si>
  <si>
    <t>&gt;7.85</t>
  </si>
  <si>
    <t>λH</t>
  </si>
  <si>
    <t>K-Table (Bertoldi et al., 1993)</t>
  </si>
  <si>
    <t>Ewθ [MPa]</t>
  </si>
  <si>
    <t>λ</t>
  </si>
  <si>
    <t>bw [m]</t>
  </si>
  <si>
    <t>σw1</t>
  </si>
  <si>
    <t>σw2</t>
  </si>
  <si>
    <t>σw3</t>
  </si>
  <si>
    <t>σw4</t>
  </si>
  <si>
    <t>Fmax [kN]</t>
  </si>
  <si>
    <t>Ksec [kN/m]</t>
  </si>
  <si>
    <t>Fcr [kN]</t>
  </si>
  <si>
    <t>Fult [kN]</t>
  </si>
  <si>
    <t>Kel [kN/m]</t>
  </si>
  <si>
    <t>Kdeg [kN/m]</t>
  </si>
  <si>
    <t>Ic (m^4)</t>
  </si>
  <si>
    <t>Ec [MPa]</t>
  </si>
  <si>
    <t>Diagonal failure of the infill</t>
  </si>
  <si>
    <t>Corner crushing of the infill</t>
  </si>
  <si>
    <t>Shear Sliding in the mortar joints</t>
  </si>
  <si>
    <t>Compressive failure of the centre</t>
  </si>
  <si>
    <t>Mode of Failure</t>
  </si>
  <si>
    <t>Symbol</t>
  </si>
  <si>
    <t>List of Failure Types</t>
  </si>
  <si>
    <t>σw1 [MPa]</t>
  </si>
  <si>
    <t>σw2 [MPa]</t>
  </si>
  <si>
    <t>σw3 [MPa]</t>
  </si>
  <si>
    <t>σw4 [MPa]</t>
  </si>
  <si>
    <t>σmax [MPa]</t>
  </si>
  <si>
    <t>Shear Resistance, Yield Drift and Stiffness (Bare Frame)</t>
  </si>
  <si>
    <t>ksys,i [kN/m]</t>
  </si>
  <si>
    <t>Corner crushing / Column</t>
  </si>
  <si>
    <t>Diagonal failure / Column</t>
  </si>
  <si>
    <t>Diagonal failure / Mixed</t>
  </si>
  <si>
    <t>VRin,6 [kN]</t>
  </si>
  <si>
    <t>VRin,5 [kN]</t>
  </si>
  <si>
    <t>VRin,4 [kN]</t>
  </si>
  <si>
    <t>VRin,3 [kN]</t>
  </si>
  <si>
    <t>VRin,2 [kN]</t>
  </si>
  <si>
    <t>VRin,1 [kN]</t>
  </si>
  <si>
    <t>Fsys,i [kN]</t>
  </si>
  <si>
    <t>Vsys,i [kN]</t>
  </si>
  <si>
    <t>Vinf,i [kN]</t>
  </si>
  <si>
    <t>Vfr,i [kN]</t>
  </si>
  <si>
    <t>Vfr,i/VRfr,i</t>
  </si>
  <si>
    <t>Vinf,i/VRinf,i</t>
  </si>
  <si>
    <t>VRfr,i [kN]</t>
  </si>
  <si>
    <t>VRinf,i [kN]</t>
  </si>
  <si>
    <t>DS1</t>
  </si>
  <si>
    <t>DS2</t>
  </si>
  <si>
    <t>DS3</t>
  </si>
  <si>
    <t>DS4</t>
  </si>
  <si>
    <t>Force</t>
  </si>
  <si>
    <t>LS Ctrl.</t>
  </si>
  <si>
    <t>Change Limit States of the infill walls at each storey between 1, 2, 3, 4 to update infill contribution</t>
  </si>
  <si>
    <t>Infill Properties</t>
  </si>
  <si>
    <t>Sullivan et al. , 2018</t>
  </si>
  <si>
    <t>Horizontal Yield Drift and Flexural Capacities (Weak)</t>
  </si>
  <si>
    <t>My+ (kNm)</t>
  </si>
  <si>
    <t>My- (kNm)</t>
  </si>
  <si>
    <t>Mu+ (kNm)</t>
  </si>
  <si>
    <t>Mu- (kNm)</t>
  </si>
  <si>
    <t>Mc+ (kNm)</t>
  </si>
  <si>
    <t>Mc- (kNm)</t>
  </si>
  <si>
    <t>Yield Moments at the end of Column Sections</t>
  </si>
  <si>
    <t>Capping Moments at the end of Column Sections</t>
  </si>
  <si>
    <t>Ultimate Moments at the end of Column Sections</t>
  </si>
  <si>
    <t>Elevation</t>
  </si>
  <si>
    <t>Displaced Shapes (OpenSees)</t>
  </si>
  <si>
    <t>θfr,i [rad]</t>
  </si>
  <si>
    <t>MRθfr,i [kN]</t>
  </si>
  <si>
    <t>MRfr,i [kN]</t>
  </si>
  <si>
    <t>MRinf,i [kN]</t>
  </si>
  <si>
    <t>MRθinf,i [kN]</t>
  </si>
  <si>
    <t>θinf,i [rad]</t>
  </si>
  <si>
    <t>VRsys,i [kN]</t>
  </si>
  <si>
    <t>N.A.</t>
  </si>
  <si>
    <t>Str. Stiffness [kN/m]</t>
  </si>
  <si>
    <t>DBA</t>
  </si>
  <si>
    <t>Pushover Curve (DBA)</t>
  </si>
  <si>
    <t>Error (%)</t>
  </si>
  <si>
    <t>Kel* [kN/m]</t>
  </si>
  <si>
    <t>Kelc [kN/m]</t>
  </si>
  <si>
    <t>Kp-yc [kN/m]</t>
  </si>
  <si>
    <t>Stiffness</t>
  </si>
  <si>
    <t>Kin,6 [kN/m]</t>
  </si>
  <si>
    <t>Kin,5 [kN/m]</t>
  </si>
  <si>
    <t>Kin,4 [kN/m]</t>
  </si>
  <si>
    <t>Kin,3 [kN/m]</t>
  </si>
  <si>
    <t>Kin,2 [kN/m]</t>
  </si>
  <si>
    <t>Kin,1 [kN/m]</t>
  </si>
  <si>
    <t>span,i [m]</t>
  </si>
  <si>
    <t>Supporting Beam Tensile Stiffness</t>
  </si>
  <si>
    <t>Ksec* [kN/m]</t>
  </si>
  <si>
    <t>Stiffness Contribution Ratio</t>
  </si>
  <si>
    <t>SECANT</t>
  </si>
  <si>
    <t>Kelh.* [kN/m]</t>
  </si>
  <si>
    <t>Kdegh.* [kN/m]</t>
  </si>
  <si>
    <t>Kdeg* [kN/m]</t>
  </si>
  <si>
    <t>Combined Storey Stiffness and Resistances</t>
  </si>
  <si>
    <t>Infill Cont. (kN/m)</t>
  </si>
  <si>
    <t>Frame Cont. (kN/m)</t>
  </si>
  <si>
    <t>Proposed</t>
  </si>
  <si>
    <t>error (%)</t>
  </si>
  <si>
    <t>DS1 (m)</t>
  </si>
  <si>
    <t>εDS1</t>
  </si>
  <si>
    <t>εDS2</t>
  </si>
  <si>
    <t>εDS3</t>
  </si>
  <si>
    <t>2nd iteration</t>
  </si>
  <si>
    <t>3rd iteration</t>
  </si>
  <si>
    <t>4th iteration</t>
  </si>
  <si>
    <t>5th iteration</t>
  </si>
  <si>
    <t>6th iteration</t>
  </si>
  <si>
    <t>Column 4</t>
  </si>
  <si>
    <t>Strut 1</t>
  </si>
  <si>
    <t>Strut 2</t>
  </si>
  <si>
    <t>Strut 3</t>
  </si>
  <si>
    <t>Column 2a</t>
  </si>
  <si>
    <t>Column 2b</t>
  </si>
  <si>
    <t>Column 3a</t>
  </si>
  <si>
    <t>Column 3b</t>
  </si>
  <si>
    <t>System Capacity Information</t>
  </si>
  <si>
    <t>θframe,i [rad]</t>
  </si>
  <si>
    <t>θinfill,i [rad]</t>
  </si>
  <si>
    <r>
      <rPr>
        <b/>
        <sz val="18"/>
        <color theme="1"/>
        <rFont val="Calibri"/>
        <family val="2"/>
      </rPr>
      <t>μ</t>
    </r>
    <r>
      <rPr>
        <b/>
        <sz val="11"/>
        <color theme="1"/>
        <rFont val="Calibri"/>
        <family val="2"/>
      </rPr>
      <t>inf,i</t>
    </r>
  </si>
  <si>
    <r>
      <rPr>
        <b/>
        <sz val="18"/>
        <color theme="1"/>
        <rFont val="Calibri"/>
        <family val="2"/>
      </rPr>
      <t>μ</t>
    </r>
    <r>
      <rPr>
        <b/>
        <sz val="11"/>
        <color theme="1"/>
        <rFont val="Calibri"/>
        <family val="2"/>
      </rPr>
      <t>fr,i</t>
    </r>
  </si>
  <si>
    <t>θD1inf,i [rad]</t>
  </si>
  <si>
    <t>Div. Vb by</t>
  </si>
  <si>
    <t>&lt;---Iterate</t>
  </si>
  <si>
    <t>Storey Disp. (m)</t>
  </si>
  <si>
    <t>Base Shear (kN)</t>
  </si>
  <si>
    <t>K2 (kN/m)</t>
  </si>
  <si>
    <t>K3 (kN/m)</t>
  </si>
  <si>
    <t>Kt. [kN/m]</t>
  </si>
  <si>
    <t>Kc. [kN/m]</t>
  </si>
  <si>
    <t>Const.</t>
  </si>
  <si>
    <t>Load Factor</t>
  </si>
  <si>
    <t>LF :</t>
  </si>
  <si>
    <t xml:space="preserve">LF: </t>
  </si>
  <si>
    <t>7th Point of the Pushover Curve</t>
  </si>
  <si>
    <t>8th Point of the Pushover Curve</t>
  </si>
  <si>
    <t>9th Point of the Pushover Curve</t>
  </si>
  <si>
    <t>10th Point of the Pushover Curve</t>
  </si>
  <si>
    <t>Column Moment Capacities (O'Reilly &amp; Sullivan, 2017)</t>
  </si>
  <si>
    <t>Beam Moment Capacities (O'Reilly &amp; Sullivan, 2017)</t>
  </si>
  <si>
    <t>Beam Deformation Capacities (O'Reilly &amp; Sullivan, 2017)</t>
  </si>
  <si>
    <t>Column Deformation Capacities (O'Reilly &amp; Sullivan, 2017)</t>
  </si>
  <si>
    <t>Muu+ (kNm)</t>
  </si>
  <si>
    <t>Muu- (kNm)</t>
  </si>
  <si>
    <t>B. Infill Control</t>
  </si>
  <si>
    <t>Notes:</t>
  </si>
  <si>
    <t>C. Frame Control</t>
  </si>
  <si>
    <t>A. Structural Response</t>
  </si>
  <si>
    <t>Axial-Horizontal Storey Stiffnesses</t>
  </si>
  <si>
    <t>Residual Moments at the end of Column Sections</t>
  </si>
  <si>
    <t>θc,i [rad]</t>
  </si>
  <si>
    <t>θu,i [rad]</t>
  </si>
  <si>
    <r>
      <t>Mj,i</t>
    </r>
    <r>
      <rPr>
        <b/>
        <sz val="11"/>
        <color theme="1"/>
        <rFont val="Calibri"/>
        <family val="2"/>
      </rPr>
      <t>θc,I [kNmrad]</t>
    </r>
  </si>
  <si>
    <r>
      <t>Mj,i</t>
    </r>
    <r>
      <rPr>
        <b/>
        <sz val="11"/>
        <color theme="1"/>
        <rFont val="Calibri"/>
        <family val="2"/>
      </rPr>
      <t>θu,I [kNmrad]</t>
    </r>
  </si>
  <si>
    <t>Normalized Shapes</t>
  </si>
  <si>
    <t>K, 6 [kN/m]</t>
  </si>
  <si>
    <t>K, 5 [kN/m]</t>
  </si>
  <si>
    <t>K, 4 [kN/m]</t>
  </si>
  <si>
    <t>K, 3 [kN/m]</t>
  </si>
  <si>
    <t>K, 2 [kN/m]</t>
  </si>
  <si>
    <t>K, 1 [kN/m]</t>
  </si>
  <si>
    <t>Mean Horz. Shear Resist. (Infill-Strut System)</t>
  </si>
  <si>
    <t>Mean Horizontal Stiffness (Infill-Strut System)</t>
  </si>
  <si>
    <t>Mean Damage State Drift Limit (Inf.-Str. Sys.)</t>
  </si>
  <si>
    <t>Mean Damage State Drift Limit</t>
  </si>
  <si>
    <t>Mean Horzizontal Shear Resistance</t>
  </si>
  <si>
    <t>Mean Flexural Stiffness</t>
  </si>
  <si>
    <t>Drift</t>
  </si>
  <si>
    <t>OpenSees</t>
  </si>
  <si>
    <t>ν (axial load ratio)</t>
  </si>
  <si>
    <t>Ductility</t>
  </si>
  <si>
    <t>Mean Damage State Ductility Limit</t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</si>
  <si>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6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</si>
  <si>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5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</si>
  <si>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3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</si>
  <si>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4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</si>
  <si>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2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</si>
  <si>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1</t>
    </r>
  </si>
  <si>
    <t>Mean Damage State Ductility Limit (Inf.-Str. Sys.)</t>
  </si>
  <si>
    <t xml:space="preserve">θin,1 </t>
  </si>
  <si>
    <t xml:space="preserve">θin,2 </t>
  </si>
  <si>
    <t xml:space="preserve">θin,3 </t>
  </si>
  <si>
    <t xml:space="preserve">θin,4 </t>
  </si>
  <si>
    <t xml:space="preserve">θin,5 </t>
  </si>
  <si>
    <t xml:space="preserve">θin,6 </t>
  </si>
  <si>
    <t>Linear</t>
  </si>
  <si>
    <t>Shear Frame</t>
  </si>
  <si>
    <t>Pick:</t>
  </si>
  <si>
    <t>Guessed Shape Control</t>
  </si>
  <si>
    <t>θD1fr,i [rad]</t>
  </si>
  <si>
    <t>Lp (m)</t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</si>
  <si>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,6</t>
    </r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</si>
  <si>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,5</t>
    </r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</si>
  <si>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,4</t>
    </r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</si>
  <si>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,3</t>
    </r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</si>
  <si>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,2</t>
    </r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</si>
  <si>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,1</t>
    </r>
  </si>
  <si>
    <t>VR,6 [kN]</t>
  </si>
  <si>
    <t>VR,5 [kN]</t>
  </si>
  <si>
    <t>VR,4 [kN]</t>
  </si>
  <si>
    <t>VR,3 [kN]</t>
  </si>
  <si>
    <t>VR,2 [kN]</t>
  </si>
  <si>
    <t>VR,1 [kN]</t>
  </si>
  <si>
    <t xml:space="preserve">θ,6 </t>
  </si>
  <si>
    <t xml:space="preserve">θ,5 </t>
  </si>
  <si>
    <t xml:space="preserve">θ,4 </t>
  </si>
  <si>
    <t xml:space="preserve">θ,3 </t>
  </si>
  <si>
    <t xml:space="preserve">θ,2 </t>
  </si>
  <si>
    <t xml:space="preserve">θ,1 </t>
  </si>
  <si>
    <t>θc [rad] :</t>
  </si>
  <si>
    <t>Custom</t>
  </si>
  <si>
    <t>Guess Control (1-2)</t>
  </si>
  <si>
    <t>Custom Shape (3)</t>
  </si>
  <si>
    <t>Kinit,i [kN/m]</t>
  </si>
  <si>
    <t>Ki [kN/m]</t>
  </si>
  <si>
    <t>DSi 1</t>
  </si>
  <si>
    <t>DSi 2</t>
  </si>
  <si>
    <t>DSf 1</t>
  </si>
  <si>
    <t>DSf 2</t>
  </si>
  <si>
    <t>DSi 3</t>
  </si>
  <si>
    <t>DSf 3</t>
  </si>
  <si>
    <t>DSi 4</t>
  </si>
  <si>
    <t>L.S. Point</t>
  </si>
  <si>
    <t>Storey 1</t>
  </si>
  <si>
    <t>Storey 2</t>
  </si>
  <si>
    <t>Storey 3</t>
  </si>
  <si>
    <t>Storey 4</t>
  </si>
  <si>
    <t>Storey 5</t>
  </si>
  <si>
    <t>Storey 6</t>
  </si>
  <si>
    <t>Table of Behavior Hierarchy</t>
  </si>
  <si>
    <t>Table of Behavior Hierarchy (cont')</t>
  </si>
  <si>
    <t>Keff. [kN/m]</t>
  </si>
  <si>
    <t>Teff. (sec.)</t>
  </si>
  <si>
    <t>meff. [tons]</t>
  </si>
  <si>
    <t>11th Point of the Pushover Curve</t>
  </si>
  <si>
    <t>12th Point of the Pushover Curve</t>
  </si>
  <si>
    <t>13th Point of the Pushover Curve</t>
  </si>
  <si>
    <t>14th Point of the Pushover Curve</t>
  </si>
  <si>
    <t>15th Point of the Pushover Curve</t>
  </si>
  <si>
    <t>16th Point of the Pushover Curve</t>
  </si>
  <si>
    <t>17th Point of the Pushover Curve</t>
  </si>
  <si>
    <t>18th Point of the Pushover Curve</t>
  </si>
  <si>
    <t>19th Point of the Pushover Curve</t>
  </si>
  <si>
    <t>20th Point of the Pushover Curve</t>
  </si>
  <si>
    <t>Vtrue [kN]</t>
  </si>
  <si>
    <r>
      <rPr>
        <b/>
        <sz val="11"/>
        <color theme="1"/>
        <rFont val="Calibri"/>
        <family val="2"/>
      </rPr>
      <t>Δ</t>
    </r>
    <r>
      <rPr>
        <b/>
        <sz val="8.8000000000000007"/>
        <color theme="1"/>
        <rFont val="Calibri"/>
        <family val="2"/>
      </rPr>
      <t>V</t>
    </r>
  </si>
  <si>
    <t>= 0.85</t>
  </si>
  <si>
    <t>Height</t>
  </si>
  <si>
    <t>Norm. Force</t>
  </si>
  <si>
    <t>Horizontal Force Pattern</t>
  </si>
  <si>
    <t>Force (kN)</t>
  </si>
  <si>
    <t>F/Vb</t>
  </si>
  <si>
    <t>μφu</t>
  </si>
  <si>
    <t>μφc</t>
  </si>
  <si>
    <t>φuu- (1/m)</t>
  </si>
  <si>
    <t>φuu+ (1/m)</t>
  </si>
  <si>
    <t>φu- (1/m)</t>
  </si>
  <si>
    <t>φu+ (1/m)</t>
  </si>
  <si>
    <t>φc- (1/m)</t>
  </si>
  <si>
    <t>φc+ (1/m)</t>
  </si>
  <si>
    <t>φy- (1/m)</t>
  </si>
  <si>
    <t>φy+ (1/m)</t>
  </si>
  <si>
    <t>Storey Shear Resistance and Stiffness (Medium Single Infill)</t>
  </si>
  <si>
    <t>Storey Shear Resistance and Stiffness (Medium)</t>
  </si>
  <si>
    <t>Boundary Column Axial Stiffness</t>
  </si>
  <si>
    <t>Ktrueh.* [kN/m]</t>
  </si>
  <si>
    <t>Ktrue* [kN/m]</t>
  </si>
  <si>
    <t>Cumul.</t>
  </si>
  <si>
    <t>2b</t>
  </si>
  <si>
    <t>2a</t>
  </si>
  <si>
    <t>3a</t>
  </si>
  <si>
    <t>3b</t>
  </si>
  <si>
    <t>Bay No.</t>
  </si>
  <si>
    <t>Col. No.</t>
  </si>
  <si>
    <t>Span [m]</t>
  </si>
  <si>
    <t>Storey No.</t>
  </si>
  <si>
    <t>Structure</t>
  </si>
  <si>
    <t>Horizontal Force Matrix</t>
  </si>
  <si>
    <t>Unit Horizontal Displacements due to Axial Stiffness (m)</t>
  </si>
  <si>
    <t>Infill Strut Capacities (Strong) (Bertoldi et al., 1993)</t>
  </si>
  <si>
    <t>StrongSingle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</si>
</sst>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4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8.8000000000000007"/>
      <color theme="1"/>
      <name val="Calibri"/>
      <family val="2"/>
    </font>
    <font>
      <b/>
      <i/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66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indexed="64"/>
      </diagonal>
    </border>
  </borders>
  <cellStyleXfs count="1">
    <xf numFmtId="0" fontId="0" fillId="0" borderId="0"/>
  </cellStyleXfs>
  <cellXfs count="94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2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2" xfId="0" applyFill="1" applyBorder="1"/>
    <xf numFmtId="0" fontId="0" fillId="4" borderId="12" xfId="0" applyFill="1" applyBorder="1"/>
    <xf numFmtId="0" fontId="0" fillId="2" borderId="2" xfId="0" applyFill="1" applyBorder="1"/>
    <xf numFmtId="0" fontId="0" fillId="2" borderId="15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9" xfId="0" applyFill="1" applyBorder="1"/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1" xfId="0" applyNumberForma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2" borderId="0" xfId="0" applyFont="1" applyFill="1"/>
    <xf numFmtId="165" fontId="0" fillId="0" borderId="1" xfId="0" applyNumberFormat="1" applyBorder="1" applyAlignment="1">
      <alignment horizontal="center" vertical="center"/>
    </xf>
    <xf numFmtId="0" fontId="4" fillId="0" borderId="0" xfId="0" applyFont="1"/>
    <xf numFmtId="2" fontId="6" fillId="0" borderId="1" xfId="0" applyNumberFormat="1" applyFont="1" applyBorder="1" applyAlignment="1">
      <alignment horizontal="center"/>
    </xf>
    <xf numFmtId="0" fontId="0" fillId="0" borderId="1" xfId="0" applyBorder="1"/>
    <xf numFmtId="0" fontId="16" fillId="0" borderId="0" xfId="0" applyFont="1"/>
    <xf numFmtId="0" fontId="11" fillId="0" borderId="0" xfId="0" applyFont="1"/>
    <xf numFmtId="164" fontId="0" fillId="0" borderId="1" xfId="0" applyNumberFormat="1" applyBorder="1" applyAlignment="1">
      <alignment horizontal="center"/>
    </xf>
    <xf numFmtId="2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4" xfId="0" applyFont="1" applyBorder="1"/>
    <xf numFmtId="0" fontId="19" fillId="0" borderId="1" xfId="0" applyFont="1" applyBorder="1" applyAlignment="1">
      <alignment horizontal="center" vertical="center"/>
    </xf>
    <xf numFmtId="0" fontId="17" fillId="0" borderId="14" xfId="0" applyFont="1" applyBorder="1"/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2" fontId="0" fillId="0" borderId="4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4" fontId="23" fillId="0" borderId="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2" borderId="11" xfId="0" applyFill="1" applyBorder="1"/>
    <xf numFmtId="2" fontId="0" fillId="0" borderId="20" xfId="0" applyNumberForma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0" fillId="0" borderId="5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2" xfId="0" applyBorder="1"/>
    <xf numFmtId="0" fontId="0" fillId="0" borderId="15" xfId="0" applyBorder="1"/>
    <xf numFmtId="0" fontId="0" fillId="0" borderId="23" xfId="0" applyBorder="1"/>
    <xf numFmtId="0" fontId="0" fillId="0" borderId="19" xfId="0" applyBorder="1"/>
    <xf numFmtId="0" fontId="0" fillId="0" borderId="24" xfId="0" applyBorder="1"/>
    <xf numFmtId="2" fontId="0" fillId="0" borderId="45" xfId="0" applyNumberFormat="1" applyBorder="1" applyAlignment="1">
      <alignment horizontal="center" vertical="center"/>
    </xf>
    <xf numFmtId="0" fontId="0" fillId="0" borderId="64" xfId="0" applyBorder="1"/>
    <xf numFmtId="0" fontId="0" fillId="0" borderId="62" xfId="0" applyBorder="1"/>
    <xf numFmtId="0" fontId="0" fillId="0" borderId="2" xfId="0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2" fontId="6" fillId="0" borderId="31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2" fontId="0" fillId="0" borderId="60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5" fillId="16" borderId="65" xfId="0" applyFont="1" applyFill="1" applyBorder="1" applyAlignment="1">
      <alignment horizontal="center" vertical="center" wrapText="1"/>
    </xf>
    <xf numFmtId="0" fontId="5" fillId="28" borderId="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wrapText="1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23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2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2" borderId="19" xfId="0" applyFill="1" applyBorder="1"/>
    <xf numFmtId="2" fontId="0" fillId="10" borderId="1" xfId="0" applyNumberFormat="1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17" borderId="16" xfId="0" applyNumberFormat="1" applyFill="1" applyBorder="1" applyAlignment="1">
      <alignment horizontal="center"/>
    </xf>
    <xf numFmtId="10" fontId="0" fillId="17" borderId="14" xfId="0" applyNumberFormat="1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2" fontId="0" fillId="13" borderId="1" xfId="0" applyNumberForma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164" fontId="0" fillId="0" borderId="21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29" fillId="23" borderId="1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10" fillId="2" borderId="21" xfId="0" applyFont="1" applyFill="1" applyBorder="1" applyAlignment="1">
      <alignment horizontal="center"/>
    </xf>
    <xf numFmtId="0" fontId="2" fillId="2" borderId="0" xfId="0" applyFont="1" applyFill="1"/>
    <xf numFmtId="11" fontId="0" fillId="0" borderId="0" xfId="0" applyNumberFormat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0" fillId="0" borderId="64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62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2" fillId="21" borderId="6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center" vertical="center"/>
    </xf>
    <xf numFmtId="0" fontId="2" fillId="30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22" borderId="57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21" borderId="24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4" fillId="2" borderId="0" xfId="0" applyFont="1" applyFill="1" applyAlignment="1">
      <alignment horizontal="left" vertical="center"/>
    </xf>
    <xf numFmtId="2" fontId="0" fillId="0" borderId="1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2" borderId="17" xfId="0" applyFill="1" applyBorder="1"/>
    <xf numFmtId="2" fontId="0" fillId="0" borderId="38" xfId="0" applyNumberFormat="1" applyBorder="1" applyAlignment="1">
      <alignment horizontal="center" vertical="center"/>
    </xf>
    <xf numFmtId="2" fontId="0" fillId="0" borderId="74" xfId="0" applyNumberForma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 vertical="center"/>
    </xf>
    <xf numFmtId="168" fontId="0" fillId="0" borderId="23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18" xfId="0" applyNumberFormat="1" applyBorder="1" applyAlignment="1">
      <alignment horizontal="center" vertical="center"/>
    </xf>
    <xf numFmtId="168" fontId="0" fillId="0" borderId="24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 vertical="center"/>
    </xf>
    <xf numFmtId="168" fontId="0" fillId="0" borderId="20" xfId="0" applyNumberFormat="1" applyBorder="1" applyAlignment="1">
      <alignment horizontal="center" vertical="center"/>
    </xf>
    <xf numFmtId="168" fontId="0" fillId="0" borderId="22" xfId="0" applyNumberFormat="1" applyBorder="1" applyAlignment="1">
      <alignment horizontal="center" vertical="center"/>
    </xf>
    <xf numFmtId="168" fontId="0" fillId="0" borderId="21" xfId="0" applyNumberFormat="1" applyBorder="1" applyAlignment="1">
      <alignment horizontal="center" vertical="center"/>
    </xf>
    <xf numFmtId="168" fontId="0" fillId="0" borderId="35" xfId="0" applyNumberFormat="1" applyBorder="1" applyAlignment="1">
      <alignment horizontal="center" vertical="center"/>
    </xf>
    <xf numFmtId="168" fontId="0" fillId="0" borderId="36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167" fontId="0" fillId="0" borderId="35" xfId="0" applyNumberFormat="1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17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24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168" fontId="0" fillId="0" borderId="35" xfId="0" applyNumberFormat="1" applyBorder="1" applyAlignment="1">
      <alignment horizontal="center"/>
    </xf>
    <xf numFmtId="168" fontId="0" fillId="0" borderId="3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167" fontId="0" fillId="0" borderId="36" xfId="0" applyNumberFormat="1" applyBorder="1" applyAlignment="1">
      <alignment horizontal="center"/>
    </xf>
    <xf numFmtId="0" fontId="4" fillId="2" borderId="0" xfId="0" applyFont="1" applyFill="1"/>
    <xf numFmtId="0" fontId="2" fillId="2" borderId="0" xfId="0" applyFont="1" applyFill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7" fontId="0" fillId="0" borderId="12" xfId="0" applyNumberFormat="1" applyBorder="1" applyAlignment="1">
      <alignment horizontal="center"/>
    </xf>
    <xf numFmtId="167" fontId="0" fillId="0" borderId="62" xfId="0" applyNumberFormat="1" applyBorder="1" applyAlignment="1">
      <alignment horizontal="center"/>
    </xf>
    <xf numFmtId="167" fontId="0" fillId="0" borderId="6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62" xfId="0" applyNumberFormat="1" applyBorder="1" applyAlignment="1">
      <alignment horizontal="center"/>
    </xf>
    <xf numFmtId="164" fontId="0" fillId="0" borderId="6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9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167" fontId="0" fillId="0" borderId="53" xfId="0" applyNumberFormat="1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/>
    </xf>
    <xf numFmtId="0" fontId="24" fillId="2" borderId="39" xfId="0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5" fontId="9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 vertical="center"/>
    </xf>
    <xf numFmtId="10" fontId="0" fillId="2" borderId="0" xfId="0" applyNumberFormat="1" applyFill="1" applyAlignment="1">
      <alignment horizontal="center"/>
    </xf>
    <xf numFmtId="0" fontId="0" fillId="2" borderId="29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2" fontId="23" fillId="0" borderId="23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23" fillId="0" borderId="73" xfId="0" applyFont="1" applyBorder="1" applyAlignment="1">
      <alignment horizontal="center" vertical="center"/>
    </xf>
    <xf numFmtId="2" fontId="23" fillId="0" borderId="12" xfId="0" applyNumberFormat="1" applyFon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2" fontId="0" fillId="0" borderId="23" xfId="0" applyNumberFormat="1" applyBorder="1" applyAlignment="1">
      <alignment horizontal="center"/>
    </xf>
    <xf numFmtId="1" fontId="2" fillId="0" borderId="73" xfId="0" applyNumberFormat="1" applyFont="1" applyBorder="1" applyAlignment="1">
      <alignment horizontal="center" vertical="center"/>
    </xf>
    <xf numFmtId="1" fontId="2" fillId="0" borderId="7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7" fillId="18" borderId="62" xfId="0" applyFont="1" applyFill="1" applyBorder="1" applyAlignment="1">
      <alignment horizontal="center" vertical="center" wrapText="1"/>
    </xf>
    <xf numFmtId="0" fontId="28" fillId="18" borderId="12" xfId="0" applyFont="1" applyFill="1" applyBorder="1" applyAlignment="1">
      <alignment horizontal="center" vertical="center"/>
    </xf>
    <xf numFmtId="0" fontId="28" fillId="18" borderId="15" xfId="0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36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4" fillId="0" borderId="30" xfId="0" applyFont="1" applyBorder="1" applyAlignment="1">
      <alignment horizontal="center" vertical="center"/>
    </xf>
    <xf numFmtId="164" fontId="0" fillId="0" borderId="32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7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/>
    </xf>
    <xf numFmtId="2" fontId="38" fillId="0" borderId="1" xfId="0" applyNumberFormat="1" applyFont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18" borderId="29" xfId="0" applyNumberFormat="1" applyFill="1" applyBorder="1" applyAlignment="1">
      <alignment horizontal="center"/>
    </xf>
    <xf numFmtId="0" fontId="23" fillId="0" borderId="23" xfId="0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" fontId="0" fillId="2" borderId="17" xfId="0" applyNumberFormat="1" applyFill="1" applyBorder="1" applyAlignment="1">
      <alignment horizontal="center" vertical="center" wrapText="1"/>
    </xf>
    <xf numFmtId="2" fontId="0" fillId="2" borderId="23" xfId="0" applyNumberFormat="1" applyFill="1" applyBorder="1" applyAlignment="1">
      <alignment horizontal="center" vertical="center" wrapText="1"/>
    </xf>
    <xf numFmtId="1" fontId="0" fillId="2" borderId="17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17" borderId="14" xfId="0" applyFont="1" applyFill="1" applyBorder="1" applyAlignment="1">
      <alignment horizontal="center" vertical="center" wrapText="1"/>
    </xf>
    <xf numFmtId="0" fontId="5" fillId="16" borderId="14" xfId="0" applyFont="1" applyFill="1" applyBorder="1" applyAlignment="1">
      <alignment horizontal="center" vertical="center" wrapText="1"/>
    </xf>
    <xf numFmtId="0" fontId="5" fillId="28" borderId="14" xfId="0" applyFont="1" applyFill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28" borderId="9" xfId="0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2" fontId="0" fillId="0" borderId="23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2" fontId="0" fillId="0" borderId="36" xfId="0" applyNumberFormat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/>
    </xf>
    <xf numFmtId="0" fontId="2" fillId="28" borderId="14" xfId="0" applyFont="1" applyFill="1" applyBorder="1" applyAlignment="1">
      <alignment horizontal="center" vertical="center"/>
    </xf>
    <xf numFmtId="0" fontId="2" fillId="17" borderId="40" xfId="0" applyFont="1" applyFill="1" applyBorder="1" applyAlignment="1">
      <alignment horizontal="center" vertical="center"/>
    </xf>
    <xf numFmtId="2" fontId="0" fillId="29" borderId="0" xfId="0" applyNumberFormat="1" applyFill="1" applyBorder="1" applyAlignment="1">
      <alignment horizontal="center" vertical="center"/>
    </xf>
    <xf numFmtId="2" fontId="0" fillId="29" borderId="21" xfId="0" applyNumberFormat="1" applyFill="1" applyBorder="1" applyAlignment="1">
      <alignment horizontal="center" vertical="center"/>
    </xf>
    <xf numFmtId="2" fontId="0" fillId="29" borderId="19" xfId="0" applyNumberFormat="1" applyFill="1" applyBorder="1" applyAlignment="1">
      <alignment horizontal="center" vertical="center"/>
    </xf>
    <xf numFmtId="2" fontId="0" fillId="29" borderId="64" xfId="0" applyNumberFormat="1" applyFill="1" applyBorder="1" applyAlignment="1">
      <alignment horizontal="center" vertical="center"/>
    </xf>
    <xf numFmtId="2" fontId="0" fillId="29" borderId="12" xfId="0" applyNumberFormat="1" applyFill="1" applyBorder="1" applyAlignment="1">
      <alignment horizontal="center" vertical="center"/>
    </xf>
    <xf numFmtId="2" fontId="0" fillId="29" borderId="6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29" borderId="2" xfId="0" applyNumberFormat="1" applyFill="1" applyBorder="1" applyAlignment="1">
      <alignment horizontal="center" vertical="center"/>
    </xf>
    <xf numFmtId="2" fontId="0" fillId="29" borderId="15" xfId="0" applyNumberFormat="1" applyFill="1" applyBorder="1" applyAlignment="1">
      <alignment horizontal="center" vertical="center"/>
    </xf>
    <xf numFmtId="0" fontId="2" fillId="29" borderId="14" xfId="0" applyFont="1" applyFill="1" applyBorder="1" applyAlignment="1">
      <alignment horizontal="center"/>
    </xf>
    <xf numFmtId="0" fontId="2" fillId="29" borderId="40" xfId="0" applyFont="1" applyFill="1" applyBorder="1" applyAlignment="1">
      <alignment horizontal="center"/>
    </xf>
    <xf numFmtId="0" fontId="25" fillId="0" borderId="0" xfId="0" applyFont="1" applyFill="1" applyBorder="1" applyAlignment="1"/>
    <xf numFmtId="0" fontId="0" fillId="0" borderId="35" xfId="0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vertical="center"/>
    </xf>
    <xf numFmtId="0" fontId="1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2" borderId="0" xfId="0" applyNumberFormat="1" applyFill="1"/>
    <xf numFmtId="2" fontId="7" fillId="0" borderId="0" xfId="0" applyNumberFormat="1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13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13" fillId="0" borderId="22" xfId="0" applyNumberFormat="1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2" fontId="40" fillId="0" borderId="23" xfId="0" applyNumberFormat="1" applyFont="1" applyBorder="1" applyAlignment="1">
      <alignment horizontal="center" vertical="center"/>
    </xf>
    <xf numFmtId="2" fontId="13" fillId="0" borderId="23" xfId="0" applyNumberFormat="1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2" fontId="40" fillId="0" borderId="24" xfId="0" applyNumberFormat="1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2" fontId="13" fillId="0" borderId="62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62" xfId="0" applyNumberFormat="1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2" fontId="40" fillId="0" borderId="36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2" fontId="0" fillId="29" borderId="20" xfId="0" applyNumberFormat="1" applyFill="1" applyBorder="1" applyAlignment="1">
      <alignment horizontal="center" vertical="center"/>
    </xf>
    <xf numFmtId="2" fontId="0" fillId="29" borderId="17" xfId="0" applyNumberFormat="1" applyFill="1" applyBorder="1" applyAlignment="1">
      <alignment horizontal="center" vertical="center"/>
    </xf>
    <xf numFmtId="2" fontId="0" fillId="29" borderId="18" xfId="0" applyNumberFormat="1" applyFill="1" applyBorder="1" applyAlignment="1">
      <alignment horizontal="center" vertical="center"/>
    </xf>
    <xf numFmtId="2" fontId="0" fillId="29" borderId="35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7" fontId="0" fillId="0" borderId="29" xfId="0" applyNumberFormat="1" applyBorder="1" applyAlignment="1">
      <alignment horizontal="center"/>
    </xf>
    <xf numFmtId="167" fontId="0" fillId="0" borderId="31" xfId="0" applyNumberFormat="1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18" borderId="0" xfId="0" applyNumberFormat="1" applyFill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18" borderId="0" xfId="0" applyNumberForma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27" borderId="5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27" borderId="9" xfId="0" applyFont="1" applyFill="1" applyBorder="1" applyAlignment="1">
      <alignment horizontal="center" vertical="center"/>
    </xf>
    <xf numFmtId="0" fontId="3" fillId="27" borderId="11" xfId="0" applyFont="1" applyFill="1" applyBorder="1" applyAlignment="1">
      <alignment horizontal="center" vertical="center"/>
    </xf>
    <xf numFmtId="0" fontId="3" fillId="27" borderId="2" xfId="0" applyFont="1" applyFill="1" applyBorder="1" applyAlignment="1">
      <alignment horizontal="center" vertical="center"/>
    </xf>
    <xf numFmtId="0" fontId="3" fillId="27" borderId="15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5" xfId="0" applyBorder="1" applyAlignment="1">
      <alignment horizontal="center"/>
    </xf>
    <xf numFmtId="0" fontId="25" fillId="25" borderId="28" xfId="0" applyFont="1" applyFill="1" applyBorder="1" applyAlignment="1">
      <alignment horizontal="center" vertical="center"/>
    </xf>
    <xf numFmtId="0" fontId="25" fillId="25" borderId="1" xfId="0" applyFont="1" applyFill="1" applyBorder="1" applyAlignment="1">
      <alignment horizontal="center" vertical="center"/>
    </xf>
    <xf numFmtId="0" fontId="25" fillId="25" borderId="29" xfId="0" applyFont="1" applyFill="1" applyBorder="1" applyAlignment="1">
      <alignment horizontal="center" vertical="center"/>
    </xf>
    <xf numFmtId="0" fontId="25" fillId="14" borderId="28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25" fillId="14" borderId="29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5" fillId="28" borderId="14" xfId="0" applyFont="1" applyFill="1" applyBorder="1" applyAlignment="1">
      <alignment horizontal="center" vertical="center" wrapText="1"/>
    </xf>
    <xf numFmtId="0" fontId="2" fillId="28" borderId="1" xfId="0" applyFont="1" applyFill="1" applyBorder="1" applyAlignment="1">
      <alignment horizontal="center" vertical="center" wrapText="1"/>
    </xf>
    <xf numFmtId="0" fontId="2" fillId="28" borderId="14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1" fillId="4" borderId="28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/>
    </xf>
    <xf numFmtId="0" fontId="4" fillId="10" borderId="47" xfId="0" applyFont="1" applyFill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11" borderId="46" xfId="0" applyFont="1" applyFill="1" applyBorder="1" applyAlignment="1">
      <alignment horizontal="center"/>
    </xf>
    <xf numFmtId="0" fontId="4" fillId="11" borderId="47" xfId="0" applyFont="1" applyFill="1" applyBorder="1" applyAlignment="1">
      <alignment horizontal="center"/>
    </xf>
    <xf numFmtId="0" fontId="4" fillId="11" borderId="48" xfId="0" applyFont="1" applyFill="1" applyBorder="1" applyAlignment="1">
      <alignment horizontal="center"/>
    </xf>
    <xf numFmtId="0" fontId="2" fillId="0" borderId="66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31" xfId="0" applyBorder="1" applyAlignment="1">
      <alignment horizontal="left"/>
    </xf>
    <xf numFmtId="0" fontId="4" fillId="7" borderId="46" xfId="0" applyFont="1" applyFill="1" applyBorder="1" applyAlignment="1">
      <alignment horizontal="center"/>
    </xf>
    <xf numFmtId="0" fontId="4" fillId="7" borderId="47" xfId="0" applyFont="1" applyFill="1" applyBorder="1" applyAlignment="1">
      <alignment horizontal="center"/>
    </xf>
    <xf numFmtId="0" fontId="4" fillId="7" borderId="48" xfId="0" applyFont="1" applyFill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5" fillId="17" borderId="14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4" xfId="0" applyFont="1" applyFill="1" applyBorder="1" applyAlignment="1">
      <alignment horizontal="center" vertical="center" wrapText="1"/>
    </xf>
    <xf numFmtId="0" fontId="2" fillId="17" borderId="40" xfId="0" applyFont="1" applyFill="1" applyBorder="1" applyAlignment="1">
      <alignment horizontal="center" vertical="center" wrapText="1"/>
    </xf>
    <xf numFmtId="0" fontId="2" fillId="17" borderId="29" xfId="0" applyFont="1" applyFill="1" applyBorder="1" applyAlignment="1">
      <alignment horizontal="center" vertical="center" wrapText="1"/>
    </xf>
    <xf numFmtId="0" fontId="2" fillId="13" borderId="46" xfId="0" applyFont="1" applyFill="1" applyBorder="1" applyAlignment="1">
      <alignment horizontal="center"/>
    </xf>
    <xf numFmtId="0" fontId="2" fillId="13" borderId="47" xfId="0" applyFont="1" applyFill="1" applyBorder="1" applyAlignment="1">
      <alignment horizontal="center"/>
    </xf>
    <xf numFmtId="0" fontId="2" fillId="13" borderId="48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16" borderId="25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6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17" borderId="28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7" borderId="29" xfId="0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" fillId="28" borderId="25" xfId="0" applyFont="1" applyFill="1" applyBorder="1" applyAlignment="1">
      <alignment horizontal="center" vertical="center"/>
    </xf>
    <xf numFmtId="0" fontId="2" fillId="28" borderId="26" xfId="0" applyFont="1" applyFill="1" applyBorder="1" applyAlignment="1">
      <alignment horizontal="center" vertical="center"/>
    </xf>
    <xf numFmtId="0" fontId="2" fillId="28" borderId="27" xfId="0" applyFont="1" applyFill="1" applyBorder="1" applyAlignment="1">
      <alignment horizontal="center" vertical="center"/>
    </xf>
    <xf numFmtId="0" fontId="2" fillId="28" borderId="28" xfId="0" applyFont="1" applyFill="1" applyBorder="1" applyAlignment="1">
      <alignment horizontal="center"/>
    </xf>
    <xf numFmtId="0" fontId="2" fillId="28" borderId="1" xfId="0" applyFont="1" applyFill="1" applyBorder="1" applyAlignment="1">
      <alignment horizontal="center"/>
    </xf>
    <xf numFmtId="0" fontId="2" fillId="28" borderId="29" xfId="0" applyFont="1" applyFill="1" applyBorder="1" applyAlignment="1">
      <alignment horizontal="center"/>
    </xf>
    <xf numFmtId="0" fontId="2" fillId="23" borderId="26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23" borderId="29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23" borderId="52" xfId="0" applyFont="1" applyFill="1" applyBorder="1" applyAlignment="1">
      <alignment horizontal="center" vertical="center"/>
    </xf>
    <xf numFmtId="0" fontId="2" fillId="23" borderId="1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26" xfId="0" applyFont="1" applyFill="1" applyBorder="1" applyAlignment="1">
      <alignment horizontal="center" vertical="center"/>
    </xf>
    <xf numFmtId="0" fontId="2" fillId="17" borderId="27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8" borderId="41" xfId="0" applyFont="1" applyFill="1" applyBorder="1" applyAlignment="1">
      <alignment horizontal="center" vertical="center" wrapText="1"/>
    </xf>
    <xf numFmtId="0" fontId="4" fillId="8" borderId="42" xfId="0" applyFont="1" applyFill="1" applyBorder="1" applyAlignment="1">
      <alignment horizontal="center" vertical="center" wrapText="1"/>
    </xf>
    <xf numFmtId="0" fontId="4" fillId="8" borderId="43" xfId="0" applyFont="1" applyFill="1" applyBorder="1" applyAlignment="1">
      <alignment horizontal="center" vertical="center" wrapText="1"/>
    </xf>
    <xf numFmtId="0" fontId="2" fillId="8" borderId="39" xfId="0" applyFont="1" applyFill="1" applyBorder="1" applyAlignment="1">
      <alignment horizontal="center" vertical="center" wrapText="1"/>
    </xf>
    <xf numFmtId="0" fontId="2" fillId="8" borderId="28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4" fillId="12" borderId="41" xfId="0" applyFont="1" applyFill="1" applyBorder="1" applyAlignment="1">
      <alignment horizontal="center" vertical="center" wrapText="1"/>
    </xf>
    <xf numFmtId="0" fontId="4" fillId="12" borderId="42" xfId="0" applyFont="1" applyFill="1" applyBorder="1" applyAlignment="1">
      <alignment horizontal="center" vertical="center" wrapText="1"/>
    </xf>
    <xf numFmtId="0" fontId="4" fillId="12" borderId="43" xfId="0" applyFont="1" applyFill="1" applyBorder="1" applyAlignment="1">
      <alignment horizontal="center" vertical="center" wrapText="1"/>
    </xf>
    <xf numFmtId="0" fontId="4" fillId="23" borderId="41" xfId="0" applyFont="1" applyFill="1" applyBorder="1" applyAlignment="1">
      <alignment horizontal="center" vertical="center" wrapText="1"/>
    </xf>
    <xf numFmtId="0" fontId="4" fillId="23" borderId="42" xfId="0" applyFont="1" applyFill="1" applyBorder="1" applyAlignment="1">
      <alignment horizontal="center" vertical="center" wrapText="1"/>
    </xf>
    <xf numFmtId="0" fontId="4" fillId="23" borderId="43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2" fillId="12" borderId="39" xfId="0" applyFont="1" applyFill="1" applyBorder="1" applyAlignment="1">
      <alignment horizontal="center" vertical="center" wrapText="1"/>
    </xf>
    <xf numFmtId="0" fontId="2" fillId="12" borderId="28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40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 wrapText="1"/>
    </xf>
    <xf numFmtId="0" fontId="2" fillId="23" borderId="28" xfId="0" applyFont="1" applyFill="1" applyBorder="1" applyAlignment="1">
      <alignment horizontal="center" vertical="center" wrapText="1"/>
    </xf>
    <xf numFmtId="0" fontId="2" fillId="23" borderId="26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4" fillId="12" borderId="46" xfId="0" applyFont="1" applyFill="1" applyBorder="1" applyAlignment="1">
      <alignment horizontal="center"/>
    </xf>
    <xf numFmtId="0" fontId="14" fillId="12" borderId="47" xfId="0" applyFont="1" applyFill="1" applyBorder="1" applyAlignment="1">
      <alignment horizontal="center"/>
    </xf>
    <xf numFmtId="0" fontId="14" fillId="12" borderId="48" xfId="0" applyFont="1" applyFill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" fillId="13" borderId="46" xfId="0" applyFont="1" applyFill="1" applyBorder="1" applyAlignment="1">
      <alignment horizontal="center"/>
    </xf>
    <xf numFmtId="0" fontId="4" fillId="13" borderId="47" xfId="0" applyFont="1" applyFill="1" applyBorder="1" applyAlignment="1">
      <alignment horizontal="center"/>
    </xf>
    <xf numFmtId="0" fontId="4" fillId="13" borderId="48" xfId="0" applyFont="1" applyFill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7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5" fillId="14" borderId="46" xfId="0" applyFont="1" applyFill="1" applyBorder="1" applyAlignment="1">
      <alignment horizontal="center"/>
    </xf>
    <xf numFmtId="0" fontId="25" fillId="14" borderId="47" xfId="0" applyFont="1" applyFill="1" applyBorder="1" applyAlignment="1">
      <alignment horizontal="center"/>
    </xf>
    <xf numFmtId="0" fontId="25" fillId="14" borderId="48" xfId="0" applyFont="1" applyFill="1" applyBorder="1" applyAlignment="1">
      <alignment horizontal="center"/>
    </xf>
    <xf numFmtId="0" fontId="4" fillId="5" borderId="46" xfId="0" applyFont="1" applyFill="1" applyBorder="1" applyAlignment="1">
      <alignment horizontal="center"/>
    </xf>
    <xf numFmtId="0" fontId="4" fillId="5" borderId="47" xfId="0" applyFont="1" applyFill="1" applyBorder="1" applyAlignment="1">
      <alignment horizontal="center"/>
    </xf>
    <xf numFmtId="0" fontId="4" fillId="5" borderId="48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 vertical="center"/>
    </xf>
    <xf numFmtId="0" fontId="4" fillId="6" borderId="47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4" fillId="17" borderId="41" xfId="0" applyFont="1" applyFill="1" applyBorder="1" applyAlignment="1">
      <alignment horizontal="center"/>
    </xf>
    <xf numFmtId="0" fontId="4" fillId="17" borderId="42" xfId="0" applyFont="1" applyFill="1" applyBorder="1" applyAlignment="1">
      <alignment horizontal="center"/>
    </xf>
    <xf numFmtId="0" fontId="4" fillId="17" borderId="43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8" xfId="0" applyNumberFormat="1" applyFont="1" applyBorder="1" applyAlignment="1">
      <alignment horizontal="center" vertical="center"/>
    </xf>
    <xf numFmtId="0" fontId="4" fillId="31" borderId="46" xfId="0" applyFont="1" applyFill="1" applyBorder="1" applyAlignment="1">
      <alignment horizontal="center"/>
    </xf>
    <xf numFmtId="0" fontId="4" fillId="31" borderId="47" xfId="0" applyFont="1" applyFill="1" applyBorder="1" applyAlignment="1">
      <alignment horizontal="center"/>
    </xf>
    <xf numFmtId="0" fontId="4" fillId="31" borderId="48" xfId="0" applyFont="1" applyFill="1" applyBorder="1" applyAlignment="1">
      <alignment horizontal="center"/>
    </xf>
    <xf numFmtId="0" fontId="4" fillId="16" borderId="46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39" xfId="0" applyBorder="1" applyAlignment="1">
      <alignment horizontal="left"/>
    </xf>
    <xf numFmtId="0" fontId="4" fillId="12" borderId="49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3" fillId="18" borderId="17" xfId="0" applyFont="1" applyFill="1" applyBorder="1" applyAlignment="1">
      <alignment horizontal="center" vertical="center" wrapText="1"/>
    </xf>
    <xf numFmtId="0" fontId="23" fillId="18" borderId="0" xfId="0" applyFont="1" applyFill="1" applyAlignment="1">
      <alignment horizontal="center" vertical="center" wrapText="1"/>
    </xf>
    <xf numFmtId="0" fontId="23" fillId="18" borderId="23" xfId="0" applyFont="1" applyFill="1" applyBorder="1" applyAlignment="1">
      <alignment horizontal="center" vertical="center" wrapText="1"/>
    </xf>
    <xf numFmtId="0" fontId="23" fillId="18" borderId="35" xfId="0" applyFont="1" applyFill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18" borderId="36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/>
    </xf>
    <xf numFmtId="0" fontId="4" fillId="3" borderId="47" xfId="0" applyFont="1" applyFill="1" applyBorder="1" applyAlignment="1">
      <alignment horizontal="center"/>
    </xf>
    <xf numFmtId="0" fontId="4" fillId="3" borderId="48" xfId="0" applyFont="1" applyFill="1" applyBorder="1" applyAlignment="1">
      <alignment horizontal="center"/>
    </xf>
    <xf numFmtId="0" fontId="27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1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3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6" xfId="0" applyBorder="1" applyAlignment="1">
      <alignment horizontal="left"/>
    </xf>
    <xf numFmtId="0" fontId="34" fillId="0" borderId="5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4" fillId="8" borderId="46" xfId="0" applyFont="1" applyFill="1" applyBorder="1" applyAlignment="1">
      <alignment horizontal="center"/>
    </xf>
    <xf numFmtId="0" fontId="4" fillId="8" borderId="47" xfId="0" applyFont="1" applyFill="1" applyBorder="1" applyAlignment="1">
      <alignment horizontal="center"/>
    </xf>
    <xf numFmtId="0" fontId="4" fillId="8" borderId="48" xfId="0" applyFont="1" applyFill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4" fillId="19" borderId="41" xfId="0" applyFont="1" applyFill="1" applyBorder="1" applyAlignment="1">
      <alignment horizontal="center"/>
    </xf>
    <xf numFmtId="0" fontId="4" fillId="19" borderId="42" xfId="0" applyFont="1" applyFill="1" applyBorder="1" applyAlignment="1">
      <alignment horizontal="center"/>
    </xf>
    <xf numFmtId="0" fontId="4" fillId="19" borderId="43" xfId="0" applyFont="1" applyFill="1" applyBorder="1" applyAlignment="1">
      <alignment horizontal="center"/>
    </xf>
    <xf numFmtId="0" fontId="5" fillId="18" borderId="14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5" borderId="13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5" fillId="18" borderId="29" xfId="0" applyFont="1" applyFill="1" applyBorder="1" applyAlignment="1">
      <alignment horizontal="center" vertical="center"/>
    </xf>
    <xf numFmtId="0" fontId="2" fillId="18" borderId="29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/>
    </xf>
    <xf numFmtId="0" fontId="2" fillId="14" borderId="47" xfId="0" applyFont="1" applyFill="1" applyBorder="1" applyAlignment="1">
      <alignment horizontal="center"/>
    </xf>
    <xf numFmtId="0" fontId="2" fillId="14" borderId="48" xfId="0" applyFont="1" applyFill="1" applyBorder="1" applyAlignment="1">
      <alignment horizontal="center"/>
    </xf>
    <xf numFmtId="0" fontId="2" fillId="16" borderId="46" xfId="0" applyFont="1" applyFill="1" applyBorder="1" applyAlignment="1">
      <alignment horizontal="center"/>
    </xf>
    <xf numFmtId="0" fontId="2" fillId="16" borderId="47" xfId="0" applyFont="1" applyFill="1" applyBorder="1" applyAlignment="1">
      <alignment horizontal="center"/>
    </xf>
    <xf numFmtId="0" fontId="2" fillId="16" borderId="48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2" fillId="6" borderId="48" xfId="0" applyFont="1" applyFill="1" applyBorder="1" applyAlignment="1">
      <alignment horizontal="center"/>
    </xf>
    <xf numFmtId="0" fontId="2" fillId="17" borderId="46" xfId="0" applyFont="1" applyFill="1" applyBorder="1" applyAlignment="1">
      <alignment horizontal="center"/>
    </xf>
    <xf numFmtId="0" fontId="2" fillId="17" borderId="47" xfId="0" applyFont="1" applyFill="1" applyBorder="1" applyAlignment="1">
      <alignment horizontal="center"/>
    </xf>
    <xf numFmtId="0" fontId="2" fillId="17" borderId="48" xfId="0" applyFont="1" applyFill="1" applyBorder="1" applyAlignment="1">
      <alignment horizontal="center"/>
    </xf>
    <xf numFmtId="0" fontId="2" fillId="18" borderId="46" xfId="0" applyFont="1" applyFill="1" applyBorder="1" applyAlignment="1">
      <alignment horizontal="center"/>
    </xf>
    <xf numFmtId="0" fontId="2" fillId="18" borderId="47" xfId="0" applyFont="1" applyFill="1" applyBorder="1" applyAlignment="1">
      <alignment horizontal="center"/>
    </xf>
    <xf numFmtId="0" fontId="2" fillId="18" borderId="48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8" borderId="1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16" borderId="41" xfId="0" applyFont="1" applyFill="1" applyBorder="1" applyAlignment="1">
      <alignment horizontal="center"/>
    </xf>
    <xf numFmtId="0" fontId="4" fillId="16" borderId="43" xfId="0" applyFont="1" applyFill="1" applyBorder="1" applyAlignment="1">
      <alignment horizontal="center"/>
    </xf>
    <xf numFmtId="0" fontId="2" fillId="26" borderId="25" xfId="0" applyFont="1" applyFill="1" applyBorder="1" applyAlignment="1">
      <alignment horizontal="center"/>
    </xf>
    <xf numFmtId="0" fontId="2" fillId="26" borderId="27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2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4" fillId="15" borderId="41" xfId="0" applyFont="1" applyFill="1" applyBorder="1" applyAlignment="1">
      <alignment horizontal="center" vertical="center"/>
    </xf>
    <xf numFmtId="0" fontId="24" fillId="15" borderId="42" xfId="0" applyFont="1" applyFill="1" applyBorder="1" applyAlignment="1">
      <alignment horizontal="center" vertical="center"/>
    </xf>
    <xf numFmtId="0" fontId="24" fillId="15" borderId="43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2" fontId="0" fillId="18" borderId="0" xfId="0" applyNumberFormat="1" applyFill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4" fillId="22" borderId="8" xfId="0" applyFont="1" applyFill="1" applyBorder="1" applyAlignment="1">
      <alignment horizontal="center"/>
    </xf>
    <xf numFmtId="0" fontId="4" fillId="22" borderId="7" xfId="0" applyFont="1" applyFill="1" applyBorder="1" applyAlignment="1">
      <alignment horizontal="center"/>
    </xf>
    <xf numFmtId="0" fontId="4" fillId="22" borderId="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2" fontId="2" fillId="16" borderId="23" xfId="0" applyNumberFormat="1" applyFont="1" applyFill="1" applyBorder="1" applyAlignment="1">
      <alignment horizontal="center" vertical="center"/>
    </xf>
    <xf numFmtId="2" fontId="2" fillId="16" borderId="24" xfId="0" applyNumberFormat="1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3" borderId="8" xfId="0" applyFont="1" applyFill="1" applyBorder="1" applyAlignment="1">
      <alignment horizontal="center"/>
    </xf>
    <xf numFmtId="0" fontId="4" fillId="23" borderId="7" xfId="0" applyFont="1" applyFill="1" applyBorder="1" applyAlignment="1">
      <alignment horizontal="center"/>
    </xf>
    <xf numFmtId="0" fontId="4" fillId="23" borderId="6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17" borderId="4" xfId="0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15" fillId="24" borderId="8" xfId="0" applyFont="1" applyFill="1" applyBorder="1" applyAlignment="1">
      <alignment horizontal="center"/>
    </xf>
    <xf numFmtId="0" fontId="15" fillId="24" borderId="7" xfId="0" applyFont="1" applyFill="1" applyBorder="1" applyAlignment="1">
      <alignment horizontal="center"/>
    </xf>
    <xf numFmtId="0" fontId="15" fillId="24" borderId="6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 wrapText="1"/>
    </xf>
    <xf numFmtId="0" fontId="2" fillId="12" borderId="21" xfId="0" applyFont="1" applyFill="1" applyBorder="1" applyAlignment="1">
      <alignment horizontal="center" wrapText="1"/>
    </xf>
    <xf numFmtId="0" fontId="2" fillId="12" borderId="22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/>
    </xf>
    <xf numFmtId="0" fontId="30" fillId="8" borderId="7" xfId="0" applyFont="1" applyFill="1" applyBorder="1" applyAlignment="1">
      <alignment horizontal="center"/>
    </xf>
    <xf numFmtId="0" fontId="30" fillId="8" borderId="6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FF00"/>
      <color rgb="FFFF0000"/>
      <color rgb="FFFF3300"/>
      <color rgb="FFFF9966"/>
      <color rgb="FFFF6600"/>
      <color rgb="FFFF7C80"/>
      <color rgb="FFFF5050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Displaced Shape (6th Iteration</a:t>
            </a:r>
            <a:r>
              <a:rPr lang="en-GB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  <a:endParaRPr lang="en-GB" b="1" i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8013629965597E-2"/>
          <c:y val="9.1158174022679089E-2"/>
          <c:w val="0.84961250129759069"/>
          <c:h val="0.79970932679737927"/>
        </c:manualLayout>
      </c:layout>
      <c:scatterChart>
        <c:scatterStyle val="lineMarker"/>
        <c:varyColors val="0"/>
        <c:ser>
          <c:idx val="0"/>
          <c:order val="0"/>
          <c:tx>
            <c:v>Displaced Shape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'Yield Mechanism'!$V$57:$V$63</c:f>
              <c:numCache>
                <c:formatCode>0.0000</c:formatCode>
                <c:ptCount val="7"/>
                <c:pt idx="0">
                  <c:v>2.6398429083446286E-2</c:v>
                </c:pt>
                <c:pt idx="1">
                  <c:v>2.3856483311901173E-2</c:v>
                </c:pt>
                <c:pt idx="2">
                  <c:v>2.007320713930905E-2</c:v>
                </c:pt>
                <c:pt idx="3">
                  <c:v>1.5273795531813246E-2</c:v>
                </c:pt>
                <c:pt idx="4">
                  <c:v>9.9617118967659166E-3</c:v>
                </c:pt>
                <c:pt idx="5">
                  <c:v>4.6454831792679969E-3</c:v>
                </c:pt>
                <c:pt idx="6">
                  <c:v>0</c:v>
                </c:pt>
              </c:numCache>
            </c:numRef>
          </c:xVal>
          <c:yVal>
            <c:numRef>
              <c:f>'Yield Mechanism'!$A$5:$A$11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2-40A7-B5F3-6313AB659B9F}"/>
            </c:ext>
          </c:extLst>
        </c:ser>
        <c:ser>
          <c:idx val="2"/>
          <c:order val="2"/>
          <c:tx>
            <c:v>Guess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'Yield Mechanism'!$D$5:$D$11</c:f>
              <c:numCache>
                <c:formatCode>0.0000</c:formatCode>
                <c:ptCount val="7"/>
                <c:pt idx="0">
                  <c:v>2.6624999999999999E-2</c:v>
                </c:pt>
                <c:pt idx="1">
                  <c:v>2.2124999999999999E-2</c:v>
                </c:pt>
                <c:pt idx="2">
                  <c:v>1.7625000000000002E-2</c:v>
                </c:pt>
                <c:pt idx="3">
                  <c:v>1.3125E-2</c:v>
                </c:pt>
                <c:pt idx="4">
                  <c:v>8.6250000000000007E-3</c:v>
                </c:pt>
                <c:pt idx="5">
                  <c:v>4.1250000000000002E-3</c:v>
                </c:pt>
                <c:pt idx="6">
                  <c:v>0</c:v>
                </c:pt>
              </c:numCache>
            </c:numRef>
          </c:xVal>
          <c:yVal>
            <c:numRef>
              <c:f>'Yield Mechanism'!$A$5:$A$11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0DA-81BE-6B5F70EA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2.6624999999999999E-2</c:v>
                      </c:pt>
                      <c:pt idx="1">
                        <c:v>2.2124999999999999E-2</c:v>
                      </c:pt>
                      <c:pt idx="2">
                        <c:v>1.7625000000000002E-2</c:v>
                      </c:pt>
                      <c:pt idx="3">
                        <c:v>1.3125E-2</c:v>
                      </c:pt>
                      <c:pt idx="4">
                        <c:v>8.6250000000000007E-3</c:v>
                      </c:pt>
                      <c:pt idx="5">
                        <c:v>4.1250000000000002E-3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17.75</c:v>
                      </c:pt>
                      <c:pt idx="1">
                        <c:v>14.75</c:v>
                      </c:pt>
                      <c:pt idx="2">
                        <c:v>11.75</c:v>
                      </c:pt>
                      <c:pt idx="3">
                        <c:v>8.75</c:v>
                      </c:pt>
                      <c:pt idx="4">
                        <c:v>5.75</c:v>
                      </c:pt>
                      <c:pt idx="5">
                        <c:v>2.75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182-40A7-B5F3-6313AB659B9F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ax val="0.16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1797521297046"/>
          <c:y val="0.49299970641692775"/>
          <c:w val="0.2361819646350351"/>
          <c:h val="0.12882881256573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Lateral Force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'Yield Mechanism'!$H$56:$H$62</c:f>
              <c:numCache>
                <c:formatCode>0.00</c:formatCode>
                <c:ptCount val="7"/>
                <c:pt idx="0">
                  <c:v>0.25110581675289145</c:v>
                </c:pt>
                <c:pt idx="1">
                  <c:v>0.24205143928586131</c:v>
                </c:pt>
                <c:pt idx="2">
                  <c:v>0.2036657547396821</c:v>
                </c:pt>
                <c:pt idx="3">
                  <c:v>0.15497020845436288</c:v>
                </c:pt>
                <c:pt idx="4">
                  <c:v>0.10107301528219755</c:v>
                </c:pt>
                <c:pt idx="5">
                  <c:v>4.7133765485004676E-2</c:v>
                </c:pt>
                <c:pt idx="6">
                  <c:v>0</c:v>
                </c:pt>
              </c:numCache>
            </c:numRef>
          </c:xVal>
          <c:yVal>
            <c:numRef>
              <c:f>'Yield Mechanism'!$E$56:$E$62</c:f>
              <c:numCache>
                <c:formatCode>0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1-4965-87EA-04898414E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472191"/>
        <c:axId val="398830079"/>
      </c:scatterChart>
      <c:valAx>
        <c:axId val="39647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Lateral Force/Base</a:t>
                </a:r>
                <a:r>
                  <a:rPr lang="en-GB" baseline="0"/>
                  <a:t> Shear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9"/>
        <c:crosses val="autoZero"/>
        <c:crossBetween val="midCat"/>
      </c:valAx>
      <c:valAx>
        <c:axId val="3988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Pushover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2398229633059"/>
          <c:y val="0.14696382056076399"/>
          <c:w val="0.816446708867274"/>
          <c:h val="0.68583157861238253"/>
        </c:manualLayout>
      </c:layout>
      <c:scatterChart>
        <c:scatterStyle val="lineMarker"/>
        <c:varyColors val="0"/>
        <c:ser>
          <c:idx val="1"/>
          <c:order val="0"/>
          <c:tx>
            <c:v>DBA</c:v>
          </c:tx>
          <c:xVal>
            <c:numRef>
              <c:f>'Post-yield Mechanism'!$D$37:$D$57</c:f>
              <c:numCache>
                <c:formatCode>0.0000</c:formatCode>
                <c:ptCount val="21"/>
                <c:pt idx="0">
                  <c:v>0</c:v>
                </c:pt>
                <c:pt idx="1">
                  <c:v>2.6398429083446286E-2</c:v>
                </c:pt>
                <c:pt idx="2">
                  <c:v>2.6398429083446286E-2</c:v>
                </c:pt>
                <c:pt idx="3">
                  <c:v>2.6398429083446286E-2</c:v>
                </c:pt>
                <c:pt idx="4">
                  <c:v>2.6398429083446286E-2</c:v>
                </c:pt>
                <c:pt idx="5">
                  <c:v>2.6398429083446286E-2</c:v>
                </c:pt>
                <c:pt idx="6">
                  <c:v>2.6398429083446286E-2</c:v>
                </c:pt>
                <c:pt idx="7">
                  <c:v>2.6398429083446286E-2</c:v>
                </c:pt>
                <c:pt idx="8">
                  <c:v>2.6398429083446286E-2</c:v>
                </c:pt>
                <c:pt idx="9">
                  <c:v>2.6398429083446286E-2</c:v>
                </c:pt>
                <c:pt idx="10">
                  <c:v>2.6398429083446286E-2</c:v>
                </c:pt>
                <c:pt idx="11">
                  <c:v>2.6398429083446286E-2</c:v>
                </c:pt>
                <c:pt idx="12">
                  <c:v>2.6398429083446286E-2</c:v>
                </c:pt>
                <c:pt idx="13">
                  <c:v>2.6398429083446286E-2</c:v>
                </c:pt>
                <c:pt idx="14">
                  <c:v>2.6398429083446286E-2</c:v>
                </c:pt>
                <c:pt idx="15">
                  <c:v>2.6398429083446286E-2</c:v>
                </c:pt>
                <c:pt idx="16">
                  <c:v>2.6398429083446286E-2</c:v>
                </c:pt>
                <c:pt idx="17">
                  <c:v>2.6398429083446286E-2</c:v>
                </c:pt>
                <c:pt idx="18">
                  <c:v>2.6398429083446286E-2</c:v>
                </c:pt>
                <c:pt idx="19">
                  <c:v>2.6398429083446286E-2</c:v>
                </c:pt>
                <c:pt idx="20">
                  <c:v>2.6398429083446286E-2</c:v>
                </c:pt>
              </c:numCache>
            </c:numRef>
          </c:xVal>
          <c:yVal>
            <c:numRef>
              <c:f>'Post-yield Mechanism'!$C$37:$C$57</c:f>
              <c:numCache>
                <c:formatCode>0.00</c:formatCode>
                <c:ptCount val="21"/>
                <c:pt idx="0" formatCode="0.0000">
                  <c:v>0</c:v>
                </c:pt>
                <c:pt idx="1">
                  <c:v>-550.00360466387156</c:v>
                </c:pt>
                <c:pt idx="2">
                  <c:v>-550.00360466387156</c:v>
                </c:pt>
                <c:pt idx="3">
                  <c:v>-550.00360466387156</c:v>
                </c:pt>
                <c:pt idx="4">
                  <c:v>-550.00360466387156</c:v>
                </c:pt>
                <c:pt idx="5">
                  <c:v>-550.00360466387156</c:v>
                </c:pt>
                <c:pt idx="6">
                  <c:v>-550.00360466387156</c:v>
                </c:pt>
                <c:pt idx="7">
                  <c:v>-550.00360466387156</c:v>
                </c:pt>
                <c:pt idx="8">
                  <c:v>-550.00360466387156</c:v>
                </c:pt>
                <c:pt idx="9">
                  <c:v>-550.00360466387156</c:v>
                </c:pt>
                <c:pt idx="10">
                  <c:v>-550.00360466387156</c:v>
                </c:pt>
                <c:pt idx="11">
                  <c:v>-550.00360466387156</c:v>
                </c:pt>
                <c:pt idx="12">
                  <c:v>-550.00360466387156</c:v>
                </c:pt>
                <c:pt idx="13">
                  <c:v>-550.00360466387156</c:v>
                </c:pt>
                <c:pt idx="14">
                  <c:v>-550.00360466387156</c:v>
                </c:pt>
                <c:pt idx="15">
                  <c:v>-550.00360466387156</c:v>
                </c:pt>
                <c:pt idx="16">
                  <c:v>-550.00360466387156</c:v>
                </c:pt>
                <c:pt idx="17">
                  <c:v>-550.00360466387156</c:v>
                </c:pt>
                <c:pt idx="18">
                  <c:v>-550.00360466387156</c:v>
                </c:pt>
                <c:pt idx="19">
                  <c:v>-550.00360466387156</c:v>
                </c:pt>
                <c:pt idx="20">
                  <c:v>-550.00360466387156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7-4B76-ACDC-D63A99F4FFB7}"/>
            </c:ext>
          </c:extLst>
        </c:ser>
        <c:ser>
          <c:idx val="0"/>
          <c:order val="1"/>
          <c:tx>
            <c:v>Galli_6st_StrongSingle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'[1]Floor Displacements'!$I$4:$I$5056</c:f>
              <c:numCache>
                <c:formatCode>General</c:formatCode>
                <c:ptCount val="5053"/>
                <c:pt idx="0">
                  <c:v>4.3019200000000003E-5</c:v>
                </c:pt>
                <c:pt idx="1">
                  <c:v>8.30192E-5</c:v>
                </c:pt>
                <c:pt idx="2">
                  <c:v>1.2301900000000001E-4</c:v>
                </c:pt>
                <c:pt idx="3">
                  <c:v>1.6301900000000001E-4</c:v>
                </c:pt>
                <c:pt idx="4">
                  <c:v>2.03019E-4</c:v>
                </c:pt>
                <c:pt idx="5">
                  <c:v>2.43019E-4</c:v>
                </c:pt>
                <c:pt idx="6">
                  <c:v>2.8301900000000002E-4</c:v>
                </c:pt>
                <c:pt idx="7">
                  <c:v>3.2301900000000002E-4</c:v>
                </c:pt>
                <c:pt idx="8">
                  <c:v>3.6301900000000002E-4</c:v>
                </c:pt>
                <c:pt idx="9">
                  <c:v>4.0301900000000001E-4</c:v>
                </c:pt>
                <c:pt idx="10">
                  <c:v>4.4301900000000001E-4</c:v>
                </c:pt>
                <c:pt idx="11">
                  <c:v>4.83019E-4</c:v>
                </c:pt>
                <c:pt idx="12">
                  <c:v>5.23019E-4</c:v>
                </c:pt>
                <c:pt idx="13">
                  <c:v>5.63019E-4</c:v>
                </c:pt>
                <c:pt idx="14">
                  <c:v>6.0301899999999999E-4</c:v>
                </c:pt>
                <c:pt idx="15">
                  <c:v>6.4301899999999999E-4</c:v>
                </c:pt>
                <c:pt idx="16">
                  <c:v>6.8301899999999999E-4</c:v>
                </c:pt>
                <c:pt idx="17">
                  <c:v>7.2301899999999998E-4</c:v>
                </c:pt>
                <c:pt idx="18">
                  <c:v>7.6301899999999998E-4</c:v>
                </c:pt>
                <c:pt idx="19">
                  <c:v>8.0301899999999998E-4</c:v>
                </c:pt>
                <c:pt idx="20">
                  <c:v>8.4301899999999997E-4</c:v>
                </c:pt>
                <c:pt idx="21">
                  <c:v>8.8301899999999997E-4</c:v>
                </c:pt>
                <c:pt idx="22">
                  <c:v>9.2301899999999997E-4</c:v>
                </c:pt>
                <c:pt idx="23">
                  <c:v>9.6301899999999996E-4</c:v>
                </c:pt>
                <c:pt idx="24">
                  <c:v>1.0030200000000001E-3</c:v>
                </c:pt>
                <c:pt idx="25">
                  <c:v>1.04302E-3</c:v>
                </c:pt>
                <c:pt idx="26">
                  <c:v>1.0830200000000001E-3</c:v>
                </c:pt>
                <c:pt idx="27">
                  <c:v>1.12302E-3</c:v>
                </c:pt>
                <c:pt idx="28">
                  <c:v>1.1630200000000001E-3</c:v>
                </c:pt>
                <c:pt idx="29">
                  <c:v>1.20302E-3</c:v>
                </c:pt>
                <c:pt idx="30">
                  <c:v>1.2430200000000001E-3</c:v>
                </c:pt>
                <c:pt idx="31">
                  <c:v>1.28302E-3</c:v>
                </c:pt>
                <c:pt idx="32">
                  <c:v>1.3230200000000001E-3</c:v>
                </c:pt>
                <c:pt idx="33">
                  <c:v>1.3630199999999999E-3</c:v>
                </c:pt>
                <c:pt idx="34">
                  <c:v>1.40302E-3</c:v>
                </c:pt>
                <c:pt idx="35">
                  <c:v>1.4430199999999999E-3</c:v>
                </c:pt>
                <c:pt idx="36">
                  <c:v>1.48302E-3</c:v>
                </c:pt>
                <c:pt idx="37">
                  <c:v>1.5230199999999999E-3</c:v>
                </c:pt>
                <c:pt idx="38">
                  <c:v>1.56302E-3</c:v>
                </c:pt>
                <c:pt idx="39">
                  <c:v>1.6030199999999999E-3</c:v>
                </c:pt>
                <c:pt idx="40">
                  <c:v>1.64302E-3</c:v>
                </c:pt>
                <c:pt idx="41">
                  <c:v>1.6830199999999999E-3</c:v>
                </c:pt>
                <c:pt idx="42">
                  <c:v>1.72302E-3</c:v>
                </c:pt>
                <c:pt idx="43">
                  <c:v>1.7630199999999999E-3</c:v>
                </c:pt>
                <c:pt idx="44">
                  <c:v>1.80302E-3</c:v>
                </c:pt>
                <c:pt idx="45">
                  <c:v>1.8430199999999999E-3</c:v>
                </c:pt>
                <c:pt idx="46">
                  <c:v>1.88302E-3</c:v>
                </c:pt>
                <c:pt idx="47">
                  <c:v>1.9230199999999999E-3</c:v>
                </c:pt>
                <c:pt idx="48">
                  <c:v>1.9630200000000002E-3</c:v>
                </c:pt>
                <c:pt idx="49">
                  <c:v>2.0030199999999999E-3</c:v>
                </c:pt>
                <c:pt idx="50">
                  <c:v>2.04302E-3</c:v>
                </c:pt>
                <c:pt idx="51">
                  <c:v>2.0830200000000001E-3</c:v>
                </c:pt>
                <c:pt idx="52">
                  <c:v>2.1230200000000002E-3</c:v>
                </c:pt>
                <c:pt idx="53">
                  <c:v>2.1630199999999999E-3</c:v>
                </c:pt>
                <c:pt idx="54">
                  <c:v>2.20302E-3</c:v>
                </c:pt>
                <c:pt idx="55">
                  <c:v>2.2430200000000001E-3</c:v>
                </c:pt>
                <c:pt idx="56">
                  <c:v>2.2830200000000002E-3</c:v>
                </c:pt>
                <c:pt idx="57">
                  <c:v>2.3230199999999999E-3</c:v>
                </c:pt>
                <c:pt idx="58">
                  <c:v>2.36302E-3</c:v>
                </c:pt>
                <c:pt idx="59">
                  <c:v>2.4030200000000001E-3</c:v>
                </c:pt>
                <c:pt idx="60">
                  <c:v>2.4430200000000002E-3</c:v>
                </c:pt>
                <c:pt idx="61">
                  <c:v>2.4830199999999998E-3</c:v>
                </c:pt>
                <c:pt idx="62">
                  <c:v>2.52302E-3</c:v>
                </c:pt>
                <c:pt idx="63">
                  <c:v>2.5630200000000001E-3</c:v>
                </c:pt>
                <c:pt idx="64">
                  <c:v>2.6030200000000002E-3</c:v>
                </c:pt>
                <c:pt idx="65">
                  <c:v>2.6430199999999998E-3</c:v>
                </c:pt>
                <c:pt idx="66">
                  <c:v>2.6830199999999999E-3</c:v>
                </c:pt>
                <c:pt idx="67">
                  <c:v>2.72302E-3</c:v>
                </c:pt>
                <c:pt idx="68">
                  <c:v>2.7630200000000001E-3</c:v>
                </c:pt>
                <c:pt idx="69">
                  <c:v>2.8030199999999998E-3</c:v>
                </c:pt>
                <c:pt idx="70">
                  <c:v>2.8430199999999999E-3</c:v>
                </c:pt>
                <c:pt idx="71">
                  <c:v>2.88302E-3</c:v>
                </c:pt>
                <c:pt idx="72">
                  <c:v>2.9230200000000001E-3</c:v>
                </c:pt>
                <c:pt idx="73">
                  <c:v>2.9630199999999998E-3</c:v>
                </c:pt>
                <c:pt idx="74">
                  <c:v>3.0030199999999999E-3</c:v>
                </c:pt>
                <c:pt idx="75">
                  <c:v>3.04302E-3</c:v>
                </c:pt>
                <c:pt idx="76">
                  <c:v>3.0830200000000001E-3</c:v>
                </c:pt>
                <c:pt idx="77">
                  <c:v>3.1230199999999998E-3</c:v>
                </c:pt>
                <c:pt idx="78">
                  <c:v>3.1630199999999999E-3</c:v>
                </c:pt>
                <c:pt idx="79">
                  <c:v>3.20302E-3</c:v>
                </c:pt>
                <c:pt idx="80">
                  <c:v>3.2430200000000001E-3</c:v>
                </c:pt>
                <c:pt idx="81">
                  <c:v>3.2830200000000002E-3</c:v>
                </c:pt>
                <c:pt idx="82">
                  <c:v>3.3230199999999999E-3</c:v>
                </c:pt>
                <c:pt idx="83">
                  <c:v>3.36302E-3</c:v>
                </c:pt>
                <c:pt idx="84">
                  <c:v>3.4030200000000001E-3</c:v>
                </c:pt>
                <c:pt idx="85">
                  <c:v>3.4430200000000002E-3</c:v>
                </c:pt>
                <c:pt idx="86">
                  <c:v>3.4830199999999999E-3</c:v>
                </c:pt>
                <c:pt idx="87">
                  <c:v>3.52302E-3</c:v>
                </c:pt>
                <c:pt idx="88">
                  <c:v>3.5630200000000001E-3</c:v>
                </c:pt>
                <c:pt idx="89">
                  <c:v>3.6030200000000002E-3</c:v>
                </c:pt>
                <c:pt idx="90">
                  <c:v>3.6430199999999999E-3</c:v>
                </c:pt>
                <c:pt idx="91">
                  <c:v>3.68302E-3</c:v>
                </c:pt>
                <c:pt idx="92">
                  <c:v>3.7230200000000001E-3</c:v>
                </c:pt>
                <c:pt idx="93">
                  <c:v>3.7630200000000002E-3</c:v>
                </c:pt>
                <c:pt idx="94">
                  <c:v>3.8030199999999998E-3</c:v>
                </c:pt>
                <c:pt idx="95">
                  <c:v>3.8430199999999999E-3</c:v>
                </c:pt>
                <c:pt idx="96">
                  <c:v>3.88302E-3</c:v>
                </c:pt>
                <c:pt idx="97">
                  <c:v>3.9230200000000002E-3</c:v>
                </c:pt>
                <c:pt idx="98">
                  <c:v>3.9630200000000003E-3</c:v>
                </c:pt>
                <c:pt idx="99">
                  <c:v>4.0030200000000004E-3</c:v>
                </c:pt>
                <c:pt idx="100">
                  <c:v>4.0430199999999996E-3</c:v>
                </c:pt>
                <c:pt idx="101">
                  <c:v>4.0830199999999997E-3</c:v>
                </c:pt>
                <c:pt idx="102">
                  <c:v>4.1230199999999998E-3</c:v>
                </c:pt>
                <c:pt idx="103">
                  <c:v>4.1630199999999999E-3</c:v>
                </c:pt>
                <c:pt idx="104">
                  <c:v>4.20302E-3</c:v>
                </c:pt>
                <c:pt idx="105">
                  <c:v>4.2430200000000001E-3</c:v>
                </c:pt>
                <c:pt idx="106">
                  <c:v>4.2830200000000002E-3</c:v>
                </c:pt>
                <c:pt idx="107">
                  <c:v>4.3230200000000003E-3</c:v>
                </c:pt>
                <c:pt idx="108">
                  <c:v>4.3630199999999996E-3</c:v>
                </c:pt>
                <c:pt idx="109">
                  <c:v>4.4030199999999997E-3</c:v>
                </c:pt>
                <c:pt idx="110">
                  <c:v>4.4430199999999998E-3</c:v>
                </c:pt>
                <c:pt idx="111">
                  <c:v>4.4830199999999999E-3</c:v>
                </c:pt>
                <c:pt idx="112">
                  <c:v>4.52302E-3</c:v>
                </c:pt>
                <c:pt idx="113">
                  <c:v>4.5630200000000001E-3</c:v>
                </c:pt>
                <c:pt idx="114">
                  <c:v>4.6030200000000002E-3</c:v>
                </c:pt>
                <c:pt idx="115">
                  <c:v>4.6430200000000003E-3</c:v>
                </c:pt>
                <c:pt idx="116">
                  <c:v>4.6830200000000004E-3</c:v>
                </c:pt>
                <c:pt idx="117">
                  <c:v>4.7230199999999996E-3</c:v>
                </c:pt>
                <c:pt idx="118">
                  <c:v>4.7630199999999998E-3</c:v>
                </c:pt>
                <c:pt idx="119">
                  <c:v>4.8030199999999999E-3</c:v>
                </c:pt>
                <c:pt idx="120">
                  <c:v>4.84302E-3</c:v>
                </c:pt>
                <c:pt idx="121">
                  <c:v>4.8830200000000001E-3</c:v>
                </c:pt>
                <c:pt idx="122">
                  <c:v>4.9230200000000002E-3</c:v>
                </c:pt>
                <c:pt idx="123">
                  <c:v>4.9630200000000003E-3</c:v>
                </c:pt>
                <c:pt idx="124">
                  <c:v>5.0030200000000004E-3</c:v>
                </c:pt>
                <c:pt idx="125">
                  <c:v>5.0430199999999996E-3</c:v>
                </c:pt>
                <c:pt idx="126">
                  <c:v>5.0830199999999997E-3</c:v>
                </c:pt>
                <c:pt idx="127">
                  <c:v>5.1230199999999998E-3</c:v>
                </c:pt>
                <c:pt idx="128">
                  <c:v>5.1630199999999999E-3</c:v>
                </c:pt>
                <c:pt idx="129">
                  <c:v>5.20302E-3</c:v>
                </c:pt>
                <c:pt idx="130">
                  <c:v>5.2430200000000001E-3</c:v>
                </c:pt>
                <c:pt idx="131">
                  <c:v>5.2830200000000003E-3</c:v>
                </c:pt>
                <c:pt idx="132">
                  <c:v>5.3230200000000004E-3</c:v>
                </c:pt>
                <c:pt idx="133">
                  <c:v>5.3630199999999996E-3</c:v>
                </c:pt>
                <c:pt idx="134">
                  <c:v>5.4030199999999997E-3</c:v>
                </c:pt>
                <c:pt idx="135">
                  <c:v>5.4430199999999998E-3</c:v>
                </c:pt>
                <c:pt idx="136">
                  <c:v>5.4830199999999999E-3</c:v>
                </c:pt>
                <c:pt idx="137">
                  <c:v>5.52302E-3</c:v>
                </c:pt>
                <c:pt idx="138">
                  <c:v>5.5630200000000001E-3</c:v>
                </c:pt>
                <c:pt idx="139">
                  <c:v>5.6030200000000002E-3</c:v>
                </c:pt>
                <c:pt idx="140">
                  <c:v>5.6430200000000003E-3</c:v>
                </c:pt>
                <c:pt idx="141">
                  <c:v>5.6830200000000004E-3</c:v>
                </c:pt>
                <c:pt idx="142">
                  <c:v>5.7230199999999997E-3</c:v>
                </c:pt>
                <c:pt idx="143">
                  <c:v>5.7630199999999998E-3</c:v>
                </c:pt>
                <c:pt idx="144">
                  <c:v>5.8030199999999999E-3</c:v>
                </c:pt>
                <c:pt idx="145">
                  <c:v>5.84302E-3</c:v>
                </c:pt>
                <c:pt idx="146">
                  <c:v>5.8830200000000001E-3</c:v>
                </c:pt>
                <c:pt idx="147">
                  <c:v>5.9230200000000002E-3</c:v>
                </c:pt>
                <c:pt idx="148">
                  <c:v>5.9630200000000003E-3</c:v>
                </c:pt>
                <c:pt idx="149">
                  <c:v>6.0030200000000004E-3</c:v>
                </c:pt>
                <c:pt idx="150">
                  <c:v>6.0430199999999996E-3</c:v>
                </c:pt>
                <c:pt idx="151">
                  <c:v>6.0830199999999997E-3</c:v>
                </c:pt>
                <c:pt idx="152">
                  <c:v>6.1230199999999999E-3</c:v>
                </c:pt>
                <c:pt idx="153">
                  <c:v>6.16302E-3</c:v>
                </c:pt>
                <c:pt idx="154">
                  <c:v>6.2030200000000001E-3</c:v>
                </c:pt>
                <c:pt idx="155">
                  <c:v>6.2430200000000002E-3</c:v>
                </c:pt>
                <c:pt idx="156">
                  <c:v>6.2830200000000003E-3</c:v>
                </c:pt>
                <c:pt idx="157">
                  <c:v>6.3230200000000004E-3</c:v>
                </c:pt>
                <c:pt idx="158">
                  <c:v>6.3630199999999996E-3</c:v>
                </c:pt>
                <c:pt idx="159">
                  <c:v>6.4030199999999997E-3</c:v>
                </c:pt>
                <c:pt idx="160">
                  <c:v>6.4430199999999998E-3</c:v>
                </c:pt>
                <c:pt idx="161">
                  <c:v>6.4830199999999999E-3</c:v>
                </c:pt>
                <c:pt idx="162">
                  <c:v>6.52302E-3</c:v>
                </c:pt>
                <c:pt idx="163">
                  <c:v>6.5630200000000001E-3</c:v>
                </c:pt>
                <c:pt idx="164">
                  <c:v>6.6030200000000002E-3</c:v>
                </c:pt>
                <c:pt idx="165">
                  <c:v>6.6430200000000003E-3</c:v>
                </c:pt>
                <c:pt idx="166">
                  <c:v>6.6830199999999996E-3</c:v>
                </c:pt>
                <c:pt idx="167">
                  <c:v>6.7230199999999997E-3</c:v>
                </c:pt>
                <c:pt idx="168">
                  <c:v>6.7630199999999998E-3</c:v>
                </c:pt>
                <c:pt idx="169">
                  <c:v>6.8030199999999999E-3</c:v>
                </c:pt>
                <c:pt idx="170">
                  <c:v>6.84302E-3</c:v>
                </c:pt>
                <c:pt idx="171">
                  <c:v>6.8830200000000001E-3</c:v>
                </c:pt>
                <c:pt idx="172">
                  <c:v>6.9230200000000002E-3</c:v>
                </c:pt>
                <c:pt idx="173">
                  <c:v>6.9630200000000003E-3</c:v>
                </c:pt>
                <c:pt idx="174">
                  <c:v>7.0030200000000004E-3</c:v>
                </c:pt>
                <c:pt idx="175">
                  <c:v>7.0430199999999997E-3</c:v>
                </c:pt>
                <c:pt idx="176">
                  <c:v>7.0830199999999998E-3</c:v>
                </c:pt>
                <c:pt idx="177">
                  <c:v>7.1230199999999999E-3</c:v>
                </c:pt>
                <c:pt idx="178">
                  <c:v>7.16302E-3</c:v>
                </c:pt>
                <c:pt idx="179">
                  <c:v>7.2030200000000001E-3</c:v>
                </c:pt>
                <c:pt idx="180">
                  <c:v>7.2430200000000002E-3</c:v>
                </c:pt>
                <c:pt idx="181">
                  <c:v>7.2830200000000003E-3</c:v>
                </c:pt>
                <c:pt idx="182">
                  <c:v>7.3230200000000004E-3</c:v>
                </c:pt>
                <c:pt idx="183">
                  <c:v>7.3630199999999996E-3</c:v>
                </c:pt>
                <c:pt idx="184">
                  <c:v>7.4030199999999997E-3</c:v>
                </c:pt>
                <c:pt idx="185">
                  <c:v>7.4430199999999998E-3</c:v>
                </c:pt>
                <c:pt idx="186">
                  <c:v>7.4830199999999999E-3</c:v>
                </c:pt>
                <c:pt idx="187">
                  <c:v>7.5230200000000001E-3</c:v>
                </c:pt>
                <c:pt idx="188">
                  <c:v>7.5630200000000002E-3</c:v>
                </c:pt>
                <c:pt idx="189">
                  <c:v>7.6030200000000003E-3</c:v>
                </c:pt>
                <c:pt idx="190">
                  <c:v>7.6430200000000004E-3</c:v>
                </c:pt>
                <c:pt idx="191">
                  <c:v>7.6830199999999996E-3</c:v>
                </c:pt>
                <c:pt idx="192">
                  <c:v>7.7230199999999997E-3</c:v>
                </c:pt>
                <c:pt idx="193">
                  <c:v>7.7630199999999998E-3</c:v>
                </c:pt>
                <c:pt idx="194">
                  <c:v>7.8030199999999999E-3</c:v>
                </c:pt>
                <c:pt idx="195">
                  <c:v>7.8430199999999992E-3</c:v>
                </c:pt>
                <c:pt idx="196">
                  <c:v>7.8830199999999993E-3</c:v>
                </c:pt>
                <c:pt idx="197">
                  <c:v>7.9230199999999994E-3</c:v>
                </c:pt>
                <c:pt idx="198">
                  <c:v>7.9630199999999995E-3</c:v>
                </c:pt>
                <c:pt idx="199">
                  <c:v>8.0030199999999996E-3</c:v>
                </c:pt>
                <c:pt idx="200">
                  <c:v>8.0430199999999997E-3</c:v>
                </c:pt>
                <c:pt idx="201">
                  <c:v>8.0830199999999998E-3</c:v>
                </c:pt>
                <c:pt idx="202">
                  <c:v>8.1230199999999999E-3</c:v>
                </c:pt>
                <c:pt idx="203">
                  <c:v>8.16302E-3</c:v>
                </c:pt>
                <c:pt idx="204">
                  <c:v>8.2030200000000001E-3</c:v>
                </c:pt>
                <c:pt idx="205">
                  <c:v>8.2430200000000002E-3</c:v>
                </c:pt>
                <c:pt idx="206">
                  <c:v>8.2830200000000003E-3</c:v>
                </c:pt>
                <c:pt idx="207">
                  <c:v>8.3230200000000004E-3</c:v>
                </c:pt>
                <c:pt idx="208">
                  <c:v>8.3630200000000005E-3</c:v>
                </c:pt>
                <c:pt idx="209">
                  <c:v>8.4030200000000006E-3</c:v>
                </c:pt>
                <c:pt idx="210">
                  <c:v>8.4430200000000007E-3</c:v>
                </c:pt>
                <c:pt idx="211">
                  <c:v>8.4830200000000008E-3</c:v>
                </c:pt>
                <c:pt idx="212">
                  <c:v>8.5230199999999992E-3</c:v>
                </c:pt>
                <c:pt idx="213">
                  <c:v>8.5630199999999993E-3</c:v>
                </c:pt>
                <c:pt idx="214">
                  <c:v>8.6030199999999994E-3</c:v>
                </c:pt>
                <c:pt idx="215">
                  <c:v>8.6430199999999995E-3</c:v>
                </c:pt>
                <c:pt idx="216">
                  <c:v>8.6830199999999996E-3</c:v>
                </c:pt>
                <c:pt idx="217">
                  <c:v>8.7230199999999997E-3</c:v>
                </c:pt>
                <c:pt idx="218">
                  <c:v>8.7630199999999998E-3</c:v>
                </c:pt>
                <c:pt idx="219">
                  <c:v>8.8030199999999999E-3</c:v>
                </c:pt>
                <c:pt idx="220">
                  <c:v>8.84302E-3</c:v>
                </c:pt>
                <c:pt idx="221">
                  <c:v>8.8830200000000002E-3</c:v>
                </c:pt>
                <c:pt idx="222">
                  <c:v>8.9230200000000003E-3</c:v>
                </c:pt>
                <c:pt idx="223">
                  <c:v>8.9630200000000004E-3</c:v>
                </c:pt>
                <c:pt idx="224">
                  <c:v>9.0030200000000005E-3</c:v>
                </c:pt>
                <c:pt idx="225">
                  <c:v>9.0430200000000006E-3</c:v>
                </c:pt>
                <c:pt idx="226">
                  <c:v>9.0830200000000007E-3</c:v>
                </c:pt>
                <c:pt idx="227">
                  <c:v>9.1230200000000008E-3</c:v>
                </c:pt>
                <c:pt idx="228">
                  <c:v>9.1630199999999992E-3</c:v>
                </c:pt>
                <c:pt idx="229">
                  <c:v>9.2030199999999993E-3</c:v>
                </c:pt>
                <c:pt idx="230">
                  <c:v>9.2430199999999994E-3</c:v>
                </c:pt>
                <c:pt idx="231">
                  <c:v>9.2830199999999995E-3</c:v>
                </c:pt>
                <c:pt idx="232">
                  <c:v>9.3230199999999996E-3</c:v>
                </c:pt>
                <c:pt idx="233">
                  <c:v>9.3630199999999997E-3</c:v>
                </c:pt>
                <c:pt idx="234">
                  <c:v>9.4030199999999998E-3</c:v>
                </c:pt>
                <c:pt idx="235">
                  <c:v>9.4430199999999999E-3</c:v>
                </c:pt>
                <c:pt idx="236">
                  <c:v>9.48302E-3</c:v>
                </c:pt>
                <c:pt idx="237">
                  <c:v>9.5230200000000001E-3</c:v>
                </c:pt>
                <c:pt idx="238">
                  <c:v>9.5630200000000002E-3</c:v>
                </c:pt>
                <c:pt idx="239">
                  <c:v>9.6030200000000003E-3</c:v>
                </c:pt>
                <c:pt idx="240">
                  <c:v>9.6430200000000004E-3</c:v>
                </c:pt>
                <c:pt idx="241">
                  <c:v>9.6830200000000005E-3</c:v>
                </c:pt>
                <c:pt idx="242">
                  <c:v>9.7230200000000006E-3</c:v>
                </c:pt>
                <c:pt idx="243">
                  <c:v>9.7630200000000007E-3</c:v>
                </c:pt>
                <c:pt idx="244">
                  <c:v>9.8030200000000008E-3</c:v>
                </c:pt>
                <c:pt idx="245">
                  <c:v>9.8430199999999992E-3</c:v>
                </c:pt>
                <c:pt idx="246">
                  <c:v>9.8830199999999993E-3</c:v>
                </c:pt>
                <c:pt idx="247">
                  <c:v>9.9230199999999994E-3</c:v>
                </c:pt>
                <c:pt idx="248">
                  <c:v>9.9630199999999995E-3</c:v>
                </c:pt>
                <c:pt idx="249">
                  <c:v>1.0003E-2</c:v>
                </c:pt>
                <c:pt idx="250">
                  <c:v>1.0043E-2</c:v>
                </c:pt>
                <c:pt idx="251">
                  <c:v>1.0083E-2</c:v>
                </c:pt>
                <c:pt idx="252">
                  <c:v>1.0123E-2</c:v>
                </c:pt>
                <c:pt idx="253">
                  <c:v>1.0163E-2</c:v>
                </c:pt>
                <c:pt idx="254">
                  <c:v>1.0203E-2</c:v>
                </c:pt>
                <c:pt idx="255">
                  <c:v>1.0243E-2</c:v>
                </c:pt>
                <c:pt idx="256">
                  <c:v>1.0283E-2</c:v>
                </c:pt>
                <c:pt idx="257">
                  <c:v>1.0323000000000001E-2</c:v>
                </c:pt>
                <c:pt idx="258">
                  <c:v>1.0363000000000001E-2</c:v>
                </c:pt>
                <c:pt idx="259">
                  <c:v>1.0403000000000001E-2</c:v>
                </c:pt>
                <c:pt idx="260">
                  <c:v>1.0442999999999999E-2</c:v>
                </c:pt>
                <c:pt idx="261">
                  <c:v>1.0482999999999999E-2</c:v>
                </c:pt>
                <c:pt idx="262">
                  <c:v>1.0522999999999999E-2</c:v>
                </c:pt>
                <c:pt idx="263">
                  <c:v>1.0562999999999999E-2</c:v>
                </c:pt>
                <c:pt idx="264">
                  <c:v>1.0603E-2</c:v>
                </c:pt>
                <c:pt idx="265">
                  <c:v>1.0643E-2</c:v>
                </c:pt>
                <c:pt idx="266">
                  <c:v>1.0683E-2</c:v>
                </c:pt>
                <c:pt idx="267">
                  <c:v>1.0723E-2</c:v>
                </c:pt>
                <c:pt idx="268">
                  <c:v>1.0763E-2</c:v>
                </c:pt>
                <c:pt idx="269">
                  <c:v>1.0803E-2</c:v>
                </c:pt>
                <c:pt idx="270">
                  <c:v>1.0843E-2</c:v>
                </c:pt>
                <c:pt idx="271">
                  <c:v>1.0883E-2</c:v>
                </c:pt>
                <c:pt idx="272">
                  <c:v>1.0923E-2</c:v>
                </c:pt>
                <c:pt idx="273">
                  <c:v>1.0963000000000001E-2</c:v>
                </c:pt>
                <c:pt idx="274">
                  <c:v>1.1003000000000001E-2</c:v>
                </c:pt>
                <c:pt idx="275">
                  <c:v>1.1043000000000001E-2</c:v>
                </c:pt>
                <c:pt idx="276">
                  <c:v>1.1083000000000001E-2</c:v>
                </c:pt>
                <c:pt idx="277">
                  <c:v>1.1122999999999999E-2</c:v>
                </c:pt>
                <c:pt idx="278">
                  <c:v>1.1162999999999999E-2</c:v>
                </c:pt>
                <c:pt idx="279">
                  <c:v>1.1202999999999999E-2</c:v>
                </c:pt>
                <c:pt idx="280">
                  <c:v>1.1243E-2</c:v>
                </c:pt>
                <c:pt idx="281">
                  <c:v>1.1283E-2</c:v>
                </c:pt>
                <c:pt idx="282">
                  <c:v>1.1323E-2</c:v>
                </c:pt>
                <c:pt idx="283">
                  <c:v>1.1363E-2</c:v>
                </c:pt>
                <c:pt idx="284">
                  <c:v>1.1403E-2</c:v>
                </c:pt>
                <c:pt idx="285">
                  <c:v>1.1443E-2</c:v>
                </c:pt>
                <c:pt idx="286">
                  <c:v>1.1483E-2</c:v>
                </c:pt>
                <c:pt idx="287">
                  <c:v>1.1523E-2</c:v>
                </c:pt>
                <c:pt idx="288">
                  <c:v>1.1563E-2</c:v>
                </c:pt>
                <c:pt idx="289">
                  <c:v>1.1603E-2</c:v>
                </c:pt>
                <c:pt idx="290">
                  <c:v>1.1643000000000001E-2</c:v>
                </c:pt>
                <c:pt idx="291">
                  <c:v>1.1683000000000001E-2</c:v>
                </c:pt>
                <c:pt idx="292">
                  <c:v>1.1723000000000001E-2</c:v>
                </c:pt>
                <c:pt idx="293">
                  <c:v>1.1762999999999999E-2</c:v>
                </c:pt>
                <c:pt idx="294">
                  <c:v>1.1802999999999999E-2</c:v>
                </c:pt>
                <c:pt idx="295">
                  <c:v>1.1842999999999999E-2</c:v>
                </c:pt>
                <c:pt idx="296">
                  <c:v>1.1882999999999999E-2</c:v>
                </c:pt>
                <c:pt idx="297">
                  <c:v>1.1923E-2</c:v>
                </c:pt>
                <c:pt idx="298">
                  <c:v>1.1963E-2</c:v>
                </c:pt>
                <c:pt idx="299">
                  <c:v>1.2003E-2</c:v>
                </c:pt>
                <c:pt idx="300">
                  <c:v>1.2043E-2</c:v>
                </c:pt>
                <c:pt idx="301">
                  <c:v>1.2083E-2</c:v>
                </c:pt>
                <c:pt idx="302">
                  <c:v>1.2123E-2</c:v>
                </c:pt>
                <c:pt idx="303">
                  <c:v>1.2163E-2</c:v>
                </c:pt>
                <c:pt idx="304">
                  <c:v>1.2203E-2</c:v>
                </c:pt>
                <c:pt idx="305">
                  <c:v>1.2243E-2</c:v>
                </c:pt>
                <c:pt idx="306">
                  <c:v>1.2283000000000001E-2</c:v>
                </c:pt>
                <c:pt idx="307">
                  <c:v>1.2323000000000001E-2</c:v>
                </c:pt>
                <c:pt idx="308">
                  <c:v>1.2363000000000001E-2</c:v>
                </c:pt>
                <c:pt idx="309">
                  <c:v>1.2403000000000001E-2</c:v>
                </c:pt>
                <c:pt idx="310">
                  <c:v>1.2442999999999999E-2</c:v>
                </c:pt>
                <c:pt idx="311">
                  <c:v>1.2482999999999999E-2</c:v>
                </c:pt>
                <c:pt idx="312">
                  <c:v>1.2522999999999999E-2</c:v>
                </c:pt>
                <c:pt idx="313">
                  <c:v>1.2563E-2</c:v>
                </c:pt>
                <c:pt idx="314">
                  <c:v>1.2603E-2</c:v>
                </c:pt>
                <c:pt idx="315">
                  <c:v>1.2643E-2</c:v>
                </c:pt>
                <c:pt idx="316">
                  <c:v>1.2683E-2</c:v>
                </c:pt>
                <c:pt idx="317">
                  <c:v>1.2723E-2</c:v>
                </c:pt>
                <c:pt idx="318">
                  <c:v>1.2763E-2</c:v>
                </c:pt>
                <c:pt idx="319">
                  <c:v>1.2803E-2</c:v>
                </c:pt>
                <c:pt idx="320">
                  <c:v>1.2843E-2</c:v>
                </c:pt>
                <c:pt idx="321">
                  <c:v>1.2883E-2</c:v>
                </c:pt>
                <c:pt idx="322">
                  <c:v>1.2923E-2</c:v>
                </c:pt>
                <c:pt idx="323">
                  <c:v>1.2963000000000001E-2</c:v>
                </c:pt>
                <c:pt idx="324">
                  <c:v>1.3003000000000001E-2</c:v>
                </c:pt>
                <c:pt idx="325">
                  <c:v>1.3043000000000001E-2</c:v>
                </c:pt>
                <c:pt idx="326">
                  <c:v>1.3082999999999999E-2</c:v>
                </c:pt>
                <c:pt idx="327">
                  <c:v>1.3122999999999999E-2</c:v>
                </c:pt>
                <c:pt idx="328">
                  <c:v>1.3162999999999999E-2</c:v>
                </c:pt>
                <c:pt idx="329">
                  <c:v>1.3202999999999999E-2</c:v>
                </c:pt>
                <c:pt idx="330">
                  <c:v>1.3243E-2</c:v>
                </c:pt>
                <c:pt idx="331">
                  <c:v>1.3283E-2</c:v>
                </c:pt>
                <c:pt idx="332">
                  <c:v>1.3323E-2</c:v>
                </c:pt>
                <c:pt idx="333">
                  <c:v>1.3363E-2</c:v>
                </c:pt>
                <c:pt idx="334">
                  <c:v>1.3403E-2</c:v>
                </c:pt>
                <c:pt idx="335">
                  <c:v>1.3443E-2</c:v>
                </c:pt>
                <c:pt idx="336">
                  <c:v>1.3483E-2</c:v>
                </c:pt>
                <c:pt idx="337">
                  <c:v>1.3523E-2</c:v>
                </c:pt>
                <c:pt idx="338">
                  <c:v>1.3563E-2</c:v>
                </c:pt>
                <c:pt idx="339">
                  <c:v>1.3603000000000001E-2</c:v>
                </c:pt>
                <c:pt idx="340">
                  <c:v>1.3643000000000001E-2</c:v>
                </c:pt>
                <c:pt idx="341">
                  <c:v>1.3683000000000001E-2</c:v>
                </c:pt>
                <c:pt idx="342">
                  <c:v>1.3723000000000001E-2</c:v>
                </c:pt>
                <c:pt idx="343">
                  <c:v>1.3762999999999999E-2</c:v>
                </c:pt>
                <c:pt idx="344">
                  <c:v>1.3802999999999999E-2</c:v>
                </c:pt>
                <c:pt idx="345">
                  <c:v>1.3842999999999999E-2</c:v>
                </c:pt>
                <c:pt idx="346">
                  <c:v>1.3883E-2</c:v>
                </c:pt>
                <c:pt idx="347">
                  <c:v>1.3923E-2</c:v>
                </c:pt>
                <c:pt idx="348">
                  <c:v>1.3963E-2</c:v>
                </c:pt>
                <c:pt idx="349">
                  <c:v>1.4003E-2</c:v>
                </c:pt>
                <c:pt idx="350">
                  <c:v>1.4043E-2</c:v>
                </c:pt>
                <c:pt idx="351">
                  <c:v>1.4083E-2</c:v>
                </c:pt>
                <c:pt idx="352">
                  <c:v>1.4123E-2</c:v>
                </c:pt>
                <c:pt idx="353">
                  <c:v>1.4163E-2</c:v>
                </c:pt>
                <c:pt idx="354">
                  <c:v>1.4203E-2</c:v>
                </c:pt>
                <c:pt idx="355">
                  <c:v>1.4243E-2</c:v>
                </c:pt>
                <c:pt idx="356">
                  <c:v>1.4283000000000001E-2</c:v>
                </c:pt>
                <c:pt idx="357">
                  <c:v>1.4323000000000001E-2</c:v>
                </c:pt>
                <c:pt idx="358">
                  <c:v>1.4363000000000001E-2</c:v>
                </c:pt>
                <c:pt idx="359">
                  <c:v>1.4402999999999999E-2</c:v>
                </c:pt>
                <c:pt idx="360">
                  <c:v>1.4442999999999999E-2</c:v>
                </c:pt>
                <c:pt idx="361">
                  <c:v>1.4482999999999999E-2</c:v>
                </c:pt>
                <c:pt idx="362">
                  <c:v>1.4522999999999999E-2</c:v>
                </c:pt>
                <c:pt idx="363">
                  <c:v>1.4563E-2</c:v>
                </c:pt>
                <c:pt idx="364">
                  <c:v>1.4603E-2</c:v>
                </c:pt>
                <c:pt idx="365">
                  <c:v>1.4643E-2</c:v>
                </c:pt>
                <c:pt idx="366">
                  <c:v>1.4683E-2</c:v>
                </c:pt>
                <c:pt idx="367">
                  <c:v>1.4723E-2</c:v>
                </c:pt>
                <c:pt idx="368">
                  <c:v>1.4763E-2</c:v>
                </c:pt>
                <c:pt idx="369">
                  <c:v>1.4803E-2</c:v>
                </c:pt>
                <c:pt idx="370">
                  <c:v>1.4843E-2</c:v>
                </c:pt>
                <c:pt idx="371">
                  <c:v>1.4883E-2</c:v>
                </c:pt>
                <c:pt idx="372">
                  <c:v>1.4923000000000001E-2</c:v>
                </c:pt>
                <c:pt idx="373">
                  <c:v>1.4963000000000001E-2</c:v>
                </c:pt>
                <c:pt idx="374">
                  <c:v>1.5003000000000001E-2</c:v>
                </c:pt>
                <c:pt idx="375">
                  <c:v>1.5043000000000001E-2</c:v>
                </c:pt>
                <c:pt idx="376">
                  <c:v>1.5082999999999999E-2</c:v>
                </c:pt>
                <c:pt idx="377">
                  <c:v>1.5122999999999999E-2</c:v>
                </c:pt>
                <c:pt idx="378">
                  <c:v>1.5162999999999999E-2</c:v>
                </c:pt>
                <c:pt idx="379">
                  <c:v>1.5203E-2</c:v>
                </c:pt>
                <c:pt idx="380">
                  <c:v>1.5243E-2</c:v>
                </c:pt>
                <c:pt idx="381">
                  <c:v>1.5283E-2</c:v>
                </c:pt>
                <c:pt idx="382">
                  <c:v>1.5323E-2</c:v>
                </c:pt>
                <c:pt idx="383">
                  <c:v>1.5363E-2</c:v>
                </c:pt>
                <c:pt idx="384">
                  <c:v>1.5403E-2</c:v>
                </c:pt>
                <c:pt idx="385">
                  <c:v>1.5443E-2</c:v>
                </c:pt>
                <c:pt idx="386">
                  <c:v>1.5483E-2</c:v>
                </c:pt>
                <c:pt idx="387">
                  <c:v>1.5523E-2</c:v>
                </c:pt>
                <c:pt idx="388">
                  <c:v>1.5563E-2</c:v>
                </c:pt>
                <c:pt idx="389">
                  <c:v>1.5603000000000001E-2</c:v>
                </c:pt>
                <c:pt idx="390">
                  <c:v>1.5643000000000001E-2</c:v>
                </c:pt>
                <c:pt idx="391">
                  <c:v>1.5682999999999999E-2</c:v>
                </c:pt>
                <c:pt idx="392">
                  <c:v>1.5723000000000001E-2</c:v>
                </c:pt>
                <c:pt idx="393">
                  <c:v>1.5762999999999999E-2</c:v>
                </c:pt>
                <c:pt idx="394">
                  <c:v>1.5803000000000001E-2</c:v>
                </c:pt>
                <c:pt idx="395">
                  <c:v>1.5842999999999999E-2</c:v>
                </c:pt>
                <c:pt idx="396">
                  <c:v>1.5883000000000001E-2</c:v>
                </c:pt>
                <c:pt idx="397">
                  <c:v>1.5923E-2</c:v>
                </c:pt>
                <c:pt idx="398">
                  <c:v>1.5963000000000001E-2</c:v>
                </c:pt>
                <c:pt idx="399">
                  <c:v>1.6003E-2</c:v>
                </c:pt>
                <c:pt idx="400">
                  <c:v>1.6043000000000002E-2</c:v>
                </c:pt>
                <c:pt idx="401">
                  <c:v>1.6083E-2</c:v>
                </c:pt>
                <c:pt idx="402">
                  <c:v>1.6122999999999998E-2</c:v>
                </c:pt>
                <c:pt idx="403">
                  <c:v>1.6163E-2</c:v>
                </c:pt>
                <c:pt idx="404">
                  <c:v>1.6202999999999999E-2</c:v>
                </c:pt>
                <c:pt idx="405">
                  <c:v>1.6243E-2</c:v>
                </c:pt>
                <c:pt idx="406">
                  <c:v>1.6282999999999999E-2</c:v>
                </c:pt>
                <c:pt idx="407">
                  <c:v>1.6323000000000001E-2</c:v>
                </c:pt>
                <c:pt idx="408">
                  <c:v>1.6362999999999999E-2</c:v>
                </c:pt>
                <c:pt idx="409">
                  <c:v>1.6403000000000001E-2</c:v>
                </c:pt>
                <c:pt idx="410">
                  <c:v>1.6442999999999999E-2</c:v>
                </c:pt>
                <c:pt idx="411">
                  <c:v>1.6483000000000001E-2</c:v>
                </c:pt>
                <c:pt idx="412">
                  <c:v>1.6522999999999999E-2</c:v>
                </c:pt>
                <c:pt idx="413">
                  <c:v>1.6563000000000001E-2</c:v>
                </c:pt>
                <c:pt idx="414">
                  <c:v>1.6603E-2</c:v>
                </c:pt>
                <c:pt idx="415">
                  <c:v>1.6643000000000002E-2</c:v>
                </c:pt>
                <c:pt idx="416">
                  <c:v>1.6683E-2</c:v>
                </c:pt>
                <c:pt idx="417">
                  <c:v>1.6722999999999998E-2</c:v>
                </c:pt>
                <c:pt idx="418">
                  <c:v>1.6763E-2</c:v>
                </c:pt>
                <c:pt idx="419">
                  <c:v>1.6802999999999998E-2</c:v>
                </c:pt>
                <c:pt idx="420">
                  <c:v>1.6843E-2</c:v>
                </c:pt>
                <c:pt idx="421">
                  <c:v>1.6882999999999999E-2</c:v>
                </c:pt>
                <c:pt idx="422">
                  <c:v>1.6923000000000001E-2</c:v>
                </c:pt>
                <c:pt idx="423">
                  <c:v>1.6962999999999999E-2</c:v>
                </c:pt>
                <c:pt idx="424">
                  <c:v>1.7003000000000001E-2</c:v>
                </c:pt>
                <c:pt idx="425">
                  <c:v>1.7042999999999999E-2</c:v>
                </c:pt>
                <c:pt idx="426">
                  <c:v>1.7083000000000001E-2</c:v>
                </c:pt>
                <c:pt idx="427">
                  <c:v>1.7122999999999999E-2</c:v>
                </c:pt>
                <c:pt idx="428">
                  <c:v>1.7163000000000001E-2</c:v>
                </c:pt>
                <c:pt idx="429">
                  <c:v>1.7203E-2</c:v>
                </c:pt>
                <c:pt idx="430">
                  <c:v>1.7243000000000001E-2</c:v>
                </c:pt>
                <c:pt idx="431">
                  <c:v>1.7283E-2</c:v>
                </c:pt>
                <c:pt idx="432">
                  <c:v>1.7323000000000002E-2</c:v>
                </c:pt>
                <c:pt idx="433">
                  <c:v>1.7363E-2</c:v>
                </c:pt>
                <c:pt idx="434">
                  <c:v>1.7402999999999998E-2</c:v>
                </c:pt>
                <c:pt idx="435">
                  <c:v>1.7443E-2</c:v>
                </c:pt>
                <c:pt idx="436">
                  <c:v>1.7482999999999999E-2</c:v>
                </c:pt>
                <c:pt idx="437">
                  <c:v>1.7523E-2</c:v>
                </c:pt>
                <c:pt idx="438">
                  <c:v>1.7562999999999999E-2</c:v>
                </c:pt>
                <c:pt idx="439">
                  <c:v>1.7603000000000001E-2</c:v>
                </c:pt>
                <c:pt idx="440">
                  <c:v>1.7642999999999999E-2</c:v>
                </c:pt>
                <c:pt idx="441">
                  <c:v>1.7683000000000001E-2</c:v>
                </c:pt>
                <c:pt idx="442">
                  <c:v>1.7722999999999999E-2</c:v>
                </c:pt>
                <c:pt idx="443">
                  <c:v>1.7763000000000001E-2</c:v>
                </c:pt>
                <c:pt idx="444">
                  <c:v>1.7802999999999999E-2</c:v>
                </c:pt>
                <c:pt idx="445">
                  <c:v>1.7843000000000001E-2</c:v>
                </c:pt>
                <c:pt idx="446">
                  <c:v>1.7883E-2</c:v>
                </c:pt>
                <c:pt idx="447">
                  <c:v>1.7923000000000001E-2</c:v>
                </c:pt>
                <c:pt idx="448">
                  <c:v>1.7963E-2</c:v>
                </c:pt>
                <c:pt idx="449">
                  <c:v>1.8003000000000002E-2</c:v>
                </c:pt>
                <c:pt idx="450">
                  <c:v>1.8043E-2</c:v>
                </c:pt>
                <c:pt idx="451">
                  <c:v>1.8082999999999998E-2</c:v>
                </c:pt>
                <c:pt idx="452">
                  <c:v>1.8123E-2</c:v>
                </c:pt>
                <c:pt idx="453">
                  <c:v>1.8162999999999999E-2</c:v>
                </c:pt>
                <c:pt idx="454">
                  <c:v>1.8203E-2</c:v>
                </c:pt>
                <c:pt idx="455">
                  <c:v>1.8242999999999999E-2</c:v>
                </c:pt>
                <c:pt idx="456">
                  <c:v>1.8283000000000001E-2</c:v>
                </c:pt>
                <c:pt idx="457">
                  <c:v>1.8322999999999999E-2</c:v>
                </c:pt>
                <c:pt idx="458">
                  <c:v>1.8363000000000001E-2</c:v>
                </c:pt>
                <c:pt idx="459">
                  <c:v>1.8402999999999999E-2</c:v>
                </c:pt>
                <c:pt idx="460">
                  <c:v>1.8443000000000001E-2</c:v>
                </c:pt>
                <c:pt idx="461">
                  <c:v>1.8482999999999999E-2</c:v>
                </c:pt>
                <c:pt idx="462">
                  <c:v>1.8523000000000001E-2</c:v>
                </c:pt>
                <c:pt idx="463">
                  <c:v>1.8563E-2</c:v>
                </c:pt>
                <c:pt idx="464">
                  <c:v>1.8603000000000001E-2</c:v>
                </c:pt>
                <c:pt idx="465">
                  <c:v>1.8643E-2</c:v>
                </c:pt>
                <c:pt idx="466">
                  <c:v>1.8683000000000002E-2</c:v>
                </c:pt>
                <c:pt idx="467">
                  <c:v>1.8723E-2</c:v>
                </c:pt>
                <c:pt idx="468">
                  <c:v>1.8762999999999998E-2</c:v>
                </c:pt>
                <c:pt idx="469">
                  <c:v>1.8803E-2</c:v>
                </c:pt>
                <c:pt idx="470">
                  <c:v>1.8842999999999999E-2</c:v>
                </c:pt>
                <c:pt idx="471">
                  <c:v>1.8883E-2</c:v>
                </c:pt>
                <c:pt idx="472">
                  <c:v>1.8922999999999999E-2</c:v>
                </c:pt>
                <c:pt idx="473">
                  <c:v>1.8963000000000001E-2</c:v>
                </c:pt>
                <c:pt idx="474">
                  <c:v>1.9002999999999999E-2</c:v>
                </c:pt>
                <c:pt idx="475">
                  <c:v>1.9043000000000001E-2</c:v>
                </c:pt>
                <c:pt idx="476">
                  <c:v>1.9082999999999999E-2</c:v>
                </c:pt>
                <c:pt idx="477">
                  <c:v>1.9123000000000001E-2</c:v>
                </c:pt>
                <c:pt idx="478">
                  <c:v>1.9162999999999999E-2</c:v>
                </c:pt>
                <c:pt idx="479">
                  <c:v>1.9203000000000001E-2</c:v>
                </c:pt>
                <c:pt idx="480">
                  <c:v>1.9243E-2</c:v>
                </c:pt>
                <c:pt idx="481">
                  <c:v>1.9283000000000002E-2</c:v>
                </c:pt>
                <c:pt idx="482">
                  <c:v>1.9323E-2</c:v>
                </c:pt>
                <c:pt idx="483">
                  <c:v>1.9362999999999998E-2</c:v>
                </c:pt>
                <c:pt idx="484">
                  <c:v>1.9403E-2</c:v>
                </c:pt>
                <c:pt idx="485">
                  <c:v>1.9442999999999998E-2</c:v>
                </c:pt>
                <c:pt idx="486">
                  <c:v>1.9483E-2</c:v>
                </c:pt>
                <c:pt idx="487">
                  <c:v>1.9522999999999999E-2</c:v>
                </c:pt>
                <c:pt idx="488">
                  <c:v>1.9563000000000001E-2</c:v>
                </c:pt>
                <c:pt idx="489">
                  <c:v>1.9602999999999999E-2</c:v>
                </c:pt>
                <c:pt idx="490">
                  <c:v>1.9643000000000001E-2</c:v>
                </c:pt>
                <c:pt idx="491">
                  <c:v>1.9682999999999999E-2</c:v>
                </c:pt>
                <c:pt idx="492">
                  <c:v>1.9723000000000001E-2</c:v>
                </c:pt>
                <c:pt idx="493">
                  <c:v>1.9762999999999999E-2</c:v>
                </c:pt>
                <c:pt idx="494">
                  <c:v>1.9803000000000001E-2</c:v>
                </c:pt>
                <c:pt idx="495">
                  <c:v>1.9843E-2</c:v>
                </c:pt>
                <c:pt idx="496">
                  <c:v>1.9883000000000001E-2</c:v>
                </c:pt>
                <c:pt idx="497">
                  <c:v>1.9923E-2</c:v>
                </c:pt>
                <c:pt idx="498">
                  <c:v>1.9963000000000002E-2</c:v>
                </c:pt>
                <c:pt idx="499">
                  <c:v>2.0003E-2</c:v>
                </c:pt>
                <c:pt idx="500">
                  <c:v>2.0042999999999998E-2</c:v>
                </c:pt>
                <c:pt idx="501">
                  <c:v>2.0083E-2</c:v>
                </c:pt>
                <c:pt idx="502">
                  <c:v>2.0122999999999999E-2</c:v>
                </c:pt>
                <c:pt idx="503">
                  <c:v>2.0163E-2</c:v>
                </c:pt>
                <c:pt idx="504">
                  <c:v>2.0202999999999999E-2</c:v>
                </c:pt>
                <c:pt idx="505">
                  <c:v>2.0243000000000001E-2</c:v>
                </c:pt>
                <c:pt idx="506">
                  <c:v>2.0282999999999999E-2</c:v>
                </c:pt>
                <c:pt idx="507">
                  <c:v>2.0323000000000001E-2</c:v>
                </c:pt>
                <c:pt idx="508">
                  <c:v>2.0362999999999999E-2</c:v>
                </c:pt>
                <c:pt idx="509">
                  <c:v>2.0403000000000001E-2</c:v>
                </c:pt>
                <c:pt idx="510">
                  <c:v>2.0442999999999999E-2</c:v>
                </c:pt>
                <c:pt idx="511">
                  <c:v>2.0483000000000001E-2</c:v>
                </c:pt>
                <c:pt idx="512">
                  <c:v>2.0523E-2</c:v>
                </c:pt>
                <c:pt idx="513">
                  <c:v>2.0563000000000001E-2</c:v>
                </c:pt>
                <c:pt idx="514">
                  <c:v>2.0603E-2</c:v>
                </c:pt>
                <c:pt idx="515">
                  <c:v>2.0643000000000002E-2</c:v>
                </c:pt>
                <c:pt idx="516">
                  <c:v>2.0683E-2</c:v>
                </c:pt>
                <c:pt idx="517">
                  <c:v>2.0722999999999998E-2</c:v>
                </c:pt>
                <c:pt idx="518">
                  <c:v>2.0763E-2</c:v>
                </c:pt>
                <c:pt idx="519">
                  <c:v>2.0802999999999999E-2</c:v>
                </c:pt>
                <c:pt idx="520">
                  <c:v>2.0843E-2</c:v>
                </c:pt>
                <c:pt idx="521">
                  <c:v>2.0882999999999999E-2</c:v>
                </c:pt>
                <c:pt idx="522">
                  <c:v>2.0923000000000001E-2</c:v>
                </c:pt>
                <c:pt idx="523">
                  <c:v>2.0962999999999999E-2</c:v>
                </c:pt>
                <c:pt idx="524">
                  <c:v>2.1003000000000001E-2</c:v>
                </c:pt>
                <c:pt idx="525">
                  <c:v>2.1042999999999999E-2</c:v>
                </c:pt>
                <c:pt idx="526">
                  <c:v>2.1083000000000001E-2</c:v>
                </c:pt>
                <c:pt idx="527">
                  <c:v>2.1122999999999999E-2</c:v>
                </c:pt>
                <c:pt idx="528">
                  <c:v>2.1163000000000001E-2</c:v>
                </c:pt>
                <c:pt idx="529">
                  <c:v>2.1203E-2</c:v>
                </c:pt>
                <c:pt idx="530">
                  <c:v>2.1243000000000001E-2</c:v>
                </c:pt>
                <c:pt idx="531">
                  <c:v>2.1283E-2</c:v>
                </c:pt>
                <c:pt idx="532">
                  <c:v>2.1323000000000002E-2</c:v>
                </c:pt>
                <c:pt idx="533">
                  <c:v>2.1363E-2</c:v>
                </c:pt>
                <c:pt idx="534">
                  <c:v>2.1402999999999998E-2</c:v>
                </c:pt>
                <c:pt idx="535">
                  <c:v>2.1443E-2</c:v>
                </c:pt>
                <c:pt idx="536">
                  <c:v>2.1482999999999999E-2</c:v>
                </c:pt>
                <c:pt idx="537">
                  <c:v>2.1523E-2</c:v>
                </c:pt>
                <c:pt idx="538">
                  <c:v>2.1562999999999999E-2</c:v>
                </c:pt>
                <c:pt idx="539">
                  <c:v>2.1603000000000001E-2</c:v>
                </c:pt>
                <c:pt idx="540">
                  <c:v>2.1642999999999999E-2</c:v>
                </c:pt>
                <c:pt idx="541">
                  <c:v>2.1683000000000001E-2</c:v>
                </c:pt>
                <c:pt idx="542">
                  <c:v>2.1722999999999999E-2</c:v>
                </c:pt>
                <c:pt idx="543">
                  <c:v>2.1763000000000001E-2</c:v>
                </c:pt>
                <c:pt idx="544">
                  <c:v>2.1802999999999999E-2</c:v>
                </c:pt>
                <c:pt idx="545">
                  <c:v>2.1843000000000001E-2</c:v>
                </c:pt>
                <c:pt idx="546">
                  <c:v>2.1883E-2</c:v>
                </c:pt>
                <c:pt idx="547">
                  <c:v>2.1923000000000002E-2</c:v>
                </c:pt>
                <c:pt idx="548">
                  <c:v>2.1963E-2</c:v>
                </c:pt>
                <c:pt idx="549">
                  <c:v>2.2003000000000002E-2</c:v>
                </c:pt>
                <c:pt idx="550">
                  <c:v>2.2043E-2</c:v>
                </c:pt>
                <c:pt idx="551">
                  <c:v>2.2082999999999998E-2</c:v>
                </c:pt>
                <c:pt idx="552">
                  <c:v>2.2123E-2</c:v>
                </c:pt>
                <c:pt idx="553">
                  <c:v>2.2162999999999999E-2</c:v>
                </c:pt>
                <c:pt idx="554">
                  <c:v>2.2203000000000001E-2</c:v>
                </c:pt>
                <c:pt idx="555">
                  <c:v>2.2242999999999999E-2</c:v>
                </c:pt>
                <c:pt idx="556">
                  <c:v>2.2283000000000001E-2</c:v>
                </c:pt>
                <c:pt idx="557">
                  <c:v>2.2322999999999999E-2</c:v>
                </c:pt>
                <c:pt idx="558">
                  <c:v>2.2363000000000001E-2</c:v>
                </c:pt>
                <c:pt idx="559">
                  <c:v>2.2402999999999999E-2</c:v>
                </c:pt>
                <c:pt idx="560">
                  <c:v>2.2443000000000001E-2</c:v>
                </c:pt>
                <c:pt idx="561">
                  <c:v>2.2483E-2</c:v>
                </c:pt>
                <c:pt idx="562">
                  <c:v>2.2523000000000001E-2</c:v>
                </c:pt>
                <c:pt idx="563">
                  <c:v>2.2563E-2</c:v>
                </c:pt>
                <c:pt idx="564">
                  <c:v>2.2603000000000002E-2</c:v>
                </c:pt>
                <c:pt idx="565">
                  <c:v>2.2643E-2</c:v>
                </c:pt>
                <c:pt idx="566">
                  <c:v>2.2682999999999998E-2</c:v>
                </c:pt>
                <c:pt idx="567">
                  <c:v>2.2723E-2</c:v>
                </c:pt>
                <c:pt idx="568">
                  <c:v>2.2762999999999999E-2</c:v>
                </c:pt>
                <c:pt idx="569">
                  <c:v>2.2803E-2</c:v>
                </c:pt>
                <c:pt idx="570">
                  <c:v>2.2842999999999999E-2</c:v>
                </c:pt>
                <c:pt idx="571">
                  <c:v>2.2883000000000001E-2</c:v>
                </c:pt>
                <c:pt idx="572">
                  <c:v>2.2922999999999999E-2</c:v>
                </c:pt>
                <c:pt idx="573">
                  <c:v>2.2963000000000001E-2</c:v>
                </c:pt>
                <c:pt idx="574">
                  <c:v>2.3002999999999999E-2</c:v>
                </c:pt>
                <c:pt idx="575">
                  <c:v>2.3043000000000001E-2</c:v>
                </c:pt>
                <c:pt idx="576">
                  <c:v>2.3082999999999999E-2</c:v>
                </c:pt>
                <c:pt idx="577">
                  <c:v>2.3123000000000001E-2</c:v>
                </c:pt>
                <c:pt idx="578">
                  <c:v>2.3163E-2</c:v>
                </c:pt>
                <c:pt idx="579">
                  <c:v>2.3203000000000001E-2</c:v>
                </c:pt>
                <c:pt idx="580">
                  <c:v>2.3243E-2</c:v>
                </c:pt>
                <c:pt idx="581">
                  <c:v>2.3283000000000002E-2</c:v>
                </c:pt>
                <c:pt idx="582">
                  <c:v>2.3323E-2</c:v>
                </c:pt>
                <c:pt idx="583">
                  <c:v>2.3362999999999998E-2</c:v>
                </c:pt>
                <c:pt idx="584">
                  <c:v>2.3403E-2</c:v>
                </c:pt>
                <c:pt idx="585">
                  <c:v>2.3442999999999999E-2</c:v>
                </c:pt>
                <c:pt idx="586">
                  <c:v>2.3483E-2</c:v>
                </c:pt>
                <c:pt idx="587">
                  <c:v>2.3522999999999999E-2</c:v>
                </c:pt>
                <c:pt idx="588">
                  <c:v>2.3563000000000001E-2</c:v>
                </c:pt>
                <c:pt idx="589">
                  <c:v>2.3602999999999999E-2</c:v>
                </c:pt>
                <c:pt idx="590">
                  <c:v>2.3643000000000001E-2</c:v>
                </c:pt>
                <c:pt idx="591">
                  <c:v>2.3682999999999999E-2</c:v>
                </c:pt>
                <c:pt idx="592">
                  <c:v>2.3723000000000001E-2</c:v>
                </c:pt>
                <c:pt idx="593">
                  <c:v>2.3762999999999999E-2</c:v>
                </c:pt>
                <c:pt idx="594">
                  <c:v>2.3803000000000001E-2</c:v>
                </c:pt>
                <c:pt idx="595">
                  <c:v>2.3843E-2</c:v>
                </c:pt>
                <c:pt idx="596">
                  <c:v>2.3883000000000001E-2</c:v>
                </c:pt>
                <c:pt idx="597">
                  <c:v>2.3923E-2</c:v>
                </c:pt>
                <c:pt idx="598">
                  <c:v>2.3963000000000002E-2</c:v>
                </c:pt>
                <c:pt idx="599">
                  <c:v>2.4003E-2</c:v>
                </c:pt>
                <c:pt idx="600">
                  <c:v>2.4042999999999998E-2</c:v>
                </c:pt>
                <c:pt idx="601">
                  <c:v>2.4083E-2</c:v>
                </c:pt>
                <c:pt idx="602">
                  <c:v>2.4122999999999999E-2</c:v>
                </c:pt>
                <c:pt idx="603">
                  <c:v>2.4163E-2</c:v>
                </c:pt>
                <c:pt idx="604">
                  <c:v>2.4202999999999999E-2</c:v>
                </c:pt>
                <c:pt idx="605">
                  <c:v>2.4243000000000001E-2</c:v>
                </c:pt>
                <c:pt idx="606">
                  <c:v>2.4282999999999999E-2</c:v>
                </c:pt>
                <c:pt idx="607">
                  <c:v>2.4323000000000001E-2</c:v>
                </c:pt>
                <c:pt idx="608">
                  <c:v>2.4362999999999999E-2</c:v>
                </c:pt>
                <c:pt idx="609">
                  <c:v>2.4403000000000001E-2</c:v>
                </c:pt>
                <c:pt idx="610">
                  <c:v>2.4442999999999999E-2</c:v>
                </c:pt>
                <c:pt idx="611">
                  <c:v>2.4483000000000001E-2</c:v>
                </c:pt>
                <c:pt idx="612">
                  <c:v>2.4523E-2</c:v>
                </c:pt>
                <c:pt idx="613">
                  <c:v>2.4563000000000001E-2</c:v>
                </c:pt>
                <c:pt idx="614">
                  <c:v>2.4603E-2</c:v>
                </c:pt>
                <c:pt idx="615">
                  <c:v>2.4643000000000002E-2</c:v>
                </c:pt>
                <c:pt idx="616">
                  <c:v>2.4683E-2</c:v>
                </c:pt>
                <c:pt idx="617">
                  <c:v>2.4722999999999998E-2</c:v>
                </c:pt>
                <c:pt idx="618">
                  <c:v>2.4763E-2</c:v>
                </c:pt>
                <c:pt idx="619">
                  <c:v>2.4802999999999999E-2</c:v>
                </c:pt>
                <c:pt idx="620">
                  <c:v>2.4843E-2</c:v>
                </c:pt>
                <c:pt idx="621">
                  <c:v>2.4882999999999999E-2</c:v>
                </c:pt>
                <c:pt idx="622">
                  <c:v>2.4923000000000001E-2</c:v>
                </c:pt>
                <c:pt idx="623">
                  <c:v>2.4962999999999999E-2</c:v>
                </c:pt>
                <c:pt idx="624">
                  <c:v>2.5003000000000001E-2</c:v>
                </c:pt>
                <c:pt idx="625">
                  <c:v>2.5042999999999999E-2</c:v>
                </c:pt>
                <c:pt idx="626">
                  <c:v>2.5083000000000001E-2</c:v>
                </c:pt>
                <c:pt idx="627">
                  <c:v>2.5122999999999999E-2</c:v>
                </c:pt>
                <c:pt idx="628">
                  <c:v>2.5163000000000001E-2</c:v>
                </c:pt>
                <c:pt idx="629">
                  <c:v>2.5203E-2</c:v>
                </c:pt>
                <c:pt idx="630">
                  <c:v>2.5243000000000002E-2</c:v>
                </c:pt>
                <c:pt idx="631">
                  <c:v>2.5283E-2</c:v>
                </c:pt>
                <c:pt idx="632">
                  <c:v>2.5322999999999998E-2</c:v>
                </c:pt>
                <c:pt idx="633">
                  <c:v>2.5363E-2</c:v>
                </c:pt>
                <c:pt idx="634">
                  <c:v>2.5402999999999998E-2</c:v>
                </c:pt>
                <c:pt idx="635">
                  <c:v>2.5443E-2</c:v>
                </c:pt>
                <c:pt idx="636">
                  <c:v>2.5482999999999999E-2</c:v>
                </c:pt>
                <c:pt idx="637">
                  <c:v>2.5523000000000001E-2</c:v>
                </c:pt>
                <c:pt idx="638">
                  <c:v>2.5562999999999999E-2</c:v>
                </c:pt>
                <c:pt idx="639">
                  <c:v>2.5603000000000001E-2</c:v>
                </c:pt>
                <c:pt idx="640">
                  <c:v>2.5642999999999999E-2</c:v>
                </c:pt>
                <c:pt idx="641">
                  <c:v>2.5683000000000001E-2</c:v>
                </c:pt>
                <c:pt idx="642">
                  <c:v>2.5722999999999999E-2</c:v>
                </c:pt>
                <c:pt idx="643">
                  <c:v>2.5763000000000001E-2</c:v>
                </c:pt>
                <c:pt idx="644">
                  <c:v>2.5803E-2</c:v>
                </c:pt>
                <c:pt idx="645">
                  <c:v>2.5843000000000001E-2</c:v>
                </c:pt>
                <c:pt idx="646">
                  <c:v>2.5883E-2</c:v>
                </c:pt>
                <c:pt idx="647">
                  <c:v>2.5923000000000002E-2</c:v>
                </c:pt>
                <c:pt idx="648">
                  <c:v>2.5963E-2</c:v>
                </c:pt>
                <c:pt idx="649">
                  <c:v>2.6002999999999998E-2</c:v>
                </c:pt>
                <c:pt idx="650">
                  <c:v>2.6043E-2</c:v>
                </c:pt>
                <c:pt idx="651">
                  <c:v>2.6082999999999999E-2</c:v>
                </c:pt>
                <c:pt idx="652">
                  <c:v>2.6123E-2</c:v>
                </c:pt>
                <c:pt idx="653">
                  <c:v>2.6162999999999999E-2</c:v>
                </c:pt>
                <c:pt idx="654">
                  <c:v>2.6203000000000001E-2</c:v>
                </c:pt>
                <c:pt idx="655">
                  <c:v>2.6242999999999999E-2</c:v>
                </c:pt>
                <c:pt idx="656">
                  <c:v>2.6283000000000001E-2</c:v>
                </c:pt>
                <c:pt idx="657">
                  <c:v>2.6322999999999999E-2</c:v>
                </c:pt>
                <c:pt idx="658">
                  <c:v>2.6363000000000001E-2</c:v>
                </c:pt>
                <c:pt idx="659">
                  <c:v>2.6402999999999999E-2</c:v>
                </c:pt>
                <c:pt idx="660">
                  <c:v>2.6443000000000001E-2</c:v>
                </c:pt>
                <c:pt idx="661">
                  <c:v>2.6483E-2</c:v>
                </c:pt>
                <c:pt idx="662">
                  <c:v>2.6523000000000001E-2</c:v>
                </c:pt>
                <c:pt idx="663">
                  <c:v>2.6563E-2</c:v>
                </c:pt>
                <c:pt idx="664">
                  <c:v>2.6603000000000002E-2</c:v>
                </c:pt>
                <c:pt idx="665">
                  <c:v>2.6643E-2</c:v>
                </c:pt>
                <c:pt idx="666">
                  <c:v>2.6682999999999998E-2</c:v>
                </c:pt>
                <c:pt idx="667">
                  <c:v>2.6723E-2</c:v>
                </c:pt>
                <c:pt idx="668">
                  <c:v>2.6762999999999999E-2</c:v>
                </c:pt>
                <c:pt idx="669">
                  <c:v>2.6803E-2</c:v>
                </c:pt>
                <c:pt idx="670">
                  <c:v>2.6842999999999999E-2</c:v>
                </c:pt>
                <c:pt idx="671">
                  <c:v>2.6883000000000001E-2</c:v>
                </c:pt>
                <c:pt idx="672">
                  <c:v>2.6922999999999999E-2</c:v>
                </c:pt>
                <c:pt idx="673">
                  <c:v>2.6963000000000001E-2</c:v>
                </c:pt>
                <c:pt idx="674">
                  <c:v>2.7002999999999999E-2</c:v>
                </c:pt>
                <c:pt idx="675">
                  <c:v>2.7043000000000001E-2</c:v>
                </c:pt>
                <c:pt idx="676">
                  <c:v>2.7082999999999999E-2</c:v>
                </c:pt>
                <c:pt idx="677">
                  <c:v>2.7123000000000001E-2</c:v>
                </c:pt>
                <c:pt idx="678">
                  <c:v>2.7163E-2</c:v>
                </c:pt>
                <c:pt idx="679">
                  <c:v>2.7203000000000001E-2</c:v>
                </c:pt>
                <c:pt idx="680">
                  <c:v>2.7243E-2</c:v>
                </c:pt>
                <c:pt idx="681">
                  <c:v>2.7283000000000002E-2</c:v>
                </c:pt>
                <c:pt idx="682">
                  <c:v>2.7323E-2</c:v>
                </c:pt>
                <c:pt idx="683">
                  <c:v>2.7362999999999998E-2</c:v>
                </c:pt>
                <c:pt idx="684">
                  <c:v>2.7403E-2</c:v>
                </c:pt>
                <c:pt idx="685">
                  <c:v>2.7442999999999999E-2</c:v>
                </c:pt>
                <c:pt idx="686">
                  <c:v>2.7483E-2</c:v>
                </c:pt>
                <c:pt idx="687">
                  <c:v>2.7522999999999999E-2</c:v>
                </c:pt>
                <c:pt idx="688">
                  <c:v>2.7563000000000001E-2</c:v>
                </c:pt>
                <c:pt idx="689">
                  <c:v>2.7602999999999999E-2</c:v>
                </c:pt>
                <c:pt idx="690">
                  <c:v>2.7643000000000001E-2</c:v>
                </c:pt>
                <c:pt idx="691">
                  <c:v>2.7682999999999999E-2</c:v>
                </c:pt>
                <c:pt idx="692">
                  <c:v>2.7723000000000001E-2</c:v>
                </c:pt>
                <c:pt idx="693">
                  <c:v>2.7762999999999999E-2</c:v>
                </c:pt>
                <c:pt idx="694">
                  <c:v>2.7803000000000001E-2</c:v>
                </c:pt>
                <c:pt idx="695">
                  <c:v>2.7843E-2</c:v>
                </c:pt>
                <c:pt idx="696">
                  <c:v>2.7883000000000002E-2</c:v>
                </c:pt>
                <c:pt idx="697">
                  <c:v>2.7923E-2</c:v>
                </c:pt>
                <c:pt idx="698">
                  <c:v>2.7962999999999998E-2</c:v>
                </c:pt>
                <c:pt idx="699">
                  <c:v>2.8003E-2</c:v>
                </c:pt>
                <c:pt idx="700">
                  <c:v>2.8042999999999998E-2</c:v>
                </c:pt>
                <c:pt idx="701">
                  <c:v>2.8083E-2</c:v>
                </c:pt>
                <c:pt idx="702">
                  <c:v>2.8122999999999999E-2</c:v>
                </c:pt>
                <c:pt idx="703">
                  <c:v>2.8163000000000001E-2</c:v>
                </c:pt>
                <c:pt idx="704">
                  <c:v>2.8202999999999999E-2</c:v>
                </c:pt>
                <c:pt idx="705">
                  <c:v>2.8243000000000001E-2</c:v>
                </c:pt>
                <c:pt idx="706">
                  <c:v>2.8282999999999999E-2</c:v>
                </c:pt>
                <c:pt idx="707">
                  <c:v>2.8323000000000001E-2</c:v>
                </c:pt>
                <c:pt idx="708">
                  <c:v>2.8362999999999999E-2</c:v>
                </c:pt>
                <c:pt idx="709">
                  <c:v>2.8403000000000001E-2</c:v>
                </c:pt>
                <c:pt idx="710">
                  <c:v>2.8443E-2</c:v>
                </c:pt>
                <c:pt idx="711">
                  <c:v>2.8483000000000001E-2</c:v>
                </c:pt>
                <c:pt idx="712">
                  <c:v>2.8523E-2</c:v>
                </c:pt>
                <c:pt idx="713">
                  <c:v>2.8563000000000002E-2</c:v>
                </c:pt>
                <c:pt idx="714">
                  <c:v>2.8603E-2</c:v>
                </c:pt>
                <c:pt idx="715">
                  <c:v>2.8642999999999998E-2</c:v>
                </c:pt>
                <c:pt idx="716">
                  <c:v>2.8683E-2</c:v>
                </c:pt>
                <c:pt idx="717">
                  <c:v>2.8722999999999999E-2</c:v>
                </c:pt>
                <c:pt idx="718">
                  <c:v>2.8763E-2</c:v>
                </c:pt>
                <c:pt idx="719">
                  <c:v>2.8802999999999999E-2</c:v>
                </c:pt>
                <c:pt idx="720">
                  <c:v>2.8843000000000001E-2</c:v>
                </c:pt>
                <c:pt idx="721">
                  <c:v>2.8882999999999999E-2</c:v>
                </c:pt>
                <c:pt idx="722">
                  <c:v>2.8923000000000001E-2</c:v>
                </c:pt>
                <c:pt idx="723">
                  <c:v>2.8962999999999999E-2</c:v>
                </c:pt>
                <c:pt idx="724">
                  <c:v>2.9003000000000001E-2</c:v>
                </c:pt>
                <c:pt idx="725">
                  <c:v>2.9042999999999999E-2</c:v>
                </c:pt>
                <c:pt idx="726">
                  <c:v>2.9083000000000001E-2</c:v>
                </c:pt>
                <c:pt idx="727">
                  <c:v>2.9123E-2</c:v>
                </c:pt>
                <c:pt idx="728">
                  <c:v>2.9163000000000001E-2</c:v>
                </c:pt>
                <c:pt idx="729">
                  <c:v>2.9203E-2</c:v>
                </c:pt>
                <c:pt idx="730">
                  <c:v>2.9243000000000002E-2</c:v>
                </c:pt>
                <c:pt idx="731">
                  <c:v>2.9283E-2</c:v>
                </c:pt>
                <c:pt idx="732">
                  <c:v>2.9322999999999998E-2</c:v>
                </c:pt>
                <c:pt idx="733">
                  <c:v>2.9363E-2</c:v>
                </c:pt>
                <c:pt idx="734">
                  <c:v>2.9402999999999999E-2</c:v>
                </c:pt>
                <c:pt idx="735">
                  <c:v>2.9443E-2</c:v>
                </c:pt>
                <c:pt idx="736">
                  <c:v>2.9482999999999999E-2</c:v>
                </c:pt>
                <c:pt idx="737">
                  <c:v>2.9523000000000001E-2</c:v>
                </c:pt>
                <c:pt idx="738">
                  <c:v>2.9562999999999999E-2</c:v>
                </c:pt>
                <c:pt idx="739">
                  <c:v>2.9603000000000001E-2</c:v>
                </c:pt>
                <c:pt idx="740">
                  <c:v>2.9642999999999999E-2</c:v>
                </c:pt>
                <c:pt idx="741">
                  <c:v>2.9683000000000001E-2</c:v>
                </c:pt>
                <c:pt idx="742">
                  <c:v>2.9722999999999999E-2</c:v>
                </c:pt>
                <c:pt idx="743">
                  <c:v>2.9763000000000001E-2</c:v>
                </c:pt>
                <c:pt idx="744">
                  <c:v>2.9803E-2</c:v>
                </c:pt>
                <c:pt idx="745">
                  <c:v>2.9843000000000001E-2</c:v>
                </c:pt>
                <c:pt idx="746">
                  <c:v>2.9883E-2</c:v>
                </c:pt>
                <c:pt idx="747">
                  <c:v>2.9923000000000002E-2</c:v>
                </c:pt>
                <c:pt idx="748">
                  <c:v>2.9963E-2</c:v>
                </c:pt>
                <c:pt idx="749">
                  <c:v>3.0002999999999998E-2</c:v>
                </c:pt>
                <c:pt idx="750">
                  <c:v>3.0043E-2</c:v>
                </c:pt>
                <c:pt idx="751">
                  <c:v>3.0082999999999999E-2</c:v>
                </c:pt>
                <c:pt idx="752">
                  <c:v>3.0123E-2</c:v>
                </c:pt>
                <c:pt idx="753">
                  <c:v>3.0162999999999999E-2</c:v>
                </c:pt>
                <c:pt idx="754">
                  <c:v>3.0203000000000001E-2</c:v>
                </c:pt>
                <c:pt idx="755">
                  <c:v>3.0242999999999999E-2</c:v>
                </c:pt>
                <c:pt idx="756">
                  <c:v>3.0283000000000001E-2</c:v>
                </c:pt>
                <c:pt idx="757">
                  <c:v>3.0322999999999999E-2</c:v>
                </c:pt>
                <c:pt idx="758">
                  <c:v>3.0363000000000001E-2</c:v>
                </c:pt>
                <c:pt idx="759">
                  <c:v>3.0402999999999999E-2</c:v>
                </c:pt>
                <c:pt idx="760">
                  <c:v>3.0443000000000001E-2</c:v>
                </c:pt>
                <c:pt idx="761">
                  <c:v>3.0483E-2</c:v>
                </c:pt>
                <c:pt idx="762">
                  <c:v>3.0523000000000002E-2</c:v>
                </c:pt>
                <c:pt idx="763">
                  <c:v>3.0563E-2</c:v>
                </c:pt>
                <c:pt idx="764">
                  <c:v>3.0603000000000002E-2</c:v>
                </c:pt>
                <c:pt idx="765">
                  <c:v>3.0643E-2</c:v>
                </c:pt>
                <c:pt idx="766">
                  <c:v>3.0682999999999998E-2</c:v>
                </c:pt>
                <c:pt idx="767">
                  <c:v>3.0723E-2</c:v>
                </c:pt>
                <c:pt idx="768">
                  <c:v>3.0762999999999999E-2</c:v>
                </c:pt>
                <c:pt idx="769">
                  <c:v>3.0803000000000001E-2</c:v>
                </c:pt>
                <c:pt idx="770">
                  <c:v>3.0842999999999999E-2</c:v>
                </c:pt>
                <c:pt idx="771">
                  <c:v>3.0883000000000001E-2</c:v>
                </c:pt>
                <c:pt idx="772">
                  <c:v>3.0922999999999999E-2</c:v>
                </c:pt>
                <c:pt idx="773">
                  <c:v>3.0963000000000001E-2</c:v>
                </c:pt>
                <c:pt idx="774">
                  <c:v>3.1002999999999999E-2</c:v>
                </c:pt>
                <c:pt idx="775">
                  <c:v>3.1043000000000001E-2</c:v>
                </c:pt>
                <c:pt idx="776">
                  <c:v>3.1083E-2</c:v>
                </c:pt>
                <c:pt idx="777">
                  <c:v>3.1123000000000001E-2</c:v>
                </c:pt>
                <c:pt idx="778">
                  <c:v>3.1163E-2</c:v>
                </c:pt>
                <c:pt idx="779">
                  <c:v>3.1203000000000002E-2</c:v>
                </c:pt>
                <c:pt idx="780">
                  <c:v>3.1243E-2</c:v>
                </c:pt>
                <c:pt idx="781">
                  <c:v>3.1282999999999998E-2</c:v>
                </c:pt>
                <c:pt idx="782">
                  <c:v>3.1322999999999997E-2</c:v>
                </c:pt>
                <c:pt idx="783">
                  <c:v>3.1363000000000002E-2</c:v>
                </c:pt>
                <c:pt idx="784">
                  <c:v>3.1403E-2</c:v>
                </c:pt>
                <c:pt idx="785">
                  <c:v>3.1442999999999999E-2</c:v>
                </c:pt>
                <c:pt idx="786">
                  <c:v>3.1482999999999997E-2</c:v>
                </c:pt>
                <c:pt idx="787">
                  <c:v>3.1523000000000002E-2</c:v>
                </c:pt>
                <c:pt idx="788">
                  <c:v>3.1563000000000001E-2</c:v>
                </c:pt>
                <c:pt idx="789">
                  <c:v>3.1602999999999999E-2</c:v>
                </c:pt>
                <c:pt idx="790">
                  <c:v>3.1642999999999998E-2</c:v>
                </c:pt>
                <c:pt idx="791">
                  <c:v>3.1683000000000003E-2</c:v>
                </c:pt>
                <c:pt idx="792">
                  <c:v>3.1723000000000001E-2</c:v>
                </c:pt>
                <c:pt idx="793">
                  <c:v>3.1763E-2</c:v>
                </c:pt>
                <c:pt idx="794">
                  <c:v>3.1802999999999998E-2</c:v>
                </c:pt>
                <c:pt idx="795">
                  <c:v>3.1843000000000003E-2</c:v>
                </c:pt>
                <c:pt idx="796">
                  <c:v>3.1883000000000002E-2</c:v>
                </c:pt>
                <c:pt idx="797">
                  <c:v>3.1923E-2</c:v>
                </c:pt>
                <c:pt idx="798">
                  <c:v>3.1962999999999998E-2</c:v>
                </c:pt>
                <c:pt idx="799">
                  <c:v>3.2002999999999997E-2</c:v>
                </c:pt>
                <c:pt idx="800">
                  <c:v>3.2043000000000002E-2</c:v>
                </c:pt>
                <c:pt idx="801">
                  <c:v>3.2083E-2</c:v>
                </c:pt>
                <c:pt idx="802">
                  <c:v>3.2122999999999999E-2</c:v>
                </c:pt>
                <c:pt idx="803">
                  <c:v>3.2162999999999997E-2</c:v>
                </c:pt>
                <c:pt idx="804">
                  <c:v>3.2203000000000002E-2</c:v>
                </c:pt>
                <c:pt idx="805">
                  <c:v>3.2243000000000001E-2</c:v>
                </c:pt>
                <c:pt idx="806">
                  <c:v>3.2282999999999999E-2</c:v>
                </c:pt>
                <c:pt idx="807">
                  <c:v>3.2322999999999998E-2</c:v>
                </c:pt>
                <c:pt idx="808">
                  <c:v>3.2363000000000003E-2</c:v>
                </c:pt>
                <c:pt idx="809">
                  <c:v>3.2403000000000001E-2</c:v>
                </c:pt>
                <c:pt idx="810">
                  <c:v>3.2443E-2</c:v>
                </c:pt>
                <c:pt idx="811">
                  <c:v>3.2482999999999998E-2</c:v>
                </c:pt>
                <c:pt idx="812">
                  <c:v>3.2523000000000003E-2</c:v>
                </c:pt>
                <c:pt idx="813">
                  <c:v>3.2563000000000002E-2</c:v>
                </c:pt>
                <c:pt idx="814">
                  <c:v>3.2603E-2</c:v>
                </c:pt>
                <c:pt idx="815">
                  <c:v>3.2642999999999998E-2</c:v>
                </c:pt>
                <c:pt idx="816">
                  <c:v>3.2682999999999997E-2</c:v>
                </c:pt>
                <c:pt idx="817">
                  <c:v>3.2723000000000002E-2</c:v>
                </c:pt>
                <c:pt idx="818">
                  <c:v>3.2763E-2</c:v>
                </c:pt>
                <c:pt idx="819">
                  <c:v>3.2802999999999999E-2</c:v>
                </c:pt>
                <c:pt idx="820">
                  <c:v>3.2842999999999997E-2</c:v>
                </c:pt>
                <c:pt idx="821">
                  <c:v>3.2883000000000003E-2</c:v>
                </c:pt>
                <c:pt idx="822">
                  <c:v>3.2923000000000001E-2</c:v>
                </c:pt>
                <c:pt idx="823">
                  <c:v>3.2962999999999999E-2</c:v>
                </c:pt>
                <c:pt idx="824">
                  <c:v>3.3002999999999998E-2</c:v>
                </c:pt>
                <c:pt idx="825">
                  <c:v>3.3043000000000003E-2</c:v>
                </c:pt>
                <c:pt idx="826">
                  <c:v>3.3083000000000001E-2</c:v>
                </c:pt>
                <c:pt idx="827">
                  <c:v>3.3123E-2</c:v>
                </c:pt>
                <c:pt idx="828">
                  <c:v>3.3162999999999998E-2</c:v>
                </c:pt>
                <c:pt idx="829">
                  <c:v>3.3203000000000003E-2</c:v>
                </c:pt>
                <c:pt idx="830">
                  <c:v>3.3243000000000002E-2</c:v>
                </c:pt>
                <c:pt idx="831">
                  <c:v>3.3283E-2</c:v>
                </c:pt>
                <c:pt idx="832">
                  <c:v>3.3322999999999998E-2</c:v>
                </c:pt>
                <c:pt idx="833">
                  <c:v>3.3362999999999997E-2</c:v>
                </c:pt>
                <c:pt idx="834">
                  <c:v>3.3403000000000002E-2</c:v>
                </c:pt>
                <c:pt idx="835">
                  <c:v>3.3443000000000001E-2</c:v>
                </c:pt>
                <c:pt idx="836">
                  <c:v>3.3482999999999999E-2</c:v>
                </c:pt>
                <c:pt idx="837">
                  <c:v>3.3522999999999997E-2</c:v>
                </c:pt>
                <c:pt idx="838">
                  <c:v>3.3563000000000003E-2</c:v>
                </c:pt>
                <c:pt idx="839">
                  <c:v>3.3603000000000001E-2</c:v>
                </c:pt>
                <c:pt idx="840">
                  <c:v>3.3642999999999999E-2</c:v>
                </c:pt>
                <c:pt idx="841">
                  <c:v>3.3682999999999998E-2</c:v>
                </c:pt>
                <c:pt idx="842">
                  <c:v>3.3723000000000003E-2</c:v>
                </c:pt>
                <c:pt idx="843">
                  <c:v>3.3763000000000001E-2</c:v>
                </c:pt>
                <c:pt idx="844">
                  <c:v>3.3803E-2</c:v>
                </c:pt>
                <c:pt idx="845">
                  <c:v>3.3842999999999998E-2</c:v>
                </c:pt>
                <c:pt idx="846">
                  <c:v>3.3883000000000003E-2</c:v>
                </c:pt>
                <c:pt idx="847">
                  <c:v>3.3923000000000002E-2</c:v>
                </c:pt>
                <c:pt idx="848">
                  <c:v>3.3963E-2</c:v>
                </c:pt>
                <c:pt idx="849">
                  <c:v>3.4002999999999999E-2</c:v>
                </c:pt>
                <c:pt idx="850">
                  <c:v>3.4042999999999997E-2</c:v>
                </c:pt>
                <c:pt idx="851">
                  <c:v>3.4083000000000002E-2</c:v>
                </c:pt>
                <c:pt idx="852">
                  <c:v>3.4123000000000001E-2</c:v>
                </c:pt>
                <c:pt idx="853">
                  <c:v>3.4162999999999999E-2</c:v>
                </c:pt>
                <c:pt idx="854">
                  <c:v>3.4202999999999997E-2</c:v>
                </c:pt>
                <c:pt idx="855">
                  <c:v>3.4243000000000003E-2</c:v>
                </c:pt>
                <c:pt idx="856">
                  <c:v>3.4283000000000001E-2</c:v>
                </c:pt>
                <c:pt idx="857">
                  <c:v>3.4322999999999999E-2</c:v>
                </c:pt>
                <c:pt idx="858">
                  <c:v>3.4362999999999998E-2</c:v>
                </c:pt>
                <c:pt idx="859">
                  <c:v>3.4403000000000003E-2</c:v>
                </c:pt>
                <c:pt idx="860">
                  <c:v>3.4443000000000001E-2</c:v>
                </c:pt>
                <c:pt idx="861">
                  <c:v>3.4483E-2</c:v>
                </c:pt>
                <c:pt idx="862">
                  <c:v>3.4522999999999998E-2</c:v>
                </c:pt>
                <c:pt idx="863">
                  <c:v>3.4563000000000003E-2</c:v>
                </c:pt>
                <c:pt idx="864">
                  <c:v>3.4603000000000002E-2</c:v>
                </c:pt>
                <c:pt idx="865">
                  <c:v>3.4643E-2</c:v>
                </c:pt>
                <c:pt idx="866">
                  <c:v>3.4682999999999999E-2</c:v>
                </c:pt>
                <c:pt idx="867">
                  <c:v>3.4722999999999997E-2</c:v>
                </c:pt>
                <c:pt idx="868">
                  <c:v>3.4763000000000002E-2</c:v>
                </c:pt>
                <c:pt idx="869">
                  <c:v>3.4803000000000001E-2</c:v>
                </c:pt>
                <c:pt idx="870">
                  <c:v>3.4842999999999999E-2</c:v>
                </c:pt>
                <c:pt idx="871">
                  <c:v>3.4882999999999997E-2</c:v>
                </c:pt>
                <c:pt idx="872">
                  <c:v>3.4923000000000003E-2</c:v>
                </c:pt>
                <c:pt idx="873">
                  <c:v>3.4963000000000001E-2</c:v>
                </c:pt>
                <c:pt idx="874">
                  <c:v>3.5002999999999999E-2</c:v>
                </c:pt>
                <c:pt idx="875">
                  <c:v>3.5042999999999998E-2</c:v>
                </c:pt>
                <c:pt idx="876">
                  <c:v>3.5083000000000003E-2</c:v>
                </c:pt>
                <c:pt idx="877">
                  <c:v>3.5123000000000001E-2</c:v>
                </c:pt>
                <c:pt idx="878">
                  <c:v>3.5163E-2</c:v>
                </c:pt>
                <c:pt idx="879">
                  <c:v>3.5202999999999998E-2</c:v>
                </c:pt>
                <c:pt idx="880">
                  <c:v>3.5242999999999997E-2</c:v>
                </c:pt>
                <c:pt idx="881">
                  <c:v>3.5283000000000002E-2</c:v>
                </c:pt>
                <c:pt idx="882">
                  <c:v>3.5323E-2</c:v>
                </c:pt>
                <c:pt idx="883">
                  <c:v>3.5362999999999999E-2</c:v>
                </c:pt>
                <c:pt idx="884">
                  <c:v>3.5402999999999997E-2</c:v>
                </c:pt>
                <c:pt idx="885">
                  <c:v>3.5443000000000002E-2</c:v>
                </c:pt>
                <c:pt idx="886">
                  <c:v>3.5483000000000001E-2</c:v>
                </c:pt>
                <c:pt idx="887">
                  <c:v>3.5522999999999999E-2</c:v>
                </c:pt>
                <c:pt idx="888">
                  <c:v>3.5562999999999997E-2</c:v>
                </c:pt>
                <c:pt idx="889">
                  <c:v>3.5603000000000003E-2</c:v>
                </c:pt>
                <c:pt idx="890">
                  <c:v>3.5643000000000001E-2</c:v>
                </c:pt>
                <c:pt idx="891">
                  <c:v>3.5682999999999999E-2</c:v>
                </c:pt>
                <c:pt idx="892">
                  <c:v>3.5722999999999998E-2</c:v>
                </c:pt>
                <c:pt idx="893">
                  <c:v>3.5763000000000003E-2</c:v>
                </c:pt>
                <c:pt idx="894">
                  <c:v>3.5803000000000001E-2</c:v>
                </c:pt>
                <c:pt idx="895">
                  <c:v>3.5843E-2</c:v>
                </c:pt>
                <c:pt idx="896">
                  <c:v>3.5882999999999998E-2</c:v>
                </c:pt>
                <c:pt idx="897">
                  <c:v>3.5922999999999997E-2</c:v>
                </c:pt>
                <c:pt idx="898">
                  <c:v>3.5963000000000002E-2</c:v>
                </c:pt>
                <c:pt idx="899">
                  <c:v>3.6003E-2</c:v>
                </c:pt>
                <c:pt idx="900">
                  <c:v>3.6042999999999999E-2</c:v>
                </c:pt>
                <c:pt idx="901">
                  <c:v>3.6082999999999997E-2</c:v>
                </c:pt>
                <c:pt idx="902">
                  <c:v>3.6123000000000002E-2</c:v>
                </c:pt>
                <c:pt idx="903">
                  <c:v>3.6163000000000001E-2</c:v>
                </c:pt>
                <c:pt idx="904">
                  <c:v>3.6202999999999999E-2</c:v>
                </c:pt>
                <c:pt idx="905">
                  <c:v>3.6242999999999997E-2</c:v>
                </c:pt>
                <c:pt idx="906">
                  <c:v>3.6283000000000003E-2</c:v>
                </c:pt>
                <c:pt idx="907">
                  <c:v>3.6323000000000001E-2</c:v>
                </c:pt>
                <c:pt idx="908">
                  <c:v>3.6362999999999999E-2</c:v>
                </c:pt>
                <c:pt idx="909">
                  <c:v>3.6402999999999998E-2</c:v>
                </c:pt>
                <c:pt idx="910">
                  <c:v>3.6443000000000003E-2</c:v>
                </c:pt>
                <c:pt idx="911">
                  <c:v>3.6483000000000002E-2</c:v>
                </c:pt>
                <c:pt idx="912">
                  <c:v>3.6523E-2</c:v>
                </c:pt>
                <c:pt idx="913">
                  <c:v>3.6562999999999998E-2</c:v>
                </c:pt>
                <c:pt idx="914">
                  <c:v>3.6602999999999997E-2</c:v>
                </c:pt>
                <c:pt idx="915">
                  <c:v>3.6643000000000002E-2</c:v>
                </c:pt>
                <c:pt idx="916">
                  <c:v>3.6683E-2</c:v>
                </c:pt>
                <c:pt idx="917">
                  <c:v>3.6722999999999999E-2</c:v>
                </c:pt>
                <c:pt idx="918">
                  <c:v>3.6762999999999997E-2</c:v>
                </c:pt>
                <c:pt idx="919">
                  <c:v>3.6803000000000002E-2</c:v>
                </c:pt>
                <c:pt idx="920">
                  <c:v>3.6843000000000001E-2</c:v>
                </c:pt>
                <c:pt idx="921">
                  <c:v>3.6882999999999999E-2</c:v>
                </c:pt>
                <c:pt idx="922">
                  <c:v>3.6922999999999997E-2</c:v>
                </c:pt>
                <c:pt idx="923">
                  <c:v>3.6963000000000003E-2</c:v>
                </c:pt>
                <c:pt idx="924">
                  <c:v>3.7003000000000001E-2</c:v>
                </c:pt>
                <c:pt idx="925">
                  <c:v>3.7043E-2</c:v>
                </c:pt>
                <c:pt idx="926">
                  <c:v>3.7082999999999998E-2</c:v>
                </c:pt>
                <c:pt idx="927">
                  <c:v>3.7123000000000003E-2</c:v>
                </c:pt>
                <c:pt idx="928">
                  <c:v>3.7163000000000002E-2</c:v>
                </c:pt>
                <c:pt idx="929">
                  <c:v>3.7203E-2</c:v>
                </c:pt>
                <c:pt idx="930">
                  <c:v>3.7242999999999998E-2</c:v>
                </c:pt>
                <c:pt idx="931">
                  <c:v>3.7282999999999997E-2</c:v>
                </c:pt>
                <c:pt idx="932">
                  <c:v>3.7323000000000002E-2</c:v>
                </c:pt>
                <c:pt idx="933">
                  <c:v>3.7363E-2</c:v>
                </c:pt>
                <c:pt idx="934">
                  <c:v>3.7402999999999999E-2</c:v>
                </c:pt>
                <c:pt idx="935">
                  <c:v>3.7442999999999997E-2</c:v>
                </c:pt>
                <c:pt idx="936">
                  <c:v>3.7483000000000002E-2</c:v>
                </c:pt>
                <c:pt idx="937">
                  <c:v>3.7523000000000001E-2</c:v>
                </c:pt>
                <c:pt idx="938">
                  <c:v>3.7562999999999999E-2</c:v>
                </c:pt>
                <c:pt idx="939">
                  <c:v>3.7602999999999998E-2</c:v>
                </c:pt>
                <c:pt idx="940">
                  <c:v>3.7643000000000003E-2</c:v>
                </c:pt>
                <c:pt idx="941">
                  <c:v>3.7683000000000001E-2</c:v>
                </c:pt>
                <c:pt idx="942">
                  <c:v>3.7723E-2</c:v>
                </c:pt>
                <c:pt idx="943">
                  <c:v>3.7762999999999998E-2</c:v>
                </c:pt>
                <c:pt idx="944">
                  <c:v>3.7803000000000003E-2</c:v>
                </c:pt>
                <c:pt idx="945">
                  <c:v>3.7843000000000002E-2</c:v>
                </c:pt>
                <c:pt idx="946">
                  <c:v>3.7883E-2</c:v>
                </c:pt>
                <c:pt idx="947">
                  <c:v>3.7922999999999998E-2</c:v>
                </c:pt>
                <c:pt idx="948">
                  <c:v>3.7962999999999997E-2</c:v>
                </c:pt>
                <c:pt idx="949">
                  <c:v>3.8003000000000002E-2</c:v>
                </c:pt>
                <c:pt idx="950">
                  <c:v>3.8043E-2</c:v>
                </c:pt>
                <c:pt idx="951">
                  <c:v>3.8082999999999999E-2</c:v>
                </c:pt>
                <c:pt idx="952">
                  <c:v>3.8122999999999997E-2</c:v>
                </c:pt>
                <c:pt idx="953">
                  <c:v>3.8163000000000002E-2</c:v>
                </c:pt>
                <c:pt idx="954">
                  <c:v>3.8203000000000001E-2</c:v>
                </c:pt>
                <c:pt idx="955">
                  <c:v>3.8242999999999999E-2</c:v>
                </c:pt>
                <c:pt idx="956">
                  <c:v>3.8282999999999998E-2</c:v>
                </c:pt>
                <c:pt idx="957">
                  <c:v>3.8323000000000003E-2</c:v>
                </c:pt>
                <c:pt idx="958">
                  <c:v>3.8363000000000001E-2</c:v>
                </c:pt>
                <c:pt idx="959">
                  <c:v>3.8403E-2</c:v>
                </c:pt>
                <c:pt idx="960">
                  <c:v>3.8442999999999998E-2</c:v>
                </c:pt>
                <c:pt idx="961">
                  <c:v>3.8483000000000003E-2</c:v>
                </c:pt>
                <c:pt idx="962">
                  <c:v>3.8523000000000002E-2</c:v>
                </c:pt>
                <c:pt idx="963">
                  <c:v>3.8563E-2</c:v>
                </c:pt>
                <c:pt idx="964">
                  <c:v>3.8602999999999998E-2</c:v>
                </c:pt>
                <c:pt idx="965">
                  <c:v>3.8642999999999997E-2</c:v>
                </c:pt>
                <c:pt idx="966">
                  <c:v>3.8683000000000002E-2</c:v>
                </c:pt>
                <c:pt idx="967">
                  <c:v>3.8723E-2</c:v>
                </c:pt>
                <c:pt idx="968">
                  <c:v>3.8762999999999999E-2</c:v>
                </c:pt>
                <c:pt idx="969">
                  <c:v>3.8802999999999997E-2</c:v>
                </c:pt>
                <c:pt idx="970">
                  <c:v>3.8843000000000003E-2</c:v>
                </c:pt>
                <c:pt idx="971">
                  <c:v>3.8883000000000001E-2</c:v>
                </c:pt>
                <c:pt idx="972">
                  <c:v>3.8922999999999999E-2</c:v>
                </c:pt>
                <c:pt idx="973">
                  <c:v>3.8962999999999998E-2</c:v>
                </c:pt>
                <c:pt idx="974">
                  <c:v>3.9003000000000003E-2</c:v>
                </c:pt>
                <c:pt idx="975">
                  <c:v>3.9043000000000001E-2</c:v>
                </c:pt>
                <c:pt idx="976">
                  <c:v>3.9083E-2</c:v>
                </c:pt>
                <c:pt idx="977">
                  <c:v>3.9122999999999998E-2</c:v>
                </c:pt>
                <c:pt idx="978">
                  <c:v>3.9163000000000003E-2</c:v>
                </c:pt>
                <c:pt idx="979">
                  <c:v>3.9203000000000002E-2</c:v>
                </c:pt>
                <c:pt idx="980">
                  <c:v>3.9243E-2</c:v>
                </c:pt>
                <c:pt idx="981">
                  <c:v>3.9282999999999998E-2</c:v>
                </c:pt>
                <c:pt idx="982">
                  <c:v>3.9322999999999997E-2</c:v>
                </c:pt>
                <c:pt idx="983">
                  <c:v>3.9363000000000002E-2</c:v>
                </c:pt>
                <c:pt idx="984">
                  <c:v>3.9403000000000001E-2</c:v>
                </c:pt>
                <c:pt idx="985">
                  <c:v>3.9442999999999999E-2</c:v>
                </c:pt>
                <c:pt idx="986">
                  <c:v>3.9482999999999997E-2</c:v>
                </c:pt>
                <c:pt idx="987">
                  <c:v>3.9523000000000003E-2</c:v>
                </c:pt>
                <c:pt idx="988">
                  <c:v>3.9563000000000001E-2</c:v>
                </c:pt>
                <c:pt idx="989">
                  <c:v>3.9602999999999999E-2</c:v>
                </c:pt>
                <c:pt idx="990">
                  <c:v>3.9642999999999998E-2</c:v>
                </c:pt>
                <c:pt idx="991">
                  <c:v>3.9683000000000003E-2</c:v>
                </c:pt>
                <c:pt idx="992">
                  <c:v>3.9723000000000001E-2</c:v>
                </c:pt>
                <c:pt idx="993">
                  <c:v>3.9763E-2</c:v>
                </c:pt>
                <c:pt idx="994">
                  <c:v>3.9802999999999998E-2</c:v>
                </c:pt>
                <c:pt idx="995">
                  <c:v>3.9843000000000003E-2</c:v>
                </c:pt>
                <c:pt idx="996">
                  <c:v>3.9883000000000002E-2</c:v>
                </c:pt>
                <c:pt idx="997">
                  <c:v>3.9923E-2</c:v>
                </c:pt>
                <c:pt idx="998">
                  <c:v>3.9962999999999999E-2</c:v>
                </c:pt>
                <c:pt idx="999">
                  <c:v>4.0002999999999997E-2</c:v>
                </c:pt>
                <c:pt idx="1000">
                  <c:v>4.0043000000000002E-2</c:v>
                </c:pt>
                <c:pt idx="1001">
                  <c:v>4.0083000000000001E-2</c:v>
                </c:pt>
                <c:pt idx="1002">
                  <c:v>4.0122999999999999E-2</c:v>
                </c:pt>
                <c:pt idx="1003">
                  <c:v>4.0162999999999997E-2</c:v>
                </c:pt>
                <c:pt idx="1004">
                  <c:v>4.0203000000000003E-2</c:v>
                </c:pt>
                <c:pt idx="1005">
                  <c:v>4.0243000000000001E-2</c:v>
                </c:pt>
                <c:pt idx="1006">
                  <c:v>4.0282999999999999E-2</c:v>
                </c:pt>
                <c:pt idx="1007">
                  <c:v>4.0322999999999998E-2</c:v>
                </c:pt>
                <c:pt idx="1008">
                  <c:v>4.0363000000000003E-2</c:v>
                </c:pt>
                <c:pt idx="1009">
                  <c:v>4.0403000000000001E-2</c:v>
                </c:pt>
                <c:pt idx="1010">
                  <c:v>4.0443E-2</c:v>
                </c:pt>
                <c:pt idx="1011">
                  <c:v>4.0482999999999998E-2</c:v>
                </c:pt>
                <c:pt idx="1012">
                  <c:v>4.0523000000000003E-2</c:v>
                </c:pt>
                <c:pt idx="1013">
                  <c:v>4.0563000000000002E-2</c:v>
                </c:pt>
                <c:pt idx="1014">
                  <c:v>4.0603E-2</c:v>
                </c:pt>
                <c:pt idx="1015">
                  <c:v>4.0642999999999999E-2</c:v>
                </c:pt>
                <c:pt idx="1016">
                  <c:v>4.0682999999999997E-2</c:v>
                </c:pt>
                <c:pt idx="1017">
                  <c:v>4.0723000000000002E-2</c:v>
                </c:pt>
                <c:pt idx="1018">
                  <c:v>4.0763000000000001E-2</c:v>
                </c:pt>
                <c:pt idx="1019">
                  <c:v>4.0802999999999999E-2</c:v>
                </c:pt>
                <c:pt idx="1020">
                  <c:v>4.0842999999999997E-2</c:v>
                </c:pt>
                <c:pt idx="1021">
                  <c:v>4.0883000000000003E-2</c:v>
                </c:pt>
                <c:pt idx="1022">
                  <c:v>4.0923000000000001E-2</c:v>
                </c:pt>
                <c:pt idx="1023">
                  <c:v>4.0962999999999999E-2</c:v>
                </c:pt>
                <c:pt idx="1024">
                  <c:v>4.1002999999999998E-2</c:v>
                </c:pt>
                <c:pt idx="1025">
                  <c:v>4.1043000000000003E-2</c:v>
                </c:pt>
                <c:pt idx="1026">
                  <c:v>4.1083000000000001E-2</c:v>
                </c:pt>
                <c:pt idx="1027">
                  <c:v>4.1123E-2</c:v>
                </c:pt>
                <c:pt idx="1028">
                  <c:v>4.1162999999999998E-2</c:v>
                </c:pt>
                <c:pt idx="1029">
                  <c:v>4.1202999999999997E-2</c:v>
                </c:pt>
                <c:pt idx="1030">
                  <c:v>4.1243000000000002E-2</c:v>
                </c:pt>
                <c:pt idx="1031">
                  <c:v>4.1283E-2</c:v>
                </c:pt>
                <c:pt idx="1032">
                  <c:v>4.1322999999999999E-2</c:v>
                </c:pt>
                <c:pt idx="1033">
                  <c:v>4.1362999999999997E-2</c:v>
                </c:pt>
                <c:pt idx="1034">
                  <c:v>4.1403000000000002E-2</c:v>
                </c:pt>
                <c:pt idx="1035">
                  <c:v>4.1443000000000001E-2</c:v>
                </c:pt>
                <c:pt idx="1036">
                  <c:v>4.1482999999999999E-2</c:v>
                </c:pt>
                <c:pt idx="1037">
                  <c:v>4.1522999999999997E-2</c:v>
                </c:pt>
                <c:pt idx="1038">
                  <c:v>4.1563000000000003E-2</c:v>
                </c:pt>
                <c:pt idx="1039">
                  <c:v>4.1603000000000001E-2</c:v>
                </c:pt>
                <c:pt idx="1040">
                  <c:v>4.1642999999999999E-2</c:v>
                </c:pt>
                <c:pt idx="1041">
                  <c:v>4.1682999999999998E-2</c:v>
                </c:pt>
                <c:pt idx="1042">
                  <c:v>4.1723000000000003E-2</c:v>
                </c:pt>
                <c:pt idx="1043">
                  <c:v>4.1763000000000002E-2</c:v>
                </c:pt>
                <c:pt idx="1044">
                  <c:v>4.1803E-2</c:v>
                </c:pt>
                <c:pt idx="1045">
                  <c:v>4.1842999999999998E-2</c:v>
                </c:pt>
                <c:pt idx="1046">
                  <c:v>4.1882999999999997E-2</c:v>
                </c:pt>
                <c:pt idx="1047">
                  <c:v>4.1923000000000002E-2</c:v>
                </c:pt>
                <c:pt idx="1048">
                  <c:v>4.1963E-2</c:v>
                </c:pt>
                <c:pt idx="1049">
                  <c:v>4.2002999999999999E-2</c:v>
                </c:pt>
                <c:pt idx="1050">
                  <c:v>4.2042999999999997E-2</c:v>
                </c:pt>
                <c:pt idx="1051">
                  <c:v>4.2083000000000002E-2</c:v>
                </c:pt>
                <c:pt idx="1052">
                  <c:v>4.2123000000000001E-2</c:v>
                </c:pt>
                <c:pt idx="1053">
                  <c:v>4.2162999999999999E-2</c:v>
                </c:pt>
                <c:pt idx="1054">
                  <c:v>4.2202999999999997E-2</c:v>
                </c:pt>
                <c:pt idx="1055">
                  <c:v>4.2243000000000003E-2</c:v>
                </c:pt>
                <c:pt idx="1056">
                  <c:v>4.2283000000000001E-2</c:v>
                </c:pt>
                <c:pt idx="1057">
                  <c:v>4.2323E-2</c:v>
                </c:pt>
                <c:pt idx="1058">
                  <c:v>4.2362999999999998E-2</c:v>
                </c:pt>
                <c:pt idx="1059">
                  <c:v>4.2403000000000003E-2</c:v>
                </c:pt>
                <c:pt idx="1060">
                  <c:v>4.2443000000000002E-2</c:v>
                </c:pt>
                <c:pt idx="1061">
                  <c:v>4.2483E-2</c:v>
                </c:pt>
                <c:pt idx="1062">
                  <c:v>4.2522999999999998E-2</c:v>
                </c:pt>
                <c:pt idx="1063">
                  <c:v>4.2562999999999997E-2</c:v>
                </c:pt>
                <c:pt idx="1064">
                  <c:v>4.2603000000000002E-2</c:v>
                </c:pt>
                <c:pt idx="1065">
                  <c:v>4.2643E-2</c:v>
                </c:pt>
                <c:pt idx="1066">
                  <c:v>4.2682999999999999E-2</c:v>
                </c:pt>
                <c:pt idx="1067">
                  <c:v>4.2722999999999997E-2</c:v>
                </c:pt>
                <c:pt idx="1068">
                  <c:v>4.2763000000000002E-2</c:v>
                </c:pt>
                <c:pt idx="1069">
                  <c:v>4.2803000000000001E-2</c:v>
                </c:pt>
                <c:pt idx="1070">
                  <c:v>4.2842999999999999E-2</c:v>
                </c:pt>
                <c:pt idx="1071">
                  <c:v>4.2882999999999998E-2</c:v>
                </c:pt>
                <c:pt idx="1072">
                  <c:v>4.2923000000000003E-2</c:v>
                </c:pt>
                <c:pt idx="1073">
                  <c:v>4.2963000000000001E-2</c:v>
                </c:pt>
                <c:pt idx="1074">
                  <c:v>4.3003E-2</c:v>
                </c:pt>
                <c:pt idx="1075">
                  <c:v>4.3042999999999998E-2</c:v>
                </c:pt>
                <c:pt idx="1076">
                  <c:v>4.3083000000000003E-2</c:v>
                </c:pt>
                <c:pt idx="1077">
                  <c:v>4.3123000000000002E-2</c:v>
                </c:pt>
                <c:pt idx="1078">
                  <c:v>4.3163E-2</c:v>
                </c:pt>
                <c:pt idx="1079">
                  <c:v>4.3202999999999998E-2</c:v>
                </c:pt>
                <c:pt idx="1080">
                  <c:v>4.3242999999999997E-2</c:v>
                </c:pt>
                <c:pt idx="1081">
                  <c:v>4.3283000000000002E-2</c:v>
                </c:pt>
                <c:pt idx="1082">
                  <c:v>4.3323E-2</c:v>
                </c:pt>
                <c:pt idx="1083">
                  <c:v>4.3362999999999999E-2</c:v>
                </c:pt>
                <c:pt idx="1084">
                  <c:v>4.3402999999999997E-2</c:v>
                </c:pt>
                <c:pt idx="1085">
                  <c:v>4.3443000000000002E-2</c:v>
                </c:pt>
                <c:pt idx="1086">
                  <c:v>4.3483000000000001E-2</c:v>
                </c:pt>
                <c:pt idx="1087">
                  <c:v>4.3522999999999999E-2</c:v>
                </c:pt>
                <c:pt idx="1088">
                  <c:v>4.3562999999999998E-2</c:v>
                </c:pt>
                <c:pt idx="1089">
                  <c:v>4.3603000000000003E-2</c:v>
                </c:pt>
                <c:pt idx="1090">
                  <c:v>4.3643000000000001E-2</c:v>
                </c:pt>
                <c:pt idx="1091">
                  <c:v>4.3683E-2</c:v>
                </c:pt>
                <c:pt idx="1092">
                  <c:v>4.3722999999999998E-2</c:v>
                </c:pt>
                <c:pt idx="1093">
                  <c:v>4.3763000000000003E-2</c:v>
                </c:pt>
                <c:pt idx="1094">
                  <c:v>4.3803000000000002E-2</c:v>
                </c:pt>
                <c:pt idx="1095">
                  <c:v>4.3843E-2</c:v>
                </c:pt>
                <c:pt idx="1096">
                  <c:v>4.3882999999999998E-2</c:v>
                </c:pt>
                <c:pt idx="1097">
                  <c:v>4.3922999999999997E-2</c:v>
                </c:pt>
                <c:pt idx="1098">
                  <c:v>4.3963000000000002E-2</c:v>
                </c:pt>
                <c:pt idx="1099">
                  <c:v>4.4003E-2</c:v>
                </c:pt>
                <c:pt idx="1100">
                  <c:v>4.4042999999999999E-2</c:v>
                </c:pt>
                <c:pt idx="1101">
                  <c:v>4.4082999999999997E-2</c:v>
                </c:pt>
                <c:pt idx="1102">
                  <c:v>4.4123000000000002E-2</c:v>
                </c:pt>
                <c:pt idx="1103">
                  <c:v>4.4163000000000001E-2</c:v>
                </c:pt>
                <c:pt idx="1104">
                  <c:v>4.4202999999999999E-2</c:v>
                </c:pt>
                <c:pt idx="1105">
                  <c:v>4.4242999999999998E-2</c:v>
                </c:pt>
                <c:pt idx="1106">
                  <c:v>4.4283000000000003E-2</c:v>
                </c:pt>
                <c:pt idx="1107">
                  <c:v>4.4323000000000001E-2</c:v>
                </c:pt>
                <c:pt idx="1108">
                  <c:v>4.4363E-2</c:v>
                </c:pt>
                <c:pt idx="1109">
                  <c:v>4.4402999999999998E-2</c:v>
                </c:pt>
                <c:pt idx="1110">
                  <c:v>4.4443000000000003E-2</c:v>
                </c:pt>
                <c:pt idx="1111">
                  <c:v>4.4483000000000002E-2</c:v>
                </c:pt>
                <c:pt idx="1112">
                  <c:v>4.4523E-2</c:v>
                </c:pt>
                <c:pt idx="1113">
                  <c:v>4.4562999999999998E-2</c:v>
                </c:pt>
                <c:pt idx="1114">
                  <c:v>4.4602999999999997E-2</c:v>
                </c:pt>
                <c:pt idx="1115">
                  <c:v>4.4643000000000002E-2</c:v>
                </c:pt>
                <c:pt idx="1116">
                  <c:v>4.4683E-2</c:v>
                </c:pt>
                <c:pt idx="1117">
                  <c:v>4.4722999999999999E-2</c:v>
                </c:pt>
                <c:pt idx="1118">
                  <c:v>4.4762999999999997E-2</c:v>
                </c:pt>
                <c:pt idx="1119">
                  <c:v>4.4803000000000003E-2</c:v>
                </c:pt>
                <c:pt idx="1120">
                  <c:v>4.4843000000000001E-2</c:v>
                </c:pt>
                <c:pt idx="1121">
                  <c:v>4.4882999999999999E-2</c:v>
                </c:pt>
                <c:pt idx="1122">
                  <c:v>4.4922999999999998E-2</c:v>
                </c:pt>
                <c:pt idx="1123">
                  <c:v>4.4963000000000003E-2</c:v>
                </c:pt>
                <c:pt idx="1124">
                  <c:v>4.5003000000000001E-2</c:v>
                </c:pt>
                <c:pt idx="1125">
                  <c:v>4.5043E-2</c:v>
                </c:pt>
                <c:pt idx="1126">
                  <c:v>4.5082999999999998E-2</c:v>
                </c:pt>
                <c:pt idx="1127">
                  <c:v>4.5123000000000003E-2</c:v>
                </c:pt>
                <c:pt idx="1128">
                  <c:v>4.5163000000000002E-2</c:v>
                </c:pt>
                <c:pt idx="1129">
                  <c:v>4.5203E-2</c:v>
                </c:pt>
                <c:pt idx="1130">
                  <c:v>4.5242999999999998E-2</c:v>
                </c:pt>
                <c:pt idx="1131">
                  <c:v>4.5282999999999997E-2</c:v>
                </c:pt>
                <c:pt idx="1132">
                  <c:v>4.5323000000000002E-2</c:v>
                </c:pt>
                <c:pt idx="1133">
                  <c:v>4.5363000000000001E-2</c:v>
                </c:pt>
                <c:pt idx="1134">
                  <c:v>4.5402999999999999E-2</c:v>
                </c:pt>
                <c:pt idx="1135">
                  <c:v>4.5442999999999997E-2</c:v>
                </c:pt>
                <c:pt idx="1136">
                  <c:v>4.5483000000000003E-2</c:v>
                </c:pt>
                <c:pt idx="1137">
                  <c:v>4.5523000000000001E-2</c:v>
                </c:pt>
                <c:pt idx="1138">
                  <c:v>4.5562999999999999E-2</c:v>
                </c:pt>
                <c:pt idx="1139">
                  <c:v>4.5602999999999998E-2</c:v>
                </c:pt>
                <c:pt idx="1140">
                  <c:v>4.5643000000000003E-2</c:v>
                </c:pt>
                <c:pt idx="1141">
                  <c:v>4.5683000000000001E-2</c:v>
                </c:pt>
                <c:pt idx="1142">
                  <c:v>4.5723E-2</c:v>
                </c:pt>
                <c:pt idx="1143">
                  <c:v>4.5762999999999998E-2</c:v>
                </c:pt>
                <c:pt idx="1144">
                  <c:v>4.5803000000000003E-2</c:v>
                </c:pt>
                <c:pt idx="1145">
                  <c:v>4.5843000000000002E-2</c:v>
                </c:pt>
                <c:pt idx="1146">
                  <c:v>4.5883E-2</c:v>
                </c:pt>
                <c:pt idx="1147">
                  <c:v>4.5922999999999999E-2</c:v>
                </c:pt>
                <c:pt idx="1148">
                  <c:v>4.5962999999999997E-2</c:v>
                </c:pt>
                <c:pt idx="1149">
                  <c:v>4.6003000000000002E-2</c:v>
                </c:pt>
                <c:pt idx="1150">
                  <c:v>4.6043000000000001E-2</c:v>
                </c:pt>
                <c:pt idx="1151">
                  <c:v>4.6082999999999999E-2</c:v>
                </c:pt>
                <c:pt idx="1152">
                  <c:v>4.6122999999999997E-2</c:v>
                </c:pt>
                <c:pt idx="1153">
                  <c:v>4.6163000000000003E-2</c:v>
                </c:pt>
                <c:pt idx="1154">
                  <c:v>4.6203000000000001E-2</c:v>
                </c:pt>
                <c:pt idx="1155">
                  <c:v>4.6242999999999999E-2</c:v>
                </c:pt>
                <c:pt idx="1156">
                  <c:v>4.6282999999999998E-2</c:v>
                </c:pt>
                <c:pt idx="1157">
                  <c:v>4.6323000000000003E-2</c:v>
                </c:pt>
                <c:pt idx="1158">
                  <c:v>4.6363000000000001E-2</c:v>
                </c:pt>
                <c:pt idx="1159">
                  <c:v>4.6403E-2</c:v>
                </c:pt>
                <c:pt idx="1160">
                  <c:v>4.6442999999999998E-2</c:v>
                </c:pt>
                <c:pt idx="1161">
                  <c:v>4.6482999999999997E-2</c:v>
                </c:pt>
                <c:pt idx="1162">
                  <c:v>4.6523000000000002E-2</c:v>
                </c:pt>
                <c:pt idx="1163">
                  <c:v>4.6563E-2</c:v>
                </c:pt>
                <c:pt idx="1164">
                  <c:v>4.6602999999999999E-2</c:v>
                </c:pt>
                <c:pt idx="1165">
                  <c:v>4.6642999999999997E-2</c:v>
                </c:pt>
                <c:pt idx="1166">
                  <c:v>4.6683000000000002E-2</c:v>
                </c:pt>
                <c:pt idx="1167">
                  <c:v>4.6723000000000001E-2</c:v>
                </c:pt>
                <c:pt idx="1168">
                  <c:v>4.6762999999999999E-2</c:v>
                </c:pt>
                <c:pt idx="1169">
                  <c:v>4.6802999999999997E-2</c:v>
                </c:pt>
                <c:pt idx="1170">
                  <c:v>4.6843000000000003E-2</c:v>
                </c:pt>
                <c:pt idx="1171">
                  <c:v>4.6883000000000001E-2</c:v>
                </c:pt>
                <c:pt idx="1172">
                  <c:v>4.6922999999999999E-2</c:v>
                </c:pt>
                <c:pt idx="1173">
                  <c:v>4.6962999999999998E-2</c:v>
                </c:pt>
                <c:pt idx="1174">
                  <c:v>4.7003000000000003E-2</c:v>
                </c:pt>
                <c:pt idx="1175">
                  <c:v>4.7043000000000001E-2</c:v>
                </c:pt>
                <c:pt idx="1176">
                  <c:v>4.7083E-2</c:v>
                </c:pt>
                <c:pt idx="1177">
                  <c:v>4.7122999999999998E-2</c:v>
                </c:pt>
                <c:pt idx="1178">
                  <c:v>4.7162999999999997E-2</c:v>
                </c:pt>
                <c:pt idx="1179">
                  <c:v>4.7203000000000002E-2</c:v>
                </c:pt>
                <c:pt idx="1180">
                  <c:v>4.7243E-2</c:v>
                </c:pt>
                <c:pt idx="1181">
                  <c:v>4.7282999999999999E-2</c:v>
                </c:pt>
                <c:pt idx="1182">
                  <c:v>4.7322999999999997E-2</c:v>
                </c:pt>
                <c:pt idx="1183">
                  <c:v>4.7363000000000002E-2</c:v>
                </c:pt>
                <c:pt idx="1184">
                  <c:v>4.7403000000000001E-2</c:v>
                </c:pt>
                <c:pt idx="1185">
                  <c:v>4.7442999999999999E-2</c:v>
                </c:pt>
                <c:pt idx="1186">
                  <c:v>4.7482999999999997E-2</c:v>
                </c:pt>
                <c:pt idx="1187">
                  <c:v>4.7523000000000003E-2</c:v>
                </c:pt>
                <c:pt idx="1188">
                  <c:v>4.7563000000000001E-2</c:v>
                </c:pt>
                <c:pt idx="1189">
                  <c:v>4.7602999999999999E-2</c:v>
                </c:pt>
                <c:pt idx="1190">
                  <c:v>4.7642999999999998E-2</c:v>
                </c:pt>
                <c:pt idx="1191">
                  <c:v>4.7683000000000003E-2</c:v>
                </c:pt>
                <c:pt idx="1192">
                  <c:v>4.7723000000000002E-2</c:v>
                </c:pt>
                <c:pt idx="1193">
                  <c:v>4.7763E-2</c:v>
                </c:pt>
                <c:pt idx="1194">
                  <c:v>4.7802999999999998E-2</c:v>
                </c:pt>
                <c:pt idx="1195">
                  <c:v>4.7842999999999997E-2</c:v>
                </c:pt>
                <c:pt idx="1196">
                  <c:v>4.7883000000000002E-2</c:v>
                </c:pt>
                <c:pt idx="1197">
                  <c:v>4.7923E-2</c:v>
                </c:pt>
                <c:pt idx="1198">
                  <c:v>4.7962999999999999E-2</c:v>
                </c:pt>
                <c:pt idx="1199">
                  <c:v>4.8002999999999997E-2</c:v>
                </c:pt>
                <c:pt idx="1200">
                  <c:v>4.8043000000000002E-2</c:v>
                </c:pt>
                <c:pt idx="1201">
                  <c:v>4.8083000000000001E-2</c:v>
                </c:pt>
                <c:pt idx="1202">
                  <c:v>4.8122999999999999E-2</c:v>
                </c:pt>
                <c:pt idx="1203">
                  <c:v>4.8162999999999997E-2</c:v>
                </c:pt>
                <c:pt idx="1204">
                  <c:v>4.8203000000000003E-2</c:v>
                </c:pt>
                <c:pt idx="1205">
                  <c:v>4.8243000000000001E-2</c:v>
                </c:pt>
                <c:pt idx="1206">
                  <c:v>4.8283E-2</c:v>
                </c:pt>
                <c:pt idx="1207">
                  <c:v>4.8322999999999998E-2</c:v>
                </c:pt>
                <c:pt idx="1208">
                  <c:v>4.8363000000000003E-2</c:v>
                </c:pt>
                <c:pt idx="1209">
                  <c:v>4.8403000000000002E-2</c:v>
                </c:pt>
                <c:pt idx="1210">
                  <c:v>4.8443E-2</c:v>
                </c:pt>
                <c:pt idx="1211">
                  <c:v>4.8482999999999998E-2</c:v>
                </c:pt>
                <c:pt idx="1212">
                  <c:v>4.8522999999999997E-2</c:v>
                </c:pt>
                <c:pt idx="1213">
                  <c:v>4.8563000000000002E-2</c:v>
                </c:pt>
                <c:pt idx="1214">
                  <c:v>4.8603E-2</c:v>
                </c:pt>
                <c:pt idx="1215">
                  <c:v>4.8642999999999999E-2</c:v>
                </c:pt>
                <c:pt idx="1216">
                  <c:v>4.8682999999999997E-2</c:v>
                </c:pt>
                <c:pt idx="1217">
                  <c:v>4.8723000000000002E-2</c:v>
                </c:pt>
                <c:pt idx="1218">
                  <c:v>4.8763000000000001E-2</c:v>
                </c:pt>
                <c:pt idx="1219">
                  <c:v>4.8802999999999999E-2</c:v>
                </c:pt>
                <c:pt idx="1220">
                  <c:v>4.8842999999999998E-2</c:v>
                </c:pt>
                <c:pt idx="1221">
                  <c:v>4.8883000000000003E-2</c:v>
                </c:pt>
                <c:pt idx="1222">
                  <c:v>4.8923000000000001E-2</c:v>
                </c:pt>
                <c:pt idx="1223">
                  <c:v>4.8963E-2</c:v>
                </c:pt>
                <c:pt idx="1224">
                  <c:v>4.9002999999999998E-2</c:v>
                </c:pt>
                <c:pt idx="1225">
                  <c:v>4.9043000000000003E-2</c:v>
                </c:pt>
                <c:pt idx="1226">
                  <c:v>4.9083000000000002E-2</c:v>
                </c:pt>
                <c:pt idx="1227">
                  <c:v>4.9123E-2</c:v>
                </c:pt>
                <c:pt idx="1228">
                  <c:v>4.9162999999999998E-2</c:v>
                </c:pt>
                <c:pt idx="1229">
                  <c:v>4.9202999999999997E-2</c:v>
                </c:pt>
                <c:pt idx="1230">
                  <c:v>4.9243000000000002E-2</c:v>
                </c:pt>
                <c:pt idx="1231">
                  <c:v>4.9283E-2</c:v>
                </c:pt>
                <c:pt idx="1232">
                  <c:v>4.9322999999999999E-2</c:v>
                </c:pt>
                <c:pt idx="1233">
                  <c:v>4.9362999999999997E-2</c:v>
                </c:pt>
                <c:pt idx="1234">
                  <c:v>4.9403000000000002E-2</c:v>
                </c:pt>
                <c:pt idx="1235">
                  <c:v>4.9443000000000001E-2</c:v>
                </c:pt>
                <c:pt idx="1236">
                  <c:v>4.9482999999999999E-2</c:v>
                </c:pt>
                <c:pt idx="1237">
                  <c:v>4.9522999999999998E-2</c:v>
                </c:pt>
                <c:pt idx="1238">
                  <c:v>4.9563000000000003E-2</c:v>
                </c:pt>
                <c:pt idx="1239">
                  <c:v>4.9603000000000001E-2</c:v>
                </c:pt>
                <c:pt idx="1240">
                  <c:v>4.9643E-2</c:v>
                </c:pt>
                <c:pt idx="1241">
                  <c:v>4.9682999999999998E-2</c:v>
                </c:pt>
                <c:pt idx="1242">
                  <c:v>4.9723000000000003E-2</c:v>
                </c:pt>
                <c:pt idx="1243">
                  <c:v>4.9763000000000002E-2</c:v>
                </c:pt>
                <c:pt idx="1244">
                  <c:v>4.9803E-2</c:v>
                </c:pt>
                <c:pt idx="1245">
                  <c:v>4.9842999999999998E-2</c:v>
                </c:pt>
                <c:pt idx="1246">
                  <c:v>4.9882999999999997E-2</c:v>
                </c:pt>
                <c:pt idx="1247">
                  <c:v>4.9923000000000002E-2</c:v>
                </c:pt>
                <c:pt idx="1248">
                  <c:v>4.9963E-2</c:v>
                </c:pt>
                <c:pt idx="1249">
                  <c:v>5.0002999999999999E-2</c:v>
                </c:pt>
                <c:pt idx="1250">
                  <c:v>5.0042999999999997E-2</c:v>
                </c:pt>
                <c:pt idx="1251">
                  <c:v>5.0083000000000003E-2</c:v>
                </c:pt>
                <c:pt idx="1252">
                  <c:v>5.0123000000000001E-2</c:v>
                </c:pt>
                <c:pt idx="1253">
                  <c:v>5.0162999999999999E-2</c:v>
                </c:pt>
                <c:pt idx="1254">
                  <c:v>5.0202999999999998E-2</c:v>
                </c:pt>
                <c:pt idx="1255">
                  <c:v>5.0243000000000003E-2</c:v>
                </c:pt>
                <c:pt idx="1256">
                  <c:v>5.0283000000000001E-2</c:v>
                </c:pt>
                <c:pt idx="1257">
                  <c:v>5.0323E-2</c:v>
                </c:pt>
                <c:pt idx="1258">
                  <c:v>5.0362999999999998E-2</c:v>
                </c:pt>
                <c:pt idx="1259">
                  <c:v>5.0403000000000003E-2</c:v>
                </c:pt>
                <c:pt idx="1260">
                  <c:v>5.0443000000000002E-2</c:v>
                </c:pt>
                <c:pt idx="1261">
                  <c:v>5.0483E-2</c:v>
                </c:pt>
                <c:pt idx="1262">
                  <c:v>5.0522999999999998E-2</c:v>
                </c:pt>
                <c:pt idx="1263">
                  <c:v>5.0562999999999997E-2</c:v>
                </c:pt>
                <c:pt idx="1264">
                  <c:v>5.0603000000000002E-2</c:v>
                </c:pt>
                <c:pt idx="1265">
                  <c:v>5.0643000000000001E-2</c:v>
                </c:pt>
                <c:pt idx="1266">
                  <c:v>5.0682999999999999E-2</c:v>
                </c:pt>
                <c:pt idx="1267">
                  <c:v>5.0722999999999997E-2</c:v>
                </c:pt>
                <c:pt idx="1268">
                  <c:v>5.0763000000000003E-2</c:v>
                </c:pt>
                <c:pt idx="1269">
                  <c:v>5.0803000000000001E-2</c:v>
                </c:pt>
                <c:pt idx="1270">
                  <c:v>5.0842999999999999E-2</c:v>
                </c:pt>
                <c:pt idx="1271">
                  <c:v>5.0882999999999998E-2</c:v>
                </c:pt>
                <c:pt idx="1272">
                  <c:v>5.0923000000000003E-2</c:v>
                </c:pt>
                <c:pt idx="1273">
                  <c:v>5.0963000000000001E-2</c:v>
                </c:pt>
                <c:pt idx="1274">
                  <c:v>5.1003E-2</c:v>
                </c:pt>
                <c:pt idx="1275">
                  <c:v>5.1042999999999998E-2</c:v>
                </c:pt>
                <c:pt idx="1276">
                  <c:v>5.1083000000000003E-2</c:v>
                </c:pt>
                <c:pt idx="1277">
                  <c:v>5.1123000000000002E-2</c:v>
                </c:pt>
                <c:pt idx="1278">
                  <c:v>5.1163E-2</c:v>
                </c:pt>
                <c:pt idx="1279">
                  <c:v>5.1202999999999999E-2</c:v>
                </c:pt>
                <c:pt idx="1280">
                  <c:v>5.1242999999999997E-2</c:v>
                </c:pt>
                <c:pt idx="1281">
                  <c:v>5.1283000000000002E-2</c:v>
                </c:pt>
                <c:pt idx="1282">
                  <c:v>5.1323000000000001E-2</c:v>
                </c:pt>
                <c:pt idx="1283">
                  <c:v>5.1362999999999999E-2</c:v>
                </c:pt>
                <c:pt idx="1284">
                  <c:v>5.1402999999999997E-2</c:v>
                </c:pt>
                <c:pt idx="1285">
                  <c:v>5.1443000000000003E-2</c:v>
                </c:pt>
                <c:pt idx="1286">
                  <c:v>5.1483000000000001E-2</c:v>
                </c:pt>
                <c:pt idx="1287">
                  <c:v>5.1522999999999999E-2</c:v>
                </c:pt>
                <c:pt idx="1288">
                  <c:v>5.1562999999999998E-2</c:v>
                </c:pt>
                <c:pt idx="1289">
                  <c:v>5.1603000000000003E-2</c:v>
                </c:pt>
                <c:pt idx="1290">
                  <c:v>5.1643000000000001E-2</c:v>
                </c:pt>
                <c:pt idx="1291">
                  <c:v>5.1683E-2</c:v>
                </c:pt>
                <c:pt idx="1292">
                  <c:v>5.1722999999999998E-2</c:v>
                </c:pt>
                <c:pt idx="1293">
                  <c:v>5.1763000000000003E-2</c:v>
                </c:pt>
                <c:pt idx="1294">
                  <c:v>5.1803000000000002E-2</c:v>
                </c:pt>
                <c:pt idx="1295">
                  <c:v>5.1843E-2</c:v>
                </c:pt>
                <c:pt idx="1296">
                  <c:v>5.1882999999999999E-2</c:v>
                </c:pt>
                <c:pt idx="1297">
                  <c:v>5.1922999999999997E-2</c:v>
                </c:pt>
                <c:pt idx="1298">
                  <c:v>5.1963000000000002E-2</c:v>
                </c:pt>
                <c:pt idx="1299">
                  <c:v>5.2003000000000001E-2</c:v>
                </c:pt>
                <c:pt idx="1300">
                  <c:v>5.2042999999999999E-2</c:v>
                </c:pt>
                <c:pt idx="1301">
                  <c:v>5.2082999999999997E-2</c:v>
                </c:pt>
                <c:pt idx="1302">
                  <c:v>5.2123000000000003E-2</c:v>
                </c:pt>
                <c:pt idx="1303">
                  <c:v>5.2163000000000001E-2</c:v>
                </c:pt>
                <c:pt idx="1304">
                  <c:v>5.2202999999999999E-2</c:v>
                </c:pt>
                <c:pt idx="1305">
                  <c:v>5.2242999999999998E-2</c:v>
                </c:pt>
                <c:pt idx="1306">
                  <c:v>5.2283000000000003E-2</c:v>
                </c:pt>
                <c:pt idx="1307">
                  <c:v>5.2323000000000001E-2</c:v>
                </c:pt>
                <c:pt idx="1308">
                  <c:v>5.2363E-2</c:v>
                </c:pt>
                <c:pt idx="1309">
                  <c:v>5.2402999999999998E-2</c:v>
                </c:pt>
                <c:pt idx="1310">
                  <c:v>5.2442999999999997E-2</c:v>
                </c:pt>
                <c:pt idx="1311">
                  <c:v>5.2483000000000002E-2</c:v>
                </c:pt>
                <c:pt idx="1312">
                  <c:v>5.2523E-2</c:v>
                </c:pt>
                <c:pt idx="1313">
                  <c:v>5.2562999999999999E-2</c:v>
                </c:pt>
                <c:pt idx="1314">
                  <c:v>5.2602999999999997E-2</c:v>
                </c:pt>
                <c:pt idx="1315">
                  <c:v>5.2643000000000002E-2</c:v>
                </c:pt>
                <c:pt idx="1316">
                  <c:v>5.2683000000000001E-2</c:v>
                </c:pt>
                <c:pt idx="1317">
                  <c:v>5.2722999999999999E-2</c:v>
                </c:pt>
                <c:pt idx="1318">
                  <c:v>5.2762999999999997E-2</c:v>
                </c:pt>
                <c:pt idx="1319">
                  <c:v>5.2803000000000003E-2</c:v>
                </c:pt>
                <c:pt idx="1320">
                  <c:v>5.2843000000000001E-2</c:v>
                </c:pt>
                <c:pt idx="1321">
                  <c:v>5.2882999999999999E-2</c:v>
                </c:pt>
                <c:pt idx="1322">
                  <c:v>5.2922999999999998E-2</c:v>
                </c:pt>
                <c:pt idx="1323">
                  <c:v>5.2963000000000003E-2</c:v>
                </c:pt>
                <c:pt idx="1324">
                  <c:v>5.3003000000000002E-2</c:v>
                </c:pt>
                <c:pt idx="1325">
                  <c:v>5.3043E-2</c:v>
                </c:pt>
                <c:pt idx="1326">
                  <c:v>5.3082999999999998E-2</c:v>
                </c:pt>
                <c:pt idx="1327">
                  <c:v>5.3122999999999997E-2</c:v>
                </c:pt>
                <c:pt idx="1328">
                  <c:v>5.3163000000000002E-2</c:v>
                </c:pt>
                <c:pt idx="1329">
                  <c:v>5.3203E-2</c:v>
                </c:pt>
                <c:pt idx="1330">
                  <c:v>5.3242999999999999E-2</c:v>
                </c:pt>
                <c:pt idx="1331">
                  <c:v>5.3282999999999997E-2</c:v>
                </c:pt>
                <c:pt idx="1332">
                  <c:v>5.3323000000000002E-2</c:v>
                </c:pt>
                <c:pt idx="1333">
                  <c:v>5.3363000000000001E-2</c:v>
                </c:pt>
                <c:pt idx="1334">
                  <c:v>5.3402999999999999E-2</c:v>
                </c:pt>
                <c:pt idx="1335">
                  <c:v>5.3442999999999997E-2</c:v>
                </c:pt>
                <c:pt idx="1336">
                  <c:v>5.3483000000000003E-2</c:v>
                </c:pt>
                <c:pt idx="1337">
                  <c:v>5.3523000000000001E-2</c:v>
                </c:pt>
                <c:pt idx="1338">
                  <c:v>5.3563E-2</c:v>
                </c:pt>
                <c:pt idx="1339">
                  <c:v>5.3602999999999998E-2</c:v>
                </c:pt>
                <c:pt idx="1340">
                  <c:v>5.3643000000000003E-2</c:v>
                </c:pt>
                <c:pt idx="1341">
                  <c:v>5.3683000000000002E-2</c:v>
                </c:pt>
                <c:pt idx="1342">
                  <c:v>5.3723E-2</c:v>
                </c:pt>
                <c:pt idx="1343">
                  <c:v>5.3762999999999998E-2</c:v>
                </c:pt>
                <c:pt idx="1344">
                  <c:v>5.3802999999999997E-2</c:v>
                </c:pt>
                <c:pt idx="1345">
                  <c:v>5.3843000000000002E-2</c:v>
                </c:pt>
                <c:pt idx="1346">
                  <c:v>5.3883E-2</c:v>
                </c:pt>
                <c:pt idx="1347">
                  <c:v>5.3922999999999999E-2</c:v>
                </c:pt>
                <c:pt idx="1348">
                  <c:v>5.3962999999999997E-2</c:v>
                </c:pt>
                <c:pt idx="1349">
                  <c:v>5.4003000000000002E-2</c:v>
                </c:pt>
                <c:pt idx="1350">
                  <c:v>5.4043000000000001E-2</c:v>
                </c:pt>
                <c:pt idx="1351">
                  <c:v>5.4082999999999999E-2</c:v>
                </c:pt>
                <c:pt idx="1352">
                  <c:v>5.4122999999999998E-2</c:v>
                </c:pt>
                <c:pt idx="1353">
                  <c:v>5.4163000000000003E-2</c:v>
                </c:pt>
                <c:pt idx="1354">
                  <c:v>5.4203000000000001E-2</c:v>
                </c:pt>
                <c:pt idx="1355">
                  <c:v>5.4243E-2</c:v>
                </c:pt>
                <c:pt idx="1356">
                  <c:v>5.4282999999999998E-2</c:v>
                </c:pt>
                <c:pt idx="1357">
                  <c:v>5.4323000000000003E-2</c:v>
                </c:pt>
                <c:pt idx="1358">
                  <c:v>5.4363000000000002E-2</c:v>
                </c:pt>
                <c:pt idx="1359">
                  <c:v>5.4403E-2</c:v>
                </c:pt>
                <c:pt idx="1360">
                  <c:v>5.4442999999999998E-2</c:v>
                </c:pt>
                <c:pt idx="1361">
                  <c:v>5.4482999999999997E-2</c:v>
                </c:pt>
                <c:pt idx="1362">
                  <c:v>5.4523000000000002E-2</c:v>
                </c:pt>
                <c:pt idx="1363">
                  <c:v>5.4563E-2</c:v>
                </c:pt>
                <c:pt idx="1364">
                  <c:v>5.4602999999999999E-2</c:v>
                </c:pt>
                <c:pt idx="1365">
                  <c:v>5.4642999999999997E-2</c:v>
                </c:pt>
                <c:pt idx="1366">
                  <c:v>5.4683000000000002E-2</c:v>
                </c:pt>
                <c:pt idx="1367">
                  <c:v>5.4723000000000001E-2</c:v>
                </c:pt>
                <c:pt idx="1368">
                  <c:v>5.4762999999999999E-2</c:v>
                </c:pt>
                <c:pt idx="1369">
                  <c:v>5.4802999999999998E-2</c:v>
                </c:pt>
                <c:pt idx="1370">
                  <c:v>5.4843000000000003E-2</c:v>
                </c:pt>
                <c:pt idx="1371">
                  <c:v>5.4883000000000001E-2</c:v>
                </c:pt>
                <c:pt idx="1372">
                  <c:v>5.4923E-2</c:v>
                </c:pt>
                <c:pt idx="1373">
                  <c:v>5.4962999999999998E-2</c:v>
                </c:pt>
                <c:pt idx="1374">
                  <c:v>5.5003000000000003E-2</c:v>
                </c:pt>
                <c:pt idx="1375">
                  <c:v>5.5043000000000002E-2</c:v>
                </c:pt>
                <c:pt idx="1376">
                  <c:v>5.5083E-2</c:v>
                </c:pt>
                <c:pt idx="1377">
                  <c:v>5.5122999999999998E-2</c:v>
                </c:pt>
                <c:pt idx="1378">
                  <c:v>5.5162999999999997E-2</c:v>
                </c:pt>
                <c:pt idx="1379">
                  <c:v>5.5203000000000002E-2</c:v>
                </c:pt>
                <c:pt idx="1380">
                  <c:v>5.5243E-2</c:v>
                </c:pt>
                <c:pt idx="1381">
                  <c:v>5.5282999999999999E-2</c:v>
                </c:pt>
                <c:pt idx="1382">
                  <c:v>5.5322999999999997E-2</c:v>
                </c:pt>
                <c:pt idx="1383">
                  <c:v>5.5363000000000002E-2</c:v>
                </c:pt>
                <c:pt idx="1384">
                  <c:v>5.5403000000000001E-2</c:v>
                </c:pt>
                <c:pt idx="1385">
                  <c:v>5.5442999999999999E-2</c:v>
                </c:pt>
                <c:pt idx="1386">
                  <c:v>5.5482999999999998E-2</c:v>
                </c:pt>
                <c:pt idx="1387">
                  <c:v>5.5523000000000003E-2</c:v>
                </c:pt>
                <c:pt idx="1388">
                  <c:v>5.5563000000000001E-2</c:v>
                </c:pt>
                <c:pt idx="1389">
                  <c:v>5.5603E-2</c:v>
                </c:pt>
                <c:pt idx="1390">
                  <c:v>5.5642999999999998E-2</c:v>
                </c:pt>
                <c:pt idx="1391">
                  <c:v>5.5683000000000003E-2</c:v>
                </c:pt>
                <c:pt idx="1392">
                  <c:v>5.5723000000000002E-2</c:v>
                </c:pt>
                <c:pt idx="1393">
                  <c:v>5.5763E-2</c:v>
                </c:pt>
                <c:pt idx="1394">
                  <c:v>5.5802999999999998E-2</c:v>
                </c:pt>
                <c:pt idx="1395">
                  <c:v>5.5842999999999997E-2</c:v>
                </c:pt>
                <c:pt idx="1396">
                  <c:v>5.5883000000000002E-2</c:v>
                </c:pt>
                <c:pt idx="1397">
                  <c:v>5.5923E-2</c:v>
                </c:pt>
                <c:pt idx="1398">
                  <c:v>5.5962999999999999E-2</c:v>
                </c:pt>
                <c:pt idx="1399">
                  <c:v>5.6002999999999997E-2</c:v>
                </c:pt>
                <c:pt idx="1400">
                  <c:v>5.6043000000000003E-2</c:v>
                </c:pt>
                <c:pt idx="1401">
                  <c:v>5.6083000000000001E-2</c:v>
                </c:pt>
                <c:pt idx="1402">
                  <c:v>5.6122999999999999E-2</c:v>
                </c:pt>
                <c:pt idx="1403">
                  <c:v>5.6162999999999998E-2</c:v>
                </c:pt>
                <c:pt idx="1404">
                  <c:v>5.6203000000000003E-2</c:v>
                </c:pt>
                <c:pt idx="1405">
                  <c:v>5.6243000000000001E-2</c:v>
                </c:pt>
                <c:pt idx="1406">
                  <c:v>5.6283E-2</c:v>
                </c:pt>
                <c:pt idx="1407">
                  <c:v>5.6322999999999998E-2</c:v>
                </c:pt>
                <c:pt idx="1408">
                  <c:v>5.6363000000000003E-2</c:v>
                </c:pt>
                <c:pt idx="1409">
                  <c:v>5.6403000000000002E-2</c:v>
                </c:pt>
                <c:pt idx="1410">
                  <c:v>5.6443E-2</c:v>
                </c:pt>
                <c:pt idx="1411">
                  <c:v>5.6482999999999998E-2</c:v>
                </c:pt>
                <c:pt idx="1412">
                  <c:v>5.6522999999999997E-2</c:v>
                </c:pt>
                <c:pt idx="1413">
                  <c:v>5.6563000000000002E-2</c:v>
                </c:pt>
                <c:pt idx="1414">
                  <c:v>5.6603000000000001E-2</c:v>
                </c:pt>
                <c:pt idx="1415">
                  <c:v>5.6642999999999999E-2</c:v>
                </c:pt>
                <c:pt idx="1416">
                  <c:v>5.6682999999999997E-2</c:v>
                </c:pt>
                <c:pt idx="1417">
                  <c:v>5.6723000000000003E-2</c:v>
                </c:pt>
                <c:pt idx="1418">
                  <c:v>5.6763000000000001E-2</c:v>
                </c:pt>
                <c:pt idx="1419">
                  <c:v>5.6802999999999999E-2</c:v>
                </c:pt>
                <c:pt idx="1420">
                  <c:v>5.6842999999999998E-2</c:v>
                </c:pt>
                <c:pt idx="1421">
                  <c:v>5.6883000000000003E-2</c:v>
                </c:pt>
                <c:pt idx="1422">
                  <c:v>5.6923000000000001E-2</c:v>
                </c:pt>
                <c:pt idx="1423">
                  <c:v>5.6963E-2</c:v>
                </c:pt>
                <c:pt idx="1424">
                  <c:v>5.7002999999999998E-2</c:v>
                </c:pt>
                <c:pt idx="1425">
                  <c:v>5.7043000000000003E-2</c:v>
                </c:pt>
                <c:pt idx="1426">
                  <c:v>5.7083000000000002E-2</c:v>
                </c:pt>
                <c:pt idx="1427">
                  <c:v>5.7123E-2</c:v>
                </c:pt>
                <c:pt idx="1428">
                  <c:v>5.7162999999999999E-2</c:v>
                </c:pt>
                <c:pt idx="1429">
                  <c:v>5.7202999999999997E-2</c:v>
                </c:pt>
                <c:pt idx="1430">
                  <c:v>5.7243000000000002E-2</c:v>
                </c:pt>
                <c:pt idx="1431">
                  <c:v>5.7283000000000001E-2</c:v>
                </c:pt>
                <c:pt idx="1432">
                  <c:v>5.7322999999999999E-2</c:v>
                </c:pt>
                <c:pt idx="1433">
                  <c:v>5.7362999999999997E-2</c:v>
                </c:pt>
                <c:pt idx="1434">
                  <c:v>5.7403000000000003E-2</c:v>
                </c:pt>
                <c:pt idx="1435">
                  <c:v>5.7443000000000001E-2</c:v>
                </c:pt>
                <c:pt idx="1436">
                  <c:v>5.7482999999999999E-2</c:v>
                </c:pt>
                <c:pt idx="1437">
                  <c:v>5.7522999999999998E-2</c:v>
                </c:pt>
                <c:pt idx="1438">
                  <c:v>5.7563000000000003E-2</c:v>
                </c:pt>
                <c:pt idx="1439">
                  <c:v>5.7603000000000001E-2</c:v>
                </c:pt>
                <c:pt idx="1440">
                  <c:v>5.7643E-2</c:v>
                </c:pt>
                <c:pt idx="1441">
                  <c:v>5.7682999999999998E-2</c:v>
                </c:pt>
                <c:pt idx="1442">
                  <c:v>5.7722999999999997E-2</c:v>
                </c:pt>
                <c:pt idx="1443">
                  <c:v>5.7763000000000002E-2</c:v>
                </c:pt>
                <c:pt idx="1444">
                  <c:v>5.7803E-2</c:v>
                </c:pt>
                <c:pt idx="1445">
                  <c:v>5.7842999999999999E-2</c:v>
                </c:pt>
                <c:pt idx="1446">
                  <c:v>5.7882999999999997E-2</c:v>
                </c:pt>
                <c:pt idx="1447">
                  <c:v>5.7923000000000002E-2</c:v>
                </c:pt>
                <c:pt idx="1448">
                  <c:v>5.7963000000000001E-2</c:v>
                </c:pt>
                <c:pt idx="1449">
                  <c:v>5.8002999999999999E-2</c:v>
                </c:pt>
                <c:pt idx="1450">
                  <c:v>5.8042999999999997E-2</c:v>
                </c:pt>
                <c:pt idx="1451">
                  <c:v>5.8083000000000003E-2</c:v>
                </c:pt>
                <c:pt idx="1452">
                  <c:v>5.8123000000000001E-2</c:v>
                </c:pt>
                <c:pt idx="1453">
                  <c:v>5.8162999999999999E-2</c:v>
                </c:pt>
                <c:pt idx="1454">
                  <c:v>5.8202999999999998E-2</c:v>
                </c:pt>
                <c:pt idx="1455">
                  <c:v>5.8243000000000003E-2</c:v>
                </c:pt>
                <c:pt idx="1456">
                  <c:v>5.8283000000000001E-2</c:v>
                </c:pt>
                <c:pt idx="1457">
                  <c:v>5.8323E-2</c:v>
                </c:pt>
                <c:pt idx="1458">
                  <c:v>5.8362999999999998E-2</c:v>
                </c:pt>
                <c:pt idx="1459">
                  <c:v>5.8402999999999997E-2</c:v>
                </c:pt>
                <c:pt idx="1460">
                  <c:v>5.8443000000000002E-2</c:v>
                </c:pt>
                <c:pt idx="1461">
                  <c:v>5.8483E-2</c:v>
                </c:pt>
                <c:pt idx="1462">
                  <c:v>5.8522999999999999E-2</c:v>
                </c:pt>
                <c:pt idx="1463">
                  <c:v>5.8562999999999997E-2</c:v>
                </c:pt>
                <c:pt idx="1464">
                  <c:v>5.8603000000000002E-2</c:v>
                </c:pt>
                <c:pt idx="1465">
                  <c:v>5.8643000000000001E-2</c:v>
                </c:pt>
                <c:pt idx="1466">
                  <c:v>5.8682999999999999E-2</c:v>
                </c:pt>
                <c:pt idx="1467">
                  <c:v>5.8722999999999997E-2</c:v>
                </c:pt>
                <c:pt idx="1468">
                  <c:v>5.8763000000000003E-2</c:v>
                </c:pt>
                <c:pt idx="1469">
                  <c:v>5.8803000000000001E-2</c:v>
                </c:pt>
                <c:pt idx="1470">
                  <c:v>5.8842999999999999E-2</c:v>
                </c:pt>
                <c:pt idx="1471">
                  <c:v>5.8882999999999998E-2</c:v>
                </c:pt>
                <c:pt idx="1472">
                  <c:v>5.8923000000000003E-2</c:v>
                </c:pt>
                <c:pt idx="1473">
                  <c:v>5.8963000000000002E-2</c:v>
                </c:pt>
                <c:pt idx="1474">
                  <c:v>5.9003E-2</c:v>
                </c:pt>
                <c:pt idx="1475">
                  <c:v>5.9042999999999998E-2</c:v>
                </c:pt>
                <c:pt idx="1476">
                  <c:v>5.9082999999999997E-2</c:v>
                </c:pt>
                <c:pt idx="1477">
                  <c:v>5.9123000000000002E-2</c:v>
                </c:pt>
                <c:pt idx="1478">
                  <c:v>5.9163E-2</c:v>
                </c:pt>
                <c:pt idx="1479">
                  <c:v>5.9202999999999999E-2</c:v>
                </c:pt>
                <c:pt idx="1480">
                  <c:v>5.9242999999999997E-2</c:v>
                </c:pt>
                <c:pt idx="1481">
                  <c:v>5.9283000000000002E-2</c:v>
                </c:pt>
                <c:pt idx="1482">
                  <c:v>5.9323000000000001E-2</c:v>
                </c:pt>
                <c:pt idx="1483">
                  <c:v>5.9362999999999999E-2</c:v>
                </c:pt>
                <c:pt idx="1484">
                  <c:v>5.9402999999999997E-2</c:v>
                </c:pt>
                <c:pt idx="1485">
                  <c:v>5.9443000000000003E-2</c:v>
                </c:pt>
                <c:pt idx="1486">
                  <c:v>5.9483000000000001E-2</c:v>
                </c:pt>
                <c:pt idx="1487">
                  <c:v>5.9523E-2</c:v>
                </c:pt>
                <c:pt idx="1488">
                  <c:v>5.9562999999999998E-2</c:v>
                </c:pt>
                <c:pt idx="1489">
                  <c:v>5.9603000000000003E-2</c:v>
                </c:pt>
                <c:pt idx="1490">
                  <c:v>5.9643000000000002E-2</c:v>
                </c:pt>
                <c:pt idx="1491">
                  <c:v>5.9683E-2</c:v>
                </c:pt>
                <c:pt idx="1492">
                  <c:v>5.9722999999999998E-2</c:v>
                </c:pt>
                <c:pt idx="1493">
                  <c:v>5.9762999999999997E-2</c:v>
                </c:pt>
                <c:pt idx="1494">
                  <c:v>5.9803000000000002E-2</c:v>
                </c:pt>
                <c:pt idx="1495">
                  <c:v>5.9843E-2</c:v>
                </c:pt>
                <c:pt idx="1496">
                  <c:v>5.9882999999999999E-2</c:v>
                </c:pt>
                <c:pt idx="1497">
                  <c:v>5.9922999999999997E-2</c:v>
                </c:pt>
                <c:pt idx="1498">
                  <c:v>5.9963000000000002E-2</c:v>
                </c:pt>
                <c:pt idx="1499">
                  <c:v>6.0003000000000001E-2</c:v>
                </c:pt>
                <c:pt idx="1500">
                  <c:v>6.0042999999999999E-2</c:v>
                </c:pt>
                <c:pt idx="1501">
                  <c:v>6.0082999999999998E-2</c:v>
                </c:pt>
                <c:pt idx="1502">
                  <c:v>6.0123000000000003E-2</c:v>
                </c:pt>
                <c:pt idx="1503">
                  <c:v>6.0163000000000001E-2</c:v>
                </c:pt>
                <c:pt idx="1504">
                  <c:v>6.0203E-2</c:v>
                </c:pt>
                <c:pt idx="1505">
                  <c:v>6.0242999999999998E-2</c:v>
                </c:pt>
                <c:pt idx="1506">
                  <c:v>6.0283000000000003E-2</c:v>
                </c:pt>
                <c:pt idx="1507">
                  <c:v>6.0323000000000002E-2</c:v>
                </c:pt>
                <c:pt idx="1508">
                  <c:v>6.0363E-2</c:v>
                </c:pt>
                <c:pt idx="1509">
                  <c:v>6.0402999999999998E-2</c:v>
                </c:pt>
                <c:pt idx="1510">
                  <c:v>6.0442999999999997E-2</c:v>
                </c:pt>
                <c:pt idx="1511">
                  <c:v>6.0483000000000002E-2</c:v>
                </c:pt>
                <c:pt idx="1512">
                  <c:v>6.0523E-2</c:v>
                </c:pt>
                <c:pt idx="1513">
                  <c:v>6.0562999999999999E-2</c:v>
                </c:pt>
                <c:pt idx="1514">
                  <c:v>6.0602999999999997E-2</c:v>
                </c:pt>
                <c:pt idx="1515">
                  <c:v>6.0643000000000002E-2</c:v>
                </c:pt>
                <c:pt idx="1516">
                  <c:v>6.0683000000000001E-2</c:v>
                </c:pt>
                <c:pt idx="1517">
                  <c:v>6.0722999999999999E-2</c:v>
                </c:pt>
                <c:pt idx="1518">
                  <c:v>6.0762999999999998E-2</c:v>
                </c:pt>
                <c:pt idx="1519">
                  <c:v>6.0803000000000003E-2</c:v>
                </c:pt>
                <c:pt idx="1520">
                  <c:v>6.0843000000000001E-2</c:v>
                </c:pt>
                <c:pt idx="1521">
                  <c:v>6.0883E-2</c:v>
                </c:pt>
                <c:pt idx="1522">
                  <c:v>6.0922999999999998E-2</c:v>
                </c:pt>
                <c:pt idx="1523">
                  <c:v>6.0963000000000003E-2</c:v>
                </c:pt>
                <c:pt idx="1524">
                  <c:v>6.1003000000000002E-2</c:v>
                </c:pt>
                <c:pt idx="1525">
                  <c:v>6.1043E-2</c:v>
                </c:pt>
                <c:pt idx="1526">
                  <c:v>6.1082999999999998E-2</c:v>
                </c:pt>
                <c:pt idx="1527">
                  <c:v>6.1122999999999997E-2</c:v>
                </c:pt>
                <c:pt idx="1528">
                  <c:v>6.1163000000000002E-2</c:v>
                </c:pt>
                <c:pt idx="1529">
                  <c:v>6.1203E-2</c:v>
                </c:pt>
                <c:pt idx="1530">
                  <c:v>6.1242999999999999E-2</c:v>
                </c:pt>
                <c:pt idx="1531">
                  <c:v>6.1282999999999997E-2</c:v>
                </c:pt>
                <c:pt idx="1532">
                  <c:v>6.1323000000000003E-2</c:v>
                </c:pt>
                <c:pt idx="1533">
                  <c:v>6.1363000000000001E-2</c:v>
                </c:pt>
                <c:pt idx="1534">
                  <c:v>6.1402999999999999E-2</c:v>
                </c:pt>
                <c:pt idx="1535">
                  <c:v>6.1442999999999998E-2</c:v>
                </c:pt>
                <c:pt idx="1536">
                  <c:v>6.1483000000000003E-2</c:v>
                </c:pt>
                <c:pt idx="1537">
                  <c:v>6.1523000000000001E-2</c:v>
                </c:pt>
                <c:pt idx="1538">
                  <c:v>6.1563E-2</c:v>
                </c:pt>
                <c:pt idx="1539">
                  <c:v>6.1602999999999998E-2</c:v>
                </c:pt>
                <c:pt idx="1540">
                  <c:v>6.1643000000000003E-2</c:v>
                </c:pt>
                <c:pt idx="1541">
                  <c:v>6.1683000000000002E-2</c:v>
                </c:pt>
                <c:pt idx="1542">
                  <c:v>6.1723E-2</c:v>
                </c:pt>
                <c:pt idx="1543">
                  <c:v>6.1762999999999998E-2</c:v>
                </c:pt>
                <c:pt idx="1544">
                  <c:v>6.1802999999999997E-2</c:v>
                </c:pt>
                <c:pt idx="1545">
                  <c:v>6.1843000000000002E-2</c:v>
                </c:pt>
                <c:pt idx="1546">
                  <c:v>6.1883000000000001E-2</c:v>
                </c:pt>
                <c:pt idx="1547">
                  <c:v>6.1922999999999999E-2</c:v>
                </c:pt>
                <c:pt idx="1548">
                  <c:v>6.1962999999999997E-2</c:v>
                </c:pt>
                <c:pt idx="1549">
                  <c:v>6.2003000000000003E-2</c:v>
                </c:pt>
                <c:pt idx="1550">
                  <c:v>6.2043000000000001E-2</c:v>
                </c:pt>
                <c:pt idx="1551">
                  <c:v>6.2082999999999999E-2</c:v>
                </c:pt>
                <c:pt idx="1552">
                  <c:v>6.2122999999999998E-2</c:v>
                </c:pt>
                <c:pt idx="1553">
                  <c:v>6.2163000000000003E-2</c:v>
                </c:pt>
                <c:pt idx="1554">
                  <c:v>6.2203000000000001E-2</c:v>
                </c:pt>
                <c:pt idx="1555">
                  <c:v>6.2243E-2</c:v>
                </c:pt>
                <c:pt idx="1556">
                  <c:v>6.2282999999999998E-2</c:v>
                </c:pt>
                <c:pt idx="1557">
                  <c:v>6.2323000000000003E-2</c:v>
                </c:pt>
                <c:pt idx="1558">
                  <c:v>6.2363000000000002E-2</c:v>
                </c:pt>
                <c:pt idx="1559">
                  <c:v>6.2403E-2</c:v>
                </c:pt>
                <c:pt idx="1560">
                  <c:v>6.2442999999999999E-2</c:v>
                </c:pt>
                <c:pt idx="1561">
                  <c:v>6.2482999999999997E-2</c:v>
                </c:pt>
                <c:pt idx="1562">
                  <c:v>6.2522999999999995E-2</c:v>
                </c:pt>
                <c:pt idx="1563">
                  <c:v>6.2562999999999994E-2</c:v>
                </c:pt>
                <c:pt idx="1564">
                  <c:v>6.2603000000000006E-2</c:v>
                </c:pt>
                <c:pt idx="1565">
                  <c:v>6.2643000000000004E-2</c:v>
                </c:pt>
                <c:pt idx="1566">
                  <c:v>6.2683000000000003E-2</c:v>
                </c:pt>
                <c:pt idx="1567">
                  <c:v>6.2723000000000001E-2</c:v>
                </c:pt>
                <c:pt idx="1568">
                  <c:v>6.2762999999999999E-2</c:v>
                </c:pt>
                <c:pt idx="1569">
                  <c:v>6.2802999999999998E-2</c:v>
                </c:pt>
                <c:pt idx="1570">
                  <c:v>6.2842999999999996E-2</c:v>
                </c:pt>
                <c:pt idx="1571">
                  <c:v>6.2882999999999994E-2</c:v>
                </c:pt>
                <c:pt idx="1572">
                  <c:v>6.2923000000000007E-2</c:v>
                </c:pt>
                <c:pt idx="1573">
                  <c:v>6.2963000000000005E-2</c:v>
                </c:pt>
                <c:pt idx="1574">
                  <c:v>6.3003000000000003E-2</c:v>
                </c:pt>
                <c:pt idx="1575">
                  <c:v>6.3043000000000002E-2</c:v>
                </c:pt>
                <c:pt idx="1576">
                  <c:v>6.3083E-2</c:v>
                </c:pt>
                <c:pt idx="1577">
                  <c:v>6.3122999999999999E-2</c:v>
                </c:pt>
                <c:pt idx="1578">
                  <c:v>6.3162999999999997E-2</c:v>
                </c:pt>
                <c:pt idx="1579">
                  <c:v>6.3202999999999995E-2</c:v>
                </c:pt>
                <c:pt idx="1580">
                  <c:v>6.3242999999999994E-2</c:v>
                </c:pt>
                <c:pt idx="1581">
                  <c:v>6.3283000000000006E-2</c:v>
                </c:pt>
                <c:pt idx="1582">
                  <c:v>6.3323000000000004E-2</c:v>
                </c:pt>
                <c:pt idx="1583">
                  <c:v>6.3363000000000003E-2</c:v>
                </c:pt>
                <c:pt idx="1584">
                  <c:v>6.3403000000000001E-2</c:v>
                </c:pt>
                <c:pt idx="1585">
                  <c:v>6.3442999999999999E-2</c:v>
                </c:pt>
                <c:pt idx="1586">
                  <c:v>6.3482999999999998E-2</c:v>
                </c:pt>
                <c:pt idx="1587">
                  <c:v>6.3522999999999996E-2</c:v>
                </c:pt>
                <c:pt idx="1588">
                  <c:v>6.3562999999999995E-2</c:v>
                </c:pt>
                <c:pt idx="1589">
                  <c:v>6.3603000000000007E-2</c:v>
                </c:pt>
                <c:pt idx="1590">
                  <c:v>6.3643000000000005E-2</c:v>
                </c:pt>
                <c:pt idx="1591">
                  <c:v>6.3683000000000003E-2</c:v>
                </c:pt>
                <c:pt idx="1592">
                  <c:v>6.3723000000000002E-2</c:v>
                </c:pt>
                <c:pt idx="1593">
                  <c:v>6.3763E-2</c:v>
                </c:pt>
                <c:pt idx="1594">
                  <c:v>6.3802999999999999E-2</c:v>
                </c:pt>
                <c:pt idx="1595">
                  <c:v>6.3842999999999997E-2</c:v>
                </c:pt>
                <c:pt idx="1596">
                  <c:v>6.3882999999999995E-2</c:v>
                </c:pt>
                <c:pt idx="1597">
                  <c:v>6.3922999999999994E-2</c:v>
                </c:pt>
                <c:pt idx="1598">
                  <c:v>6.3963000000000006E-2</c:v>
                </c:pt>
                <c:pt idx="1599">
                  <c:v>6.4003000000000004E-2</c:v>
                </c:pt>
                <c:pt idx="1600">
                  <c:v>6.4043000000000003E-2</c:v>
                </c:pt>
                <c:pt idx="1601">
                  <c:v>6.4083000000000001E-2</c:v>
                </c:pt>
                <c:pt idx="1602">
                  <c:v>6.4122999999999999E-2</c:v>
                </c:pt>
                <c:pt idx="1603">
                  <c:v>6.4162999999999998E-2</c:v>
                </c:pt>
                <c:pt idx="1604">
                  <c:v>6.4202999999999996E-2</c:v>
                </c:pt>
                <c:pt idx="1605">
                  <c:v>6.4242999999999995E-2</c:v>
                </c:pt>
                <c:pt idx="1606">
                  <c:v>6.4283000000000007E-2</c:v>
                </c:pt>
                <c:pt idx="1607">
                  <c:v>6.4323000000000005E-2</c:v>
                </c:pt>
                <c:pt idx="1608">
                  <c:v>6.4363000000000004E-2</c:v>
                </c:pt>
                <c:pt idx="1609">
                  <c:v>6.4403000000000002E-2</c:v>
                </c:pt>
                <c:pt idx="1610">
                  <c:v>6.4443E-2</c:v>
                </c:pt>
                <c:pt idx="1611">
                  <c:v>6.4482999999999999E-2</c:v>
                </c:pt>
                <c:pt idx="1612">
                  <c:v>6.4522999999999997E-2</c:v>
                </c:pt>
                <c:pt idx="1613">
                  <c:v>6.4562999999999995E-2</c:v>
                </c:pt>
                <c:pt idx="1614">
                  <c:v>6.4602999999999994E-2</c:v>
                </c:pt>
                <c:pt idx="1615">
                  <c:v>6.4643000000000006E-2</c:v>
                </c:pt>
                <c:pt idx="1616">
                  <c:v>6.4683000000000004E-2</c:v>
                </c:pt>
                <c:pt idx="1617">
                  <c:v>6.4723000000000003E-2</c:v>
                </c:pt>
                <c:pt idx="1618">
                  <c:v>6.4763000000000001E-2</c:v>
                </c:pt>
                <c:pt idx="1619">
                  <c:v>6.4802999999999999E-2</c:v>
                </c:pt>
                <c:pt idx="1620">
                  <c:v>6.4842999999999998E-2</c:v>
                </c:pt>
                <c:pt idx="1621">
                  <c:v>6.4882999999999996E-2</c:v>
                </c:pt>
                <c:pt idx="1622">
                  <c:v>6.4922999999999995E-2</c:v>
                </c:pt>
                <c:pt idx="1623">
                  <c:v>6.4963000000000007E-2</c:v>
                </c:pt>
                <c:pt idx="1624">
                  <c:v>6.5003000000000005E-2</c:v>
                </c:pt>
                <c:pt idx="1625">
                  <c:v>6.5043000000000004E-2</c:v>
                </c:pt>
                <c:pt idx="1626">
                  <c:v>6.5083000000000002E-2</c:v>
                </c:pt>
                <c:pt idx="1627">
                  <c:v>6.5123E-2</c:v>
                </c:pt>
                <c:pt idx="1628">
                  <c:v>6.5162999999999999E-2</c:v>
                </c:pt>
                <c:pt idx="1629">
                  <c:v>6.5202999999999997E-2</c:v>
                </c:pt>
                <c:pt idx="1630">
                  <c:v>6.5242999999999995E-2</c:v>
                </c:pt>
                <c:pt idx="1631">
                  <c:v>6.5282999999999994E-2</c:v>
                </c:pt>
                <c:pt idx="1632">
                  <c:v>6.5323000000000006E-2</c:v>
                </c:pt>
                <c:pt idx="1633">
                  <c:v>6.5363000000000004E-2</c:v>
                </c:pt>
                <c:pt idx="1634">
                  <c:v>6.5403000000000003E-2</c:v>
                </c:pt>
                <c:pt idx="1635">
                  <c:v>6.5443000000000001E-2</c:v>
                </c:pt>
                <c:pt idx="1636">
                  <c:v>6.5483E-2</c:v>
                </c:pt>
                <c:pt idx="1637">
                  <c:v>6.5522999999999998E-2</c:v>
                </c:pt>
                <c:pt idx="1638">
                  <c:v>6.5562999999999996E-2</c:v>
                </c:pt>
                <c:pt idx="1639">
                  <c:v>6.5602999999999995E-2</c:v>
                </c:pt>
                <c:pt idx="1640">
                  <c:v>6.5643000000000007E-2</c:v>
                </c:pt>
                <c:pt idx="1641">
                  <c:v>6.5683000000000005E-2</c:v>
                </c:pt>
                <c:pt idx="1642">
                  <c:v>6.5723000000000004E-2</c:v>
                </c:pt>
                <c:pt idx="1643">
                  <c:v>6.5763000000000002E-2</c:v>
                </c:pt>
                <c:pt idx="1644">
                  <c:v>6.5803E-2</c:v>
                </c:pt>
                <c:pt idx="1645">
                  <c:v>6.5842999999999999E-2</c:v>
                </c:pt>
                <c:pt idx="1646">
                  <c:v>6.5882999999999997E-2</c:v>
                </c:pt>
                <c:pt idx="1647">
                  <c:v>6.5922999999999995E-2</c:v>
                </c:pt>
                <c:pt idx="1648">
                  <c:v>6.5962999999999994E-2</c:v>
                </c:pt>
                <c:pt idx="1649">
                  <c:v>6.6003000000000006E-2</c:v>
                </c:pt>
                <c:pt idx="1650">
                  <c:v>6.6043000000000004E-2</c:v>
                </c:pt>
                <c:pt idx="1651">
                  <c:v>6.6083000000000003E-2</c:v>
                </c:pt>
                <c:pt idx="1652">
                  <c:v>6.6123000000000001E-2</c:v>
                </c:pt>
                <c:pt idx="1653">
                  <c:v>6.6163E-2</c:v>
                </c:pt>
                <c:pt idx="1654">
                  <c:v>6.6202999999999998E-2</c:v>
                </c:pt>
                <c:pt idx="1655">
                  <c:v>6.6242999999999996E-2</c:v>
                </c:pt>
                <c:pt idx="1656">
                  <c:v>6.6282999999999995E-2</c:v>
                </c:pt>
                <c:pt idx="1657">
                  <c:v>6.6322999999999993E-2</c:v>
                </c:pt>
                <c:pt idx="1658">
                  <c:v>6.6363000000000005E-2</c:v>
                </c:pt>
                <c:pt idx="1659">
                  <c:v>6.6403000000000004E-2</c:v>
                </c:pt>
                <c:pt idx="1660">
                  <c:v>6.6443000000000002E-2</c:v>
                </c:pt>
                <c:pt idx="1661">
                  <c:v>6.6483E-2</c:v>
                </c:pt>
                <c:pt idx="1662">
                  <c:v>6.6522999999999999E-2</c:v>
                </c:pt>
                <c:pt idx="1663">
                  <c:v>6.6562999999999997E-2</c:v>
                </c:pt>
                <c:pt idx="1664">
                  <c:v>6.6602999999999996E-2</c:v>
                </c:pt>
                <c:pt idx="1665">
                  <c:v>6.6642999999999994E-2</c:v>
                </c:pt>
                <c:pt idx="1666">
                  <c:v>6.6683000000000006E-2</c:v>
                </c:pt>
                <c:pt idx="1667">
                  <c:v>6.6723000000000005E-2</c:v>
                </c:pt>
                <c:pt idx="1668">
                  <c:v>6.6763000000000003E-2</c:v>
                </c:pt>
                <c:pt idx="1669">
                  <c:v>6.6803000000000001E-2</c:v>
                </c:pt>
                <c:pt idx="1670">
                  <c:v>6.6843E-2</c:v>
                </c:pt>
                <c:pt idx="1671">
                  <c:v>6.6882999999999998E-2</c:v>
                </c:pt>
                <c:pt idx="1672">
                  <c:v>6.6922999999999996E-2</c:v>
                </c:pt>
                <c:pt idx="1673">
                  <c:v>6.6962999999999995E-2</c:v>
                </c:pt>
                <c:pt idx="1674">
                  <c:v>6.7002999999999993E-2</c:v>
                </c:pt>
                <c:pt idx="1675">
                  <c:v>6.7043000000000005E-2</c:v>
                </c:pt>
                <c:pt idx="1676">
                  <c:v>6.7083000000000004E-2</c:v>
                </c:pt>
                <c:pt idx="1677">
                  <c:v>6.7123000000000002E-2</c:v>
                </c:pt>
                <c:pt idx="1678">
                  <c:v>6.7163E-2</c:v>
                </c:pt>
                <c:pt idx="1679">
                  <c:v>6.7202999999999999E-2</c:v>
                </c:pt>
                <c:pt idx="1680">
                  <c:v>6.7242999999999997E-2</c:v>
                </c:pt>
                <c:pt idx="1681">
                  <c:v>6.7282999999999996E-2</c:v>
                </c:pt>
                <c:pt idx="1682">
                  <c:v>6.7322999999999994E-2</c:v>
                </c:pt>
                <c:pt idx="1683">
                  <c:v>6.7363000000000006E-2</c:v>
                </c:pt>
                <c:pt idx="1684">
                  <c:v>6.7403000000000005E-2</c:v>
                </c:pt>
                <c:pt idx="1685">
                  <c:v>6.7443000000000003E-2</c:v>
                </c:pt>
                <c:pt idx="1686">
                  <c:v>6.7483000000000001E-2</c:v>
                </c:pt>
                <c:pt idx="1687">
                  <c:v>6.7523E-2</c:v>
                </c:pt>
                <c:pt idx="1688">
                  <c:v>6.7562999999999998E-2</c:v>
                </c:pt>
                <c:pt idx="1689">
                  <c:v>6.7602999999999996E-2</c:v>
                </c:pt>
                <c:pt idx="1690">
                  <c:v>6.7642999999999995E-2</c:v>
                </c:pt>
                <c:pt idx="1691">
                  <c:v>6.7682999999999993E-2</c:v>
                </c:pt>
                <c:pt idx="1692">
                  <c:v>6.7723000000000005E-2</c:v>
                </c:pt>
                <c:pt idx="1693">
                  <c:v>6.7763000000000004E-2</c:v>
                </c:pt>
                <c:pt idx="1694">
                  <c:v>6.7803000000000002E-2</c:v>
                </c:pt>
                <c:pt idx="1695">
                  <c:v>6.7843000000000001E-2</c:v>
                </c:pt>
                <c:pt idx="1696">
                  <c:v>6.7882999999999999E-2</c:v>
                </c:pt>
                <c:pt idx="1697">
                  <c:v>6.7922999999999997E-2</c:v>
                </c:pt>
                <c:pt idx="1698">
                  <c:v>6.7962999999999996E-2</c:v>
                </c:pt>
                <c:pt idx="1699">
                  <c:v>6.8002999999999994E-2</c:v>
                </c:pt>
                <c:pt idx="1700">
                  <c:v>6.8043000000000006E-2</c:v>
                </c:pt>
                <c:pt idx="1701">
                  <c:v>6.8083000000000005E-2</c:v>
                </c:pt>
                <c:pt idx="1702">
                  <c:v>6.8123000000000003E-2</c:v>
                </c:pt>
                <c:pt idx="1703">
                  <c:v>6.8163000000000001E-2</c:v>
                </c:pt>
                <c:pt idx="1704">
                  <c:v>6.8203E-2</c:v>
                </c:pt>
                <c:pt idx="1705">
                  <c:v>6.8242999999999998E-2</c:v>
                </c:pt>
                <c:pt idx="1706">
                  <c:v>6.8282999999999996E-2</c:v>
                </c:pt>
                <c:pt idx="1707">
                  <c:v>6.8322999999999995E-2</c:v>
                </c:pt>
                <c:pt idx="1708">
                  <c:v>6.8362999999999993E-2</c:v>
                </c:pt>
                <c:pt idx="1709">
                  <c:v>6.8403000000000005E-2</c:v>
                </c:pt>
                <c:pt idx="1710">
                  <c:v>6.8443000000000004E-2</c:v>
                </c:pt>
                <c:pt idx="1711">
                  <c:v>6.8483000000000002E-2</c:v>
                </c:pt>
                <c:pt idx="1712">
                  <c:v>6.8523000000000001E-2</c:v>
                </c:pt>
                <c:pt idx="1713">
                  <c:v>6.8562999999999999E-2</c:v>
                </c:pt>
                <c:pt idx="1714">
                  <c:v>6.8602999999999997E-2</c:v>
                </c:pt>
                <c:pt idx="1715">
                  <c:v>6.8642999999999996E-2</c:v>
                </c:pt>
                <c:pt idx="1716">
                  <c:v>6.8682999999999994E-2</c:v>
                </c:pt>
                <c:pt idx="1717">
                  <c:v>6.8723000000000006E-2</c:v>
                </c:pt>
                <c:pt idx="1718">
                  <c:v>6.8763000000000005E-2</c:v>
                </c:pt>
                <c:pt idx="1719">
                  <c:v>6.8803000000000003E-2</c:v>
                </c:pt>
                <c:pt idx="1720">
                  <c:v>6.8843000000000001E-2</c:v>
                </c:pt>
                <c:pt idx="1721">
                  <c:v>6.8883E-2</c:v>
                </c:pt>
                <c:pt idx="1722">
                  <c:v>6.8922999999999998E-2</c:v>
                </c:pt>
                <c:pt idx="1723">
                  <c:v>6.8962999999999997E-2</c:v>
                </c:pt>
                <c:pt idx="1724">
                  <c:v>6.9002999999999995E-2</c:v>
                </c:pt>
                <c:pt idx="1725">
                  <c:v>6.9042999999999993E-2</c:v>
                </c:pt>
                <c:pt idx="1726">
                  <c:v>6.9083000000000006E-2</c:v>
                </c:pt>
                <c:pt idx="1727">
                  <c:v>6.9123000000000004E-2</c:v>
                </c:pt>
                <c:pt idx="1728">
                  <c:v>6.9163000000000002E-2</c:v>
                </c:pt>
                <c:pt idx="1729">
                  <c:v>6.9203000000000001E-2</c:v>
                </c:pt>
                <c:pt idx="1730">
                  <c:v>6.9242999999999999E-2</c:v>
                </c:pt>
                <c:pt idx="1731">
                  <c:v>6.9282999999999997E-2</c:v>
                </c:pt>
                <c:pt idx="1732">
                  <c:v>6.9322999999999996E-2</c:v>
                </c:pt>
                <c:pt idx="1733">
                  <c:v>6.9362999999999994E-2</c:v>
                </c:pt>
                <c:pt idx="1734">
                  <c:v>6.9403000000000006E-2</c:v>
                </c:pt>
                <c:pt idx="1735">
                  <c:v>6.9443000000000005E-2</c:v>
                </c:pt>
                <c:pt idx="1736">
                  <c:v>6.9483000000000003E-2</c:v>
                </c:pt>
                <c:pt idx="1737">
                  <c:v>6.9523000000000001E-2</c:v>
                </c:pt>
                <c:pt idx="1738">
                  <c:v>6.9563E-2</c:v>
                </c:pt>
                <c:pt idx="1739">
                  <c:v>6.9602999999999998E-2</c:v>
                </c:pt>
                <c:pt idx="1740">
                  <c:v>6.9642999999999997E-2</c:v>
                </c:pt>
                <c:pt idx="1741">
                  <c:v>6.9682999999999995E-2</c:v>
                </c:pt>
                <c:pt idx="1742">
                  <c:v>6.9722999999999993E-2</c:v>
                </c:pt>
                <c:pt idx="1743">
                  <c:v>6.9763000000000006E-2</c:v>
                </c:pt>
                <c:pt idx="1744">
                  <c:v>6.9803000000000004E-2</c:v>
                </c:pt>
                <c:pt idx="1745">
                  <c:v>6.9843000000000002E-2</c:v>
                </c:pt>
                <c:pt idx="1746">
                  <c:v>6.9883000000000001E-2</c:v>
                </c:pt>
                <c:pt idx="1747">
                  <c:v>6.9922999999999999E-2</c:v>
                </c:pt>
                <c:pt idx="1748">
                  <c:v>6.9962999999999997E-2</c:v>
                </c:pt>
                <c:pt idx="1749">
                  <c:v>7.0002999999999996E-2</c:v>
                </c:pt>
                <c:pt idx="1750">
                  <c:v>7.0042999999999994E-2</c:v>
                </c:pt>
                <c:pt idx="1751">
                  <c:v>7.0083000000000006E-2</c:v>
                </c:pt>
                <c:pt idx="1752">
                  <c:v>7.0123000000000005E-2</c:v>
                </c:pt>
                <c:pt idx="1753">
                  <c:v>7.0163000000000003E-2</c:v>
                </c:pt>
                <c:pt idx="1754">
                  <c:v>7.0203000000000002E-2</c:v>
                </c:pt>
                <c:pt idx="1755">
                  <c:v>7.0243E-2</c:v>
                </c:pt>
                <c:pt idx="1756">
                  <c:v>7.0282999999999998E-2</c:v>
                </c:pt>
                <c:pt idx="1757">
                  <c:v>7.0322999999999997E-2</c:v>
                </c:pt>
                <c:pt idx="1758">
                  <c:v>7.0362999999999995E-2</c:v>
                </c:pt>
                <c:pt idx="1759">
                  <c:v>7.0402999999999993E-2</c:v>
                </c:pt>
                <c:pt idx="1760">
                  <c:v>7.0443000000000006E-2</c:v>
                </c:pt>
                <c:pt idx="1761">
                  <c:v>7.0483000000000004E-2</c:v>
                </c:pt>
                <c:pt idx="1762">
                  <c:v>7.0523000000000002E-2</c:v>
                </c:pt>
                <c:pt idx="1763">
                  <c:v>7.0563000000000001E-2</c:v>
                </c:pt>
                <c:pt idx="1764">
                  <c:v>7.0602999999999999E-2</c:v>
                </c:pt>
                <c:pt idx="1765">
                  <c:v>7.0642999999999997E-2</c:v>
                </c:pt>
                <c:pt idx="1766">
                  <c:v>7.0682999999999996E-2</c:v>
                </c:pt>
                <c:pt idx="1767">
                  <c:v>7.0722999999999994E-2</c:v>
                </c:pt>
                <c:pt idx="1768">
                  <c:v>7.0763000000000006E-2</c:v>
                </c:pt>
                <c:pt idx="1769">
                  <c:v>7.0803000000000005E-2</c:v>
                </c:pt>
                <c:pt idx="1770">
                  <c:v>7.0843000000000003E-2</c:v>
                </c:pt>
                <c:pt idx="1771">
                  <c:v>7.0883000000000002E-2</c:v>
                </c:pt>
                <c:pt idx="1772">
                  <c:v>7.0923E-2</c:v>
                </c:pt>
                <c:pt idx="1773">
                  <c:v>7.0962999999999998E-2</c:v>
                </c:pt>
                <c:pt idx="1774">
                  <c:v>7.1002999999999997E-2</c:v>
                </c:pt>
                <c:pt idx="1775">
                  <c:v>7.1042999999999995E-2</c:v>
                </c:pt>
                <c:pt idx="1776">
                  <c:v>7.1082999999999993E-2</c:v>
                </c:pt>
                <c:pt idx="1777">
                  <c:v>7.1123000000000006E-2</c:v>
                </c:pt>
                <c:pt idx="1778">
                  <c:v>7.1163000000000004E-2</c:v>
                </c:pt>
                <c:pt idx="1779">
                  <c:v>7.1203000000000002E-2</c:v>
                </c:pt>
                <c:pt idx="1780">
                  <c:v>7.1243000000000001E-2</c:v>
                </c:pt>
                <c:pt idx="1781">
                  <c:v>7.1282999999999999E-2</c:v>
                </c:pt>
                <c:pt idx="1782">
                  <c:v>7.1322999999999998E-2</c:v>
                </c:pt>
                <c:pt idx="1783">
                  <c:v>7.1362999999999996E-2</c:v>
                </c:pt>
                <c:pt idx="1784">
                  <c:v>7.1402999999999994E-2</c:v>
                </c:pt>
                <c:pt idx="1785">
                  <c:v>7.1443000000000006E-2</c:v>
                </c:pt>
                <c:pt idx="1786">
                  <c:v>7.1483000000000005E-2</c:v>
                </c:pt>
                <c:pt idx="1787">
                  <c:v>7.1523000000000003E-2</c:v>
                </c:pt>
                <c:pt idx="1788">
                  <c:v>7.1563000000000002E-2</c:v>
                </c:pt>
                <c:pt idx="1789">
                  <c:v>7.1603E-2</c:v>
                </c:pt>
                <c:pt idx="1790">
                  <c:v>7.1642999999999998E-2</c:v>
                </c:pt>
                <c:pt idx="1791">
                  <c:v>7.1682999999999997E-2</c:v>
                </c:pt>
                <c:pt idx="1792">
                  <c:v>7.1722999999999995E-2</c:v>
                </c:pt>
                <c:pt idx="1793">
                  <c:v>7.1762999999999993E-2</c:v>
                </c:pt>
                <c:pt idx="1794">
                  <c:v>7.1803000000000006E-2</c:v>
                </c:pt>
                <c:pt idx="1795">
                  <c:v>7.1843000000000004E-2</c:v>
                </c:pt>
                <c:pt idx="1796">
                  <c:v>7.1883000000000002E-2</c:v>
                </c:pt>
                <c:pt idx="1797">
                  <c:v>7.1923000000000001E-2</c:v>
                </c:pt>
                <c:pt idx="1798">
                  <c:v>7.1962999999999999E-2</c:v>
                </c:pt>
                <c:pt idx="1799">
                  <c:v>7.2002999999999998E-2</c:v>
                </c:pt>
                <c:pt idx="1800">
                  <c:v>7.2042999999999996E-2</c:v>
                </c:pt>
                <c:pt idx="1801">
                  <c:v>7.2082999999999994E-2</c:v>
                </c:pt>
                <c:pt idx="1802">
                  <c:v>7.2123000000000007E-2</c:v>
                </c:pt>
                <c:pt idx="1803">
                  <c:v>7.2163000000000005E-2</c:v>
                </c:pt>
                <c:pt idx="1804">
                  <c:v>7.2203000000000003E-2</c:v>
                </c:pt>
                <c:pt idx="1805">
                  <c:v>7.2243000000000002E-2</c:v>
                </c:pt>
                <c:pt idx="1806">
                  <c:v>7.2283E-2</c:v>
                </c:pt>
                <c:pt idx="1807">
                  <c:v>7.2322999999999998E-2</c:v>
                </c:pt>
                <c:pt idx="1808">
                  <c:v>7.2362999999999997E-2</c:v>
                </c:pt>
                <c:pt idx="1809">
                  <c:v>7.2402999999999995E-2</c:v>
                </c:pt>
                <c:pt idx="1810">
                  <c:v>7.2442999999999994E-2</c:v>
                </c:pt>
                <c:pt idx="1811">
                  <c:v>7.2483000000000006E-2</c:v>
                </c:pt>
                <c:pt idx="1812">
                  <c:v>7.2523000000000004E-2</c:v>
                </c:pt>
                <c:pt idx="1813">
                  <c:v>7.2563000000000002E-2</c:v>
                </c:pt>
                <c:pt idx="1814">
                  <c:v>7.2603000000000001E-2</c:v>
                </c:pt>
                <c:pt idx="1815">
                  <c:v>7.2642999999999999E-2</c:v>
                </c:pt>
                <c:pt idx="1816">
                  <c:v>7.2682999999999998E-2</c:v>
                </c:pt>
                <c:pt idx="1817">
                  <c:v>7.2722999999999996E-2</c:v>
                </c:pt>
                <c:pt idx="1818">
                  <c:v>7.2762999999999994E-2</c:v>
                </c:pt>
                <c:pt idx="1819">
                  <c:v>7.2803000000000007E-2</c:v>
                </c:pt>
                <c:pt idx="1820">
                  <c:v>7.2843000000000005E-2</c:v>
                </c:pt>
                <c:pt idx="1821">
                  <c:v>7.2883000000000003E-2</c:v>
                </c:pt>
                <c:pt idx="1822">
                  <c:v>7.2923000000000002E-2</c:v>
                </c:pt>
                <c:pt idx="1823">
                  <c:v>7.2963E-2</c:v>
                </c:pt>
                <c:pt idx="1824">
                  <c:v>7.3002999999999998E-2</c:v>
                </c:pt>
                <c:pt idx="1825">
                  <c:v>7.3042999999999997E-2</c:v>
                </c:pt>
                <c:pt idx="1826">
                  <c:v>7.3082999999999995E-2</c:v>
                </c:pt>
                <c:pt idx="1827">
                  <c:v>7.3122999999999994E-2</c:v>
                </c:pt>
                <c:pt idx="1828">
                  <c:v>7.3163000000000006E-2</c:v>
                </c:pt>
                <c:pt idx="1829">
                  <c:v>7.3203000000000004E-2</c:v>
                </c:pt>
                <c:pt idx="1830">
                  <c:v>7.3243000000000003E-2</c:v>
                </c:pt>
                <c:pt idx="1831">
                  <c:v>7.3283000000000001E-2</c:v>
                </c:pt>
                <c:pt idx="1832">
                  <c:v>7.3322999999999999E-2</c:v>
                </c:pt>
                <c:pt idx="1833">
                  <c:v>7.3362999999999998E-2</c:v>
                </c:pt>
                <c:pt idx="1834">
                  <c:v>7.3402999999999996E-2</c:v>
                </c:pt>
                <c:pt idx="1835">
                  <c:v>7.3442999999999994E-2</c:v>
                </c:pt>
                <c:pt idx="1836">
                  <c:v>7.3483000000000007E-2</c:v>
                </c:pt>
                <c:pt idx="1837">
                  <c:v>7.3523000000000005E-2</c:v>
                </c:pt>
                <c:pt idx="1838">
                  <c:v>7.3563000000000003E-2</c:v>
                </c:pt>
                <c:pt idx="1839">
                  <c:v>7.3603000000000002E-2</c:v>
                </c:pt>
                <c:pt idx="1840">
                  <c:v>7.3643E-2</c:v>
                </c:pt>
                <c:pt idx="1841">
                  <c:v>7.3682999999999998E-2</c:v>
                </c:pt>
                <c:pt idx="1842">
                  <c:v>7.3722999999999997E-2</c:v>
                </c:pt>
                <c:pt idx="1843">
                  <c:v>7.3762999999999995E-2</c:v>
                </c:pt>
                <c:pt idx="1844">
                  <c:v>7.3802999999999994E-2</c:v>
                </c:pt>
                <c:pt idx="1845">
                  <c:v>7.3843000000000006E-2</c:v>
                </c:pt>
                <c:pt idx="1846">
                  <c:v>7.3883000000000004E-2</c:v>
                </c:pt>
                <c:pt idx="1847">
                  <c:v>7.3923000000000003E-2</c:v>
                </c:pt>
                <c:pt idx="1848">
                  <c:v>7.3963000000000001E-2</c:v>
                </c:pt>
                <c:pt idx="1849">
                  <c:v>7.4002999999999999E-2</c:v>
                </c:pt>
                <c:pt idx="1850">
                  <c:v>7.4042999999999998E-2</c:v>
                </c:pt>
                <c:pt idx="1851">
                  <c:v>7.4082999999999996E-2</c:v>
                </c:pt>
                <c:pt idx="1852">
                  <c:v>7.4122999999999994E-2</c:v>
                </c:pt>
                <c:pt idx="1853">
                  <c:v>7.4163000000000007E-2</c:v>
                </c:pt>
                <c:pt idx="1854">
                  <c:v>7.4203000000000005E-2</c:v>
                </c:pt>
                <c:pt idx="1855">
                  <c:v>7.4243000000000003E-2</c:v>
                </c:pt>
                <c:pt idx="1856">
                  <c:v>7.4283000000000002E-2</c:v>
                </c:pt>
                <c:pt idx="1857">
                  <c:v>7.4323E-2</c:v>
                </c:pt>
                <c:pt idx="1858">
                  <c:v>7.4362999999999999E-2</c:v>
                </c:pt>
                <c:pt idx="1859">
                  <c:v>7.4402999999999997E-2</c:v>
                </c:pt>
                <c:pt idx="1860">
                  <c:v>7.4442999999999995E-2</c:v>
                </c:pt>
                <c:pt idx="1861">
                  <c:v>7.4482999999999994E-2</c:v>
                </c:pt>
                <c:pt idx="1862">
                  <c:v>7.4523000000000006E-2</c:v>
                </c:pt>
                <c:pt idx="1863">
                  <c:v>7.4563000000000004E-2</c:v>
                </c:pt>
                <c:pt idx="1864">
                  <c:v>7.4603000000000003E-2</c:v>
                </c:pt>
                <c:pt idx="1865">
                  <c:v>7.4643000000000001E-2</c:v>
                </c:pt>
                <c:pt idx="1866">
                  <c:v>7.4682999999999999E-2</c:v>
                </c:pt>
                <c:pt idx="1867">
                  <c:v>7.4722999999999998E-2</c:v>
                </c:pt>
                <c:pt idx="1868">
                  <c:v>7.4762999999999996E-2</c:v>
                </c:pt>
                <c:pt idx="1869">
                  <c:v>7.4802999999999994E-2</c:v>
                </c:pt>
                <c:pt idx="1870">
                  <c:v>7.4843000000000007E-2</c:v>
                </c:pt>
                <c:pt idx="1871">
                  <c:v>7.4883000000000005E-2</c:v>
                </c:pt>
                <c:pt idx="1872">
                  <c:v>7.4923000000000003E-2</c:v>
                </c:pt>
                <c:pt idx="1873">
                  <c:v>7.4963000000000002E-2</c:v>
                </c:pt>
                <c:pt idx="1874">
                  <c:v>7.5003E-2</c:v>
                </c:pt>
                <c:pt idx="1875">
                  <c:v>7.5042999999999999E-2</c:v>
                </c:pt>
                <c:pt idx="1876">
                  <c:v>7.5082999999999997E-2</c:v>
                </c:pt>
                <c:pt idx="1877">
                  <c:v>7.5122999999999995E-2</c:v>
                </c:pt>
                <c:pt idx="1878">
                  <c:v>7.5162999999999994E-2</c:v>
                </c:pt>
                <c:pt idx="1879">
                  <c:v>7.5203000000000006E-2</c:v>
                </c:pt>
                <c:pt idx="1880">
                  <c:v>7.5243000000000004E-2</c:v>
                </c:pt>
                <c:pt idx="1881">
                  <c:v>7.5283000000000003E-2</c:v>
                </c:pt>
                <c:pt idx="1882">
                  <c:v>7.5323000000000001E-2</c:v>
                </c:pt>
                <c:pt idx="1883">
                  <c:v>7.5362999999999999E-2</c:v>
                </c:pt>
                <c:pt idx="1884">
                  <c:v>7.5402999999999998E-2</c:v>
                </c:pt>
                <c:pt idx="1885">
                  <c:v>7.5442999999999996E-2</c:v>
                </c:pt>
                <c:pt idx="1886">
                  <c:v>7.5482999999999995E-2</c:v>
                </c:pt>
                <c:pt idx="1887">
                  <c:v>7.5523000000000007E-2</c:v>
                </c:pt>
                <c:pt idx="1888">
                  <c:v>7.5563000000000005E-2</c:v>
                </c:pt>
                <c:pt idx="1889">
                  <c:v>7.5603000000000004E-2</c:v>
                </c:pt>
                <c:pt idx="1890">
                  <c:v>7.5643000000000002E-2</c:v>
                </c:pt>
                <c:pt idx="1891">
                  <c:v>7.5683E-2</c:v>
                </c:pt>
                <c:pt idx="1892">
                  <c:v>7.5722999999999999E-2</c:v>
                </c:pt>
                <c:pt idx="1893">
                  <c:v>7.5762999999999997E-2</c:v>
                </c:pt>
                <c:pt idx="1894">
                  <c:v>7.5802999999999995E-2</c:v>
                </c:pt>
                <c:pt idx="1895">
                  <c:v>7.5842999999999994E-2</c:v>
                </c:pt>
                <c:pt idx="1896">
                  <c:v>7.5883000000000006E-2</c:v>
                </c:pt>
                <c:pt idx="1897">
                  <c:v>7.5923000000000004E-2</c:v>
                </c:pt>
                <c:pt idx="1898">
                  <c:v>7.5963000000000003E-2</c:v>
                </c:pt>
                <c:pt idx="1899">
                  <c:v>7.6003000000000001E-2</c:v>
                </c:pt>
                <c:pt idx="1900">
                  <c:v>7.6042999999999999E-2</c:v>
                </c:pt>
                <c:pt idx="1901">
                  <c:v>7.6082999999999998E-2</c:v>
                </c:pt>
                <c:pt idx="1902">
                  <c:v>7.6122999999999996E-2</c:v>
                </c:pt>
                <c:pt idx="1903">
                  <c:v>7.6162999999999995E-2</c:v>
                </c:pt>
                <c:pt idx="1904">
                  <c:v>7.6203000000000007E-2</c:v>
                </c:pt>
                <c:pt idx="1905">
                  <c:v>7.6243000000000005E-2</c:v>
                </c:pt>
                <c:pt idx="1906">
                  <c:v>7.6283000000000004E-2</c:v>
                </c:pt>
                <c:pt idx="1907">
                  <c:v>7.6323000000000002E-2</c:v>
                </c:pt>
                <c:pt idx="1908">
                  <c:v>7.6363E-2</c:v>
                </c:pt>
                <c:pt idx="1909">
                  <c:v>7.6402999999999999E-2</c:v>
                </c:pt>
                <c:pt idx="1910">
                  <c:v>7.6442999999999997E-2</c:v>
                </c:pt>
                <c:pt idx="1911">
                  <c:v>7.6482999999999995E-2</c:v>
                </c:pt>
                <c:pt idx="1912">
                  <c:v>7.6522999999999994E-2</c:v>
                </c:pt>
                <c:pt idx="1913">
                  <c:v>7.6563000000000006E-2</c:v>
                </c:pt>
                <c:pt idx="1914">
                  <c:v>7.6603000000000004E-2</c:v>
                </c:pt>
                <c:pt idx="1915">
                  <c:v>7.6643000000000003E-2</c:v>
                </c:pt>
                <c:pt idx="1916">
                  <c:v>7.6683000000000001E-2</c:v>
                </c:pt>
                <c:pt idx="1917">
                  <c:v>7.6723E-2</c:v>
                </c:pt>
                <c:pt idx="1918">
                  <c:v>7.6762999999999998E-2</c:v>
                </c:pt>
                <c:pt idx="1919">
                  <c:v>7.6802999999999996E-2</c:v>
                </c:pt>
                <c:pt idx="1920">
                  <c:v>7.6842999999999995E-2</c:v>
                </c:pt>
                <c:pt idx="1921">
                  <c:v>7.6883000000000007E-2</c:v>
                </c:pt>
                <c:pt idx="1922">
                  <c:v>7.6923000000000005E-2</c:v>
                </c:pt>
                <c:pt idx="1923">
                  <c:v>7.6963000000000004E-2</c:v>
                </c:pt>
                <c:pt idx="1924">
                  <c:v>7.7003000000000002E-2</c:v>
                </c:pt>
                <c:pt idx="1925">
                  <c:v>7.7043E-2</c:v>
                </c:pt>
                <c:pt idx="1926">
                  <c:v>7.7082999999999999E-2</c:v>
                </c:pt>
                <c:pt idx="1927">
                  <c:v>7.7122999999999997E-2</c:v>
                </c:pt>
                <c:pt idx="1928">
                  <c:v>7.7162999999999995E-2</c:v>
                </c:pt>
                <c:pt idx="1929">
                  <c:v>7.7202999999999994E-2</c:v>
                </c:pt>
                <c:pt idx="1930">
                  <c:v>7.7243000000000006E-2</c:v>
                </c:pt>
                <c:pt idx="1931">
                  <c:v>7.7283000000000004E-2</c:v>
                </c:pt>
                <c:pt idx="1932">
                  <c:v>7.7323000000000003E-2</c:v>
                </c:pt>
                <c:pt idx="1933">
                  <c:v>7.7363000000000001E-2</c:v>
                </c:pt>
                <c:pt idx="1934">
                  <c:v>7.7403E-2</c:v>
                </c:pt>
                <c:pt idx="1935">
                  <c:v>7.7442999999999998E-2</c:v>
                </c:pt>
                <c:pt idx="1936">
                  <c:v>7.7482999999999996E-2</c:v>
                </c:pt>
                <c:pt idx="1937">
                  <c:v>7.7522999999999995E-2</c:v>
                </c:pt>
                <c:pt idx="1938">
                  <c:v>7.7562999999999993E-2</c:v>
                </c:pt>
                <c:pt idx="1939">
                  <c:v>7.7603000000000005E-2</c:v>
                </c:pt>
                <c:pt idx="1940">
                  <c:v>7.7643000000000004E-2</c:v>
                </c:pt>
                <c:pt idx="1941">
                  <c:v>7.7683000000000002E-2</c:v>
                </c:pt>
                <c:pt idx="1942">
                  <c:v>7.7723E-2</c:v>
                </c:pt>
                <c:pt idx="1943">
                  <c:v>7.7762999999999999E-2</c:v>
                </c:pt>
                <c:pt idx="1944">
                  <c:v>7.7802999999999997E-2</c:v>
                </c:pt>
                <c:pt idx="1945">
                  <c:v>7.7842999999999996E-2</c:v>
                </c:pt>
                <c:pt idx="1946">
                  <c:v>7.7882999999999994E-2</c:v>
                </c:pt>
                <c:pt idx="1947">
                  <c:v>7.7923000000000006E-2</c:v>
                </c:pt>
                <c:pt idx="1948">
                  <c:v>7.7963000000000005E-2</c:v>
                </c:pt>
                <c:pt idx="1949">
                  <c:v>7.8003000000000003E-2</c:v>
                </c:pt>
                <c:pt idx="1950">
                  <c:v>7.8043000000000001E-2</c:v>
                </c:pt>
                <c:pt idx="1951">
                  <c:v>7.8083E-2</c:v>
                </c:pt>
                <c:pt idx="1952">
                  <c:v>7.8122999999999998E-2</c:v>
                </c:pt>
                <c:pt idx="1953">
                  <c:v>7.8162999999999996E-2</c:v>
                </c:pt>
                <c:pt idx="1954">
                  <c:v>7.8202999999999995E-2</c:v>
                </c:pt>
                <c:pt idx="1955">
                  <c:v>7.8242999999999993E-2</c:v>
                </c:pt>
                <c:pt idx="1956">
                  <c:v>7.8283000000000005E-2</c:v>
                </c:pt>
                <c:pt idx="1957">
                  <c:v>7.8323000000000004E-2</c:v>
                </c:pt>
                <c:pt idx="1958">
                  <c:v>7.8363000000000002E-2</c:v>
                </c:pt>
                <c:pt idx="1959">
                  <c:v>7.8403E-2</c:v>
                </c:pt>
                <c:pt idx="1960">
                  <c:v>7.8442999999999999E-2</c:v>
                </c:pt>
                <c:pt idx="1961">
                  <c:v>7.8482999999999997E-2</c:v>
                </c:pt>
                <c:pt idx="1962">
                  <c:v>7.8522999999999996E-2</c:v>
                </c:pt>
                <c:pt idx="1963">
                  <c:v>7.8562999999999994E-2</c:v>
                </c:pt>
                <c:pt idx="1964">
                  <c:v>7.8603000000000006E-2</c:v>
                </c:pt>
                <c:pt idx="1965">
                  <c:v>7.8643000000000005E-2</c:v>
                </c:pt>
                <c:pt idx="1966">
                  <c:v>7.8683000000000003E-2</c:v>
                </c:pt>
                <c:pt idx="1967">
                  <c:v>7.8723000000000001E-2</c:v>
                </c:pt>
                <c:pt idx="1968">
                  <c:v>7.8763E-2</c:v>
                </c:pt>
                <c:pt idx="1969">
                  <c:v>7.8802999999999998E-2</c:v>
                </c:pt>
                <c:pt idx="1970">
                  <c:v>7.8842999999999996E-2</c:v>
                </c:pt>
                <c:pt idx="1971">
                  <c:v>7.8882999999999995E-2</c:v>
                </c:pt>
                <c:pt idx="1972">
                  <c:v>7.8922999999999993E-2</c:v>
                </c:pt>
                <c:pt idx="1973">
                  <c:v>7.8963000000000005E-2</c:v>
                </c:pt>
                <c:pt idx="1974">
                  <c:v>7.9003000000000004E-2</c:v>
                </c:pt>
                <c:pt idx="1975">
                  <c:v>7.9043000000000002E-2</c:v>
                </c:pt>
                <c:pt idx="1976">
                  <c:v>7.9083000000000001E-2</c:v>
                </c:pt>
                <c:pt idx="1977">
                  <c:v>7.9122999999999999E-2</c:v>
                </c:pt>
                <c:pt idx="1978">
                  <c:v>7.9162999999999997E-2</c:v>
                </c:pt>
                <c:pt idx="1979">
                  <c:v>7.9202999999999996E-2</c:v>
                </c:pt>
                <c:pt idx="1980">
                  <c:v>7.9242999999999994E-2</c:v>
                </c:pt>
                <c:pt idx="1981">
                  <c:v>7.9283000000000006E-2</c:v>
                </c:pt>
                <c:pt idx="1982">
                  <c:v>7.9323000000000005E-2</c:v>
                </c:pt>
                <c:pt idx="1983">
                  <c:v>7.9363000000000003E-2</c:v>
                </c:pt>
                <c:pt idx="1984">
                  <c:v>7.9403000000000001E-2</c:v>
                </c:pt>
                <c:pt idx="1985">
                  <c:v>7.9443E-2</c:v>
                </c:pt>
                <c:pt idx="1986">
                  <c:v>7.9482999999999998E-2</c:v>
                </c:pt>
                <c:pt idx="1987">
                  <c:v>7.9522999999999996E-2</c:v>
                </c:pt>
                <c:pt idx="1988">
                  <c:v>7.9562999999999995E-2</c:v>
                </c:pt>
                <c:pt idx="1989">
                  <c:v>7.9602999999999993E-2</c:v>
                </c:pt>
                <c:pt idx="1990">
                  <c:v>7.9643000000000005E-2</c:v>
                </c:pt>
                <c:pt idx="1991">
                  <c:v>7.9683000000000004E-2</c:v>
                </c:pt>
                <c:pt idx="1992">
                  <c:v>7.9723000000000002E-2</c:v>
                </c:pt>
                <c:pt idx="1993">
                  <c:v>7.9763000000000001E-2</c:v>
                </c:pt>
                <c:pt idx="1994">
                  <c:v>7.9802999999999999E-2</c:v>
                </c:pt>
                <c:pt idx="1995">
                  <c:v>7.9842999999999997E-2</c:v>
                </c:pt>
                <c:pt idx="1996">
                  <c:v>7.9882999999999996E-2</c:v>
                </c:pt>
                <c:pt idx="1997">
                  <c:v>7.9922999999999994E-2</c:v>
                </c:pt>
                <c:pt idx="1998">
                  <c:v>7.9963000000000006E-2</c:v>
                </c:pt>
                <c:pt idx="1999">
                  <c:v>8.0003000000000005E-2</c:v>
                </c:pt>
                <c:pt idx="2000">
                  <c:v>8.0043000000000003E-2</c:v>
                </c:pt>
                <c:pt idx="2001">
                  <c:v>8.0083000000000001E-2</c:v>
                </c:pt>
                <c:pt idx="2002">
                  <c:v>8.0123E-2</c:v>
                </c:pt>
                <c:pt idx="2003">
                  <c:v>8.0162999999999998E-2</c:v>
                </c:pt>
                <c:pt idx="2004">
                  <c:v>8.0202999999999997E-2</c:v>
                </c:pt>
                <c:pt idx="2005">
                  <c:v>8.0242999999999995E-2</c:v>
                </c:pt>
                <c:pt idx="2006">
                  <c:v>8.0282999999999993E-2</c:v>
                </c:pt>
                <c:pt idx="2007">
                  <c:v>8.0323000000000006E-2</c:v>
                </c:pt>
                <c:pt idx="2008">
                  <c:v>8.0363000000000004E-2</c:v>
                </c:pt>
                <c:pt idx="2009">
                  <c:v>8.0403000000000002E-2</c:v>
                </c:pt>
                <c:pt idx="2010">
                  <c:v>8.0443000000000001E-2</c:v>
                </c:pt>
                <c:pt idx="2011">
                  <c:v>8.0482999999999999E-2</c:v>
                </c:pt>
                <c:pt idx="2012">
                  <c:v>8.0522999999999997E-2</c:v>
                </c:pt>
                <c:pt idx="2013">
                  <c:v>8.0562999999999996E-2</c:v>
                </c:pt>
                <c:pt idx="2014">
                  <c:v>8.0602999999999994E-2</c:v>
                </c:pt>
                <c:pt idx="2015">
                  <c:v>8.0643000000000006E-2</c:v>
                </c:pt>
                <c:pt idx="2016">
                  <c:v>8.0683000000000005E-2</c:v>
                </c:pt>
                <c:pt idx="2017">
                  <c:v>8.0723000000000003E-2</c:v>
                </c:pt>
                <c:pt idx="2018">
                  <c:v>8.0763000000000001E-2</c:v>
                </c:pt>
                <c:pt idx="2019">
                  <c:v>8.0803E-2</c:v>
                </c:pt>
                <c:pt idx="2020">
                  <c:v>8.0842999999999998E-2</c:v>
                </c:pt>
                <c:pt idx="2021">
                  <c:v>8.0882999999999997E-2</c:v>
                </c:pt>
                <c:pt idx="2022">
                  <c:v>8.0922999999999995E-2</c:v>
                </c:pt>
                <c:pt idx="2023">
                  <c:v>8.0962999999999993E-2</c:v>
                </c:pt>
                <c:pt idx="2024">
                  <c:v>8.1003000000000006E-2</c:v>
                </c:pt>
                <c:pt idx="2025">
                  <c:v>8.1043000000000004E-2</c:v>
                </c:pt>
                <c:pt idx="2026">
                  <c:v>8.1083000000000002E-2</c:v>
                </c:pt>
                <c:pt idx="2027">
                  <c:v>8.1123000000000001E-2</c:v>
                </c:pt>
                <c:pt idx="2028">
                  <c:v>8.1162999999999999E-2</c:v>
                </c:pt>
                <c:pt idx="2029">
                  <c:v>8.1202999999999997E-2</c:v>
                </c:pt>
                <c:pt idx="2030">
                  <c:v>8.1242999999999996E-2</c:v>
                </c:pt>
                <c:pt idx="2031">
                  <c:v>8.1282999999999994E-2</c:v>
                </c:pt>
                <c:pt idx="2032">
                  <c:v>8.1323000000000006E-2</c:v>
                </c:pt>
                <c:pt idx="2033">
                  <c:v>8.1363000000000005E-2</c:v>
                </c:pt>
                <c:pt idx="2034">
                  <c:v>8.1403000000000003E-2</c:v>
                </c:pt>
                <c:pt idx="2035">
                  <c:v>8.1443000000000002E-2</c:v>
                </c:pt>
                <c:pt idx="2036">
                  <c:v>8.1483E-2</c:v>
                </c:pt>
                <c:pt idx="2037">
                  <c:v>8.1522999999999998E-2</c:v>
                </c:pt>
                <c:pt idx="2038">
                  <c:v>8.1562999999999997E-2</c:v>
                </c:pt>
                <c:pt idx="2039">
                  <c:v>8.1602999999999995E-2</c:v>
                </c:pt>
                <c:pt idx="2040">
                  <c:v>8.1642999999999993E-2</c:v>
                </c:pt>
                <c:pt idx="2041">
                  <c:v>8.1683000000000006E-2</c:v>
                </c:pt>
                <c:pt idx="2042">
                  <c:v>8.1723000000000004E-2</c:v>
                </c:pt>
                <c:pt idx="2043">
                  <c:v>8.1763000000000002E-2</c:v>
                </c:pt>
                <c:pt idx="2044">
                  <c:v>8.1803000000000001E-2</c:v>
                </c:pt>
                <c:pt idx="2045">
                  <c:v>8.1842999999999999E-2</c:v>
                </c:pt>
                <c:pt idx="2046">
                  <c:v>8.1882999999999997E-2</c:v>
                </c:pt>
                <c:pt idx="2047">
                  <c:v>8.1922999999999996E-2</c:v>
                </c:pt>
                <c:pt idx="2048">
                  <c:v>8.1962999999999994E-2</c:v>
                </c:pt>
                <c:pt idx="2049">
                  <c:v>8.2003000000000006E-2</c:v>
                </c:pt>
                <c:pt idx="2050">
                  <c:v>8.2043000000000005E-2</c:v>
                </c:pt>
                <c:pt idx="2051">
                  <c:v>8.2083000000000003E-2</c:v>
                </c:pt>
                <c:pt idx="2052">
                  <c:v>8.2123000000000002E-2</c:v>
                </c:pt>
                <c:pt idx="2053">
                  <c:v>8.2163E-2</c:v>
                </c:pt>
                <c:pt idx="2054">
                  <c:v>8.2202999999999998E-2</c:v>
                </c:pt>
                <c:pt idx="2055">
                  <c:v>8.2242999999999997E-2</c:v>
                </c:pt>
                <c:pt idx="2056">
                  <c:v>8.2282999999999995E-2</c:v>
                </c:pt>
                <c:pt idx="2057">
                  <c:v>8.2322999999999993E-2</c:v>
                </c:pt>
                <c:pt idx="2058">
                  <c:v>8.2363000000000006E-2</c:v>
                </c:pt>
                <c:pt idx="2059">
                  <c:v>8.2403000000000004E-2</c:v>
                </c:pt>
                <c:pt idx="2060">
                  <c:v>8.2443000000000002E-2</c:v>
                </c:pt>
                <c:pt idx="2061">
                  <c:v>8.2483000000000001E-2</c:v>
                </c:pt>
                <c:pt idx="2062">
                  <c:v>8.2522999999999999E-2</c:v>
                </c:pt>
                <c:pt idx="2063">
                  <c:v>8.2562999999999998E-2</c:v>
                </c:pt>
                <c:pt idx="2064">
                  <c:v>8.2602999999999996E-2</c:v>
                </c:pt>
                <c:pt idx="2065">
                  <c:v>8.2642999999999994E-2</c:v>
                </c:pt>
                <c:pt idx="2066">
                  <c:v>8.2683000000000006E-2</c:v>
                </c:pt>
                <c:pt idx="2067">
                  <c:v>8.2723000000000005E-2</c:v>
                </c:pt>
                <c:pt idx="2068">
                  <c:v>8.2763000000000003E-2</c:v>
                </c:pt>
                <c:pt idx="2069">
                  <c:v>8.2803000000000002E-2</c:v>
                </c:pt>
                <c:pt idx="2070">
                  <c:v>8.2843E-2</c:v>
                </c:pt>
                <c:pt idx="2071">
                  <c:v>8.2882999999999998E-2</c:v>
                </c:pt>
                <c:pt idx="2072">
                  <c:v>8.2922999999999997E-2</c:v>
                </c:pt>
                <c:pt idx="2073">
                  <c:v>8.2962999999999995E-2</c:v>
                </c:pt>
                <c:pt idx="2074">
                  <c:v>8.3002999999999993E-2</c:v>
                </c:pt>
                <c:pt idx="2075">
                  <c:v>8.3043000000000006E-2</c:v>
                </c:pt>
                <c:pt idx="2076">
                  <c:v>8.3083000000000004E-2</c:v>
                </c:pt>
                <c:pt idx="2077">
                  <c:v>8.3123000000000002E-2</c:v>
                </c:pt>
                <c:pt idx="2078">
                  <c:v>8.3163000000000001E-2</c:v>
                </c:pt>
                <c:pt idx="2079">
                  <c:v>8.3202999999999999E-2</c:v>
                </c:pt>
                <c:pt idx="2080">
                  <c:v>8.3242999999999998E-2</c:v>
                </c:pt>
                <c:pt idx="2081">
                  <c:v>8.3282999999999996E-2</c:v>
                </c:pt>
                <c:pt idx="2082">
                  <c:v>8.3322999999999994E-2</c:v>
                </c:pt>
                <c:pt idx="2083">
                  <c:v>8.3363000000000007E-2</c:v>
                </c:pt>
                <c:pt idx="2084">
                  <c:v>8.3403000000000005E-2</c:v>
                </c:pt>
                <c:pt idx="2085">
                  <c:v>8.3443000000000003E-2</c:v>
                </c:pt>
                <c:pt idx="2086">
                  <c:v>8.3483000000000002E-2</c:v>
                </c:pt>
                <c:pt idx="2087">
                  <c:v>8.3523E-2</c:v>
                </c:pt>
                <c:pt idx="2088">
                  <c:v>8.3562999999999998E-2</c:v>
                </c:pt>
                <c:pt idx="2089">
                  <c:v>8.3602999999999997E-2</c:v>
                </c:pt>
                <c:pt idx="2090">
                  <c:v>8.3642999999999995E-2</c:v>
                </c:pt>
                <c:pt idx="2091">
                  <c:v>8.3682999999999994E-2</c:v>
                </c:pt>
                <c:pt idx="2092">
                  <c:v>8.3723000000000006E-2</c:v>
                </c:pt>
                <c:pt idx="2093">
                  <c:v>8.3763000000000004E-2</c:v>
                </c:pt>
                <c:pt idx="2094">
                  <c:v>8.3803000000000002E-2</c:v>
                </c:pt>
                <c:pt idx="2095">
                  <c:v>8.3843000000000001E-2</c:v>
                </c:pt>
                <c:pt idx="2096">
                  <c:v>8.3882999999999999E-2</c:v>
                </c:pt>
                <c:pt idx="2097">
                  <c:v>8.3922999999999998E-2</c:v>
                </c:pt>
                <c:pt idx="2098">
                  <c:v>8.3962999999999996E-2</c:v>
                </c:pt>
                <c:pt idx="2099">
                  <c:v>8.4002999999999994E-2</c:v>
                </c:pt>
                <c:pt idx="2100">
                  <c:v>8.4043000000000007E-2</c:v>
                </c:pt>
                <c:pt idx="2101">
                  <c:v>8.4083000000000005E-2</c:v>
                </c:pt>
                <c:pt idx="2102">
                  <c:v>8.4123000000000003E-2</c:v>
                </c:pt>
                <c:pt idx="2103">
                  <c:v>8.4163000000000002E-2</c:v>
                </c:pt>
                <c:pt idx="2104">
                  <c:v>8.4203E-2</c:v>
                </c:pt>
                <c:pt idx="2105">
                  <c:v>8.4242999999999998E-2</c:v>
                </c:pt>
                <c:pt idx="2106">
                  <c:v>8.4282999999999997E-2</c:v>
                </c:pt>
                <c:pt idx="2107">
                  <c:v>8.4322999999999995E-2</c:v>
                </c:pt>
                <c:pt idx="2108">
                  <c:v>8.4362999999999994E-2</c:v>
                </c:pt>
                <c:pt idx="2109">
                  <c:v>8.4403000000000006E-2</c:v>
                </c:pt>
                <c:pt idx="2110">
                  <c:v>8.4443000000000004E-2</c:v>
                </c:pt>
                <c:pt idx="2111">
                  <c:v>8.4483000000000003E-2</c:v>
                </c:pt>
                <c:pt idx="2112">
                  <c:v>8.4523000000000001E-2</c:v>
                </c:pt>
                <c:pt idx="2113">
                  <c:v>8.4562999999999999E-2</c:v>
                </c:pt>
                <c:pt idx="2114">
                  <c:v>8.4602999999999998E-2</c:v>
                </c:pt>
                <c:pt idx="2115">
                  <c:v>8.4642999999999996E-2</c:v>
                </c:pt>
                <c:pt idx="2116">
                  <c:v>8.4682999999999994E-2</c:v>
                </c:pt>
                <c:pt idx="2117">
                  <c:v>8.4723000000000007E-2</c:v>
                </c:pt>
                <c:pt idx="2118">
                  <c:v>8.4763000000000005E-2</c:v>
                </c:pt>
                <c:pt idx="2119">
                  <c:v>8.4803000000000003E-2</c:v>
                </c:pt>
                <c:pt idx="2120">
                  <c:v>8.4843000000000002E-2</c:v>
                </c:pt>
                <c:pt idx="2121">
                  <c:v>8.4883E-2</c:v>
                </c:pt>
                <c:pt idx="2122">
                  <c:v>8.4922999999999998E-2</c:v>
                </c:pt>
                <c:pt idx="2123">
                  <c:v>8.4962999999999997E-2</c:v>
                </c:pt>
                <c:pt idx="2124">
                  <c:v>8.5002999999999995E-2</c:v>
                </c:pt>
                <c:pt idx="2125">
                  <c:v>8.5042999999999994E-2</c:v>
                </c:pt>
                <c:pt idx="2126">
                  <c:v>8.5083000000000006E-2</c:v>
                </c:pt>
                <c:pt idx="2127">
                  <c:v>8.5123000000000004E-2</c:v>
                </c:pt>
                <c:pt idx="2128">
                  <c:v>8.5163000000000003E-2</c:v>
                </c:pt>
                <c:pt idx="2129">
                  <c:v>8.5203000000000001E-2</c:v>
                </c:pt>
                <c:pt idx="2130">
                  <c:v>8.5242999999999999E-2</c:v>
                </c:pt>
                <c:pt idx="2131">
                  <c:v>8.5282999999999998E-2</c:v>
                </c:pt>
                <c:pt idx="2132">
                  <c:v>8.5322999999999996E-2</c:v>
                </c:pt>
                <c:pt idx="2133">
                  <c:v>8.5362999999999994E-2</c:v>
                </c:pt>
                <c:pt idx="2134">
                  <c:v>8.5403000000000007E-2</c:v>
                </c:pt>
                <c:pt idx="2135">
                  <c:v>8.5443000000000005E-2</c:v>
                </c:pt>
                <c:pt idx="2136">
                  <c:v>8.5483000000000003E-2</c:v>
                </c:pt>
                <c:pt idx="2137">
                  <c:v>8.5523000000000002E-2</c:v>
                </c:pt>
                <c:pt idx="2138">
                  <c:v>8.5563E-2</c:v>
                </c:pt>
                <c:pt idx="2139">
                  <c:v>8.5602999999999999E-2</c:v>
                </c:pt>
                <c:pt idx="2140">
                  <c:v>8.5642999999999997E-2</c:v>
                </c:pt>
                <c:pt idx="2141">
                  <c:v>8.5682999999999995E-2</c:v>
                </c:pt>
                <c:pt idx="2142">
                  <c:v>8.5722999999999994E-2</c:v>
                </c:pt>
                <c:pt idx="2143">
                  <c:v>8.5763000000000006E-2</c:v>
                </c:pt>
                <c:pt idx="2144">
                  <c:v>8.5803000000000004E-2</c:v>
                </c:pt>
                <c:pt idx="2145">
                  <c:v>8.5843000000000003E-2</c:v>
                </c:pt>
                <c:pt idx="2146">
                  <c:v>8.5883000000000001E-2</c:v>
                </c:pt>
                <c:pt idx="2147">
                  <c:v>8.5922999999999999E-2</c:v>
                </c:pt>
                <c:pt idx="2148">
                  <c:v>8.5962999999999998E-2</c:v>
                </c:pt>
                <c:pt idx="2149">
                  <c:v>8.6002999999999996E-2</c:v>
                </c:pt>
                <c:pt idx="2150">
                  <c:v>8.6042999999999994E-2</c:v>
                </c:pt>
                <c:pt idx="2151">
                  <c:v>8.6083000000000007E-2</c:v>
                </c:pt>
                <c:pt idx="2152">
                  <c:v>8.6123000000000005E-2</c:v>
                </c:pt>
                <c:pt idx="2153">
                  <c:v>8.6163000000000003E-2</c:v>
                </c:pt>
                <c:pt idx="2154">
                  <c:v>8.6203000000000002E-2</c:v>
                </c:pt>
                <c:pt idx="2155">
                  <c:v>8.6243E-2</c:v>
                </c:pt>
                <c:pt idx="2156">
                  <c:v>8.6282999999999999E-2</c:v>
                </c:pt>
                <c:pt idx="2157">
                  <c:v>8.6322999999999997E-2</c:v>
                </c:pt>
                <c:pt idx="2158">
                  <c:v>8.6362999999999995E-2</c:v>
                </c:pt>
                <c:pt idx="2159">
                  <c:v>8.6402999999999994E-2</c:v>
                </c:pt>
                <c:pt idx="2160">
                  <c:v>8.6443000000000006E-2</c:v>
                </c:pt>
                <c:pt idx="2161">
                  <c:v>8.6483000000000004E-2</c:v>
                </c:pt>
                <c:pt idx="2162">
                  <c:v>8.6523000000000003E-2</c:v>
                </c:pt>
                <c:pt idx="2163">
                  <c:v>8.6563000000000001E-2</c:v>
                </c:pt>
                <c:pt idx="2164">
                  <c:v>8.6602999999999999E-2</c:v>
                </c:pt>
                <c:pt idx="2165">
                  <c:v>8.6642999999999998E-2</c:v>
                </c:pt>
                <c:pt idx="2166">
                  <c:v>8.6682999999999996E-2</c:v>
                </c:pt>
                <c:pt idx="2167">
                  <c:v>8.6722999999999995E-2</c:v>
                </c:pt>
                <c:pt idx="2168">
                  <c:v>8.6763000000000007E-2</c:v>
                </c:pt>
                <c:pt idx="2169">
                  <c:v>8.6803000000000005E-2</c:v>
                </c:pt>
                <c:pt idx="2170">
                  <c:v>8.6843000000000004E-2</c:v>
                </c:pt>
                <c:pt idx="2171">
                  <c:v>8.6883000000000002E-2</c:v>
                </c:pt>
                <c:pt idx="2172">
                  <c:v>8.6923E-2</c:v>
                </c:pt>
                <c:pt idx="2173">
                  <c:v>8.6962999999999999E-2</c:v>
                </c:pt>
                <c:pt idx="2174">
                  <c:v>8.7002999999999997E-2</c:v>
                </c:pt>
                <c:pt idx="2175">
                  <c:v>8.7042999999999995E-2</c:v>
                </c:pt>
                <c:pt idx="2176">
                  <c:v>8.7082999999999994E-2</c:v>
                </c:pt>
                <c:pt idx="2177">
                  <c:v>8.7123000000000006E-2</c:v>
                </c:pt>
                <c:pt idx="2178">
                  <c:v>8.7163000000000004E-2</c:v>
                </c:pt>
                <c:pt idx="2179">
                  <c:v>8.7203000000000003E-2</c:v>
                </c:pt>
                <c:pt idx="2180">
                  <c:v>8.7243000000000001E-2</c:v>
                </c:pt>
                <c:pt idx="2181">
                  <c:v>8.7282999999999999E-2</c:v>
                </c:pt>
                <c:pt idx="2182">
                  <c:v>8.7322999999999998E-2</c:v>
                </c:pt>
                <c:pt idx="2183">
                  <c:v>8.7362999999999996E-2</c:v>
                </c:pt>
                <c:pt idx="2184">
                  <c:v>8.7402999999999995E-2</c:v>
                </c:pt>
                <c:pt idx="2185">
                  <c:v>8.7443000000000007E-2</c:v>
                </c:pt>
                <c:pt idx="2186">
                  <c:v>8.7483000000000005E-2</c:v>
                </c:pt>
                <c:pt idx="2187">
                  <c:v>8.7523000000000004E-2</c:v>
                </c:pt>
                <c:pt idx="2188">
                  <c:v>8.7563000000000002E-2</c:v>
                </c:pt>
                <c:pt idx="2189">
                  <c:v>8.7603E-2</c:v>
                </c:pt>
                <c:pt idx="2190">
                  <c:v>8.7642999999999999E-2</c:v>
                </c:pt>
                <c:pt idx="2191">
                  <c:v>8.7682999999999997E-2</c:v>
                </c:pt>
                <c:pt idx="2192">
                  <c:v>8.7722999999999995E-2</c:v>
                </c:pt>
                <c:pt idx="2193">
                  <c:v>8.7762999999999994E-2</c:v>
                </c:pt>
                <c:pt idx="2194">
                  <c:v>8.7803000000000006E-2</c:v>
                </c:pt>
                <c:pt idx="2195">
                  <c:v>8.7843000000000004E-2</c:v>
                </c:pt>
                <c:pt idx="2196">
                  <c:v>8.7883000000000003E-2</c:v>
                </c:pt>
                <c:pt idx="2197">
                  <c:v>8.7923000000000001E-2</c:v>
                </c:pt>
                <c:pt idx="2198">
                  <c:v>8.7963E-2</c:v>
                </c:pt>
                <c:pt idx="2199">
                  <c:v>8.8002999999999998E-2</c:v>
                </c:pt>
                <c:pt idx="2200">
                  <c:v>8.8042999999999996E-2</c:v>
                </c:pt>
                <c:pt idx="2201">
                  <c:v>8.8082999999999995E-2</c:v>
                </c:pt>
                <c:pt idx="2202">
                  <c:v>8.8123000000000007E-2</c:v>
                </c:pt>
                <c:pt idx="2203">
                  <c:v>8.8163000000000005E-2</c:v>
                </c:pt>
                <c:pt idx="2204">
                  <c:v>8.8203000000000004E-2</c:v>
                </c:pt>
                <c:pt idx="2205">
                  <c:v>8.8243000000000002E-2</c:v>
                </c:pt>
                <c:pt idx="2206">
                  <c:v>8.8283E-2</c:v>
                </c:pt>
                <c:pt idx="2207">
                  <c:v>8.8322999999999999E-2</c:v>
                </c:pt>
                <c:pt idx="2208">
                  <c:v>8.8362999999999997E-2</c:v>
                </c:pt>
                <c:pt idx="2209">
                  <c:v>8.8402999999999995E-2</c:v>
                </c:pt>
                <c:pt idx="2210">
                  <c:v>8.8442999999999994E-2</c:v>
                </c:pt>
                <c:pt idx="2211">
                  <c:v>8.8483000000000006E-2</c:v>
                </c:pt>
                <c:pt idx="2212">
                  <c:v>8.8523000000000004E-2</c:v>
                </c:pt>
                <c:pt idx="2213">
                  <c:v>8.8563000000000003E-2</c:v>
                </c:pt>
                <c:pt idx="2214">
                  <c:v>8.8603000000000001E-2</c:v>
                </c:pt>
                <c:pt idx="2215">
                  <c:v>8.8643E-2</c:v>
                </c:pt>
                <c:pt idx="2216">
                  <c:v>8.8682999999999998E-2</c:v>
                </c:pt>
                <c:pt idx="2217">
                  <c:v>8.8722999999999996E-2</c:v>
                </c:pt>
                <c:pt idx="2218">
                  <c:v>8.8762999999999995E-2</c:v>
                </c:pt>
                <c:pt idx="2219">
                  <c:v>8.8803000000000007E-2</c:v>
                </c:pt>
                <c:pt idx="2220">
                  <c:v>8.8843000000000005E-2</c:v>
                </c:pt>
                <c:pt idx="2221">
                  <c:v>8.8883000000000004E-2</c:v>
                </c:pt>
                <c:pt idx="2222">
                  <c:v>8.8923000000000002E-2</c:v>
                </c:pt>
                <c:pt idx="2223">
                  <c:v>8.8963E-2</c:v>
                </c:pt>
                <c:pt idx="2224">
                  <c:v>8.9002999999999999E-2</c:v>
                </c:pt>
                <c:pt idx="2225">
                  <c:v>8.9042999999999997E-2</c:v>
                </c:pt>
                <c:pt idx="2226">
                  <c:v>8.9082999999999996E-2</c:v>
                </c:pt>
                <c:pt idx="2227">
                  <c:v>8.9122999999999994E-2</c:v>
                </c:pt>
                <c:pt idx="2228">
                  <c:v>8.9163000000000006E-2</c:v>
                </c:pt>
                <c:pt idx="2229">
                  <c:v>8.9203000000000005E-2</c:v>
                </c:pt>
                <c:pt idx="2230">
                  <c:v>8.9243000000000003E-2</c:v>
                </c:pt>
                <c:pt idx="2231">
                  <c:v>8.9283000000000001E-2</c:v>
                </c:pt>
                <c:pt idx="2232">
                  <c:v>8.9323E-2</c:v>
                </c:pt>
                <c:pt idx="2233">
                  <c:v>8.9362999999999998E-2</c:v>
                </c:pt>
                <c:pt idx="2234">
                  <c:v>8.9402999999999996E-2</c:v>
                </c:pt>
                <c:pt idx="2235">
                  <c:v>8.9442999999999995E-2</c:v>
                </c:pt>
                <c:pt idx="2236">
                  <c:v>8.9482999999999993E-2</c:v>
                </c:pt>
                <c:pt idx="2237">
                  <c:v>8.9523000000000005E-2</c:v>
                </c:pt>
                <c:pt idx="2238">
                  <c:v>8.9563000000000004E-2</c:v>
                </c:pt>
                <c:pt idx="2239">
                  <c:v>8.9603000000000002E-2</c:v>
                </c:pt>
                <c:pt idx="2240">
                  <c:v>8.9643E-2</c:v>
                </c:pt>
                <c:pt idx="2241">
                  <c:v>8.9682999999999999E-2</c:v>
                </c:pt>
                <c:pt idx="2242">
                  <c:v>8.9722999999999997E-2</c:v>
                </c:pt>
                <c:pt idx="2243">
                  <c:v>8.9762999999999996E-2</c:v>
                </c:pt>
                <c:pt idx="2244">
                  <c:v>8.9802999999999994E-2</c:v>
                </c:pt>
                <c:pt idx="2245">
                  <c:v>8.9843000000000006E-2</c:v>
                </c:pt>
                <c:pt idx="2246">
                  <c:v>8.9883000000000005E-2</c:v>
                </c:pt>
                <c:pt idx="2247">
                  <c:v>8.9923000000000003E-2</c:v>
                </c:pt>
                <c:pt idx="2248">
                  <c:v>8.9963000000000001E-2</c:v>
                </c:pt>
                <c:pt idx="2249">
                  <c:v>9.0003E-2</c:v>
                </c:pt>
                <c:pt idx="2250">
                  <c:v>9.0042999999999998E-2</c:v>
                </c:pt>
                <c:pt idx="2251">
                  <c:v>9.0082999999999996E-2</c:v>
                </c:pt>
                <c:pt idx="2252">
                  <c:v>9.0122999999999995E-2</c:v>
                </c:pt>
                <c:pt idx="2253">
                  <c:v>9.0162999999999993E-2</c:v>
                </c:pt>
                <c:pt idx="2254">
                  <c:v>9.0203000000000005E-2</c:v>
                </c:pt>
                <c:pt idx="2255">
                  <c:v>9.0243000000000004E-2</c:v>
                </c:pt>
                <c:pt idx="2256">
                  <c:v>9.0283000000000002E-2</c:v>
                </c:pt>
                <c:pt idx="2257">
                  <c:v>9.0323000000000001E-2</c:v>
                </c:pt>
                <c:pt idx="2258">
                  <c:v>9.0362999999999999E-2</c:v>
                </c:pt>
                <c:pt idx="2259">
                  <c:v>9.0402999999999997E-2</c:v>
                </c:pt>
                <c:pt idx="2260">
                  <c:v>9.0442999999999996E-2</c:v>
                </c:pt>
                <c:pt idx="2261">
                  <c:v>9.0482999999999994E-2</c:v>
                </c:pt>
                <c:pt idx="2262">
                  <c:v>9.0523000000000006E-2</c:v>
                </c:pt>
                <c:pt idx="2263">
                  <c:v>9.0563000000000005E-2</c:v>
                </c:pt>
                <c:pt idx="2264">
                  <c:v>9.0603000000000003E-2</c:v>
                </c:pt>
                <c:pt idx="2265">
                  <c:v>9.0643000000000001E-2</c:v>
                </c:pt>
                <c:pt idx="2266">
                  <c:v>9.0683E-2</c:v>
                </c:pt>
                <c:pt idx="2267">
                  <c:v>9.0722999999999998E-2</c:v>
                </c:pt>
                <c:pt idx="2268">
                  <c:v>9.0762999999999996E-2</c:v>
                </c:pt>
                <c:pt idx="2269">
                  <c:v>9.0802999999999995E-2</c:v>
                </c:pt>
                <c:pt idx="2270">
                  <c:v>9.0842999999999993E-2</c:v>
                </c:pt>
                <c:pt idx="2271">
                  <c:v>9.0883000000000005E-2</c:v>
                </c:pt>
                <c:pt idx="2272">
                  <c:v>9.0923000000000004E-2</c:v>
                </c:pt>
                <c:pt idx="2273">
                  <c:v>9.0963000000000002E-2</c:v>
                </c:pt>
                <c:pt idx="2274">
                  <c:v>9.1003000000000001E-2</c:v>
                </c:pt>
                <c:pt idx="2275">
                  <c:v>9.1042999999999999E-2</c:v>
                </c:pt>
                <c:pt idx="2276">
                  <c:v>9.1082999999999997E-2</c:v>
                </c:pt>
                <c:pt idx="2277">
                  <c:v>9.1122999999999996E-2</c:v>
                </c:pt>
                <c:pt idx="2278">
                  <c:v>9.1162999999999994E-2</c:v>
                </c:pt>
                <c:pt idx="2279">
                  <c:v>9.1203000000000006E-2</c:v>
                </c:pt>
                <c:pt idx="2280">
                  <c:v>9.1243000000000005E-2</c:v>
                </c:pt>
                <c:pt idx="2281">
                  <c:v>9.1283000000000003E-2</c:v>
                </c:pt>
                <c:pt idx="2282">
                  <c:v>9.1323000000000001E-2</c:v>
                </c:pt>
                <c:pt idx="2283">
                  <c:v>9.1363E-2</c:v>
                </c:pt>
                <c:pt idx="2284">
                  <c:v>9.1402999999999998E-2</c:v>
                </c:pt>
                <c:pt idx="2285">
                  <c:v>9.1442999999999997E-2</c:v>
                </c:pt>
                <c:pt idx="2286">
                  <c:v>9.1482999999999995E-2</c:v>
                </c:pt>
                <c:pt idx="2287">
                  <c:v>9.1522999999999993E-2</c:v>
                </c:pt>
                <c:pt idx="2288">
                  <c:v>9.1563000000000005E-2</c:v>
                </c:pt>
                <c:pt idx="2289">
                  <c:v>9.1603000000000004E-2</c:v>
                </c:pt>
                <c:pt idx="2290">
                  <c:v>9.1643000000000002E-2</c:v>
                </c:pt>
                <c:pt idx="2291">
                  <c:v>9.1683000000000001E-2</c:v>
                </c:pt>
                <c:pt idx="2292">
                  <c:v>9.1722999999999999E-2</c:v>
                </c:pt>
                <c:pt idx="2293">
                  <c:v>9.1762999999999997E-2</c:v>
                </c:pt>
                <c:pt idx="2294">
                  <c:v>9.1802999999999996E-2</c:v>
                </c:pt>
                <c:pt idx="2295">
                  <c:v>9.1842999999999994E-2</c:v>
                </c:pt>
                <c:pt idx="2296">
                  <c:v>9.1883000000000006E-2</c:v>
                </c:pt>
                <c:pt idx="2297">
                  <c:v>9.1923000000000005E-2</c:v>
                </c:pt>
                <c:pt idx="2298">
                  <c:v>9.1963000000000003E-2</c:v>
                </c:pt>
                <c:pt idx="2299">
                  <c:v>9.2003000000000001E-2</c:v>
                </c:pt>
                <c:pt idx="2300">
                  <c:v>9.2043E-2</c:v>
                </c:pt>
                <c:pt idx="2301">
                  <c:v>9.2082999999999998E-2</c:v>
                </c:pt>
                <c:pt idx="2302">
                  <c:v>9.2122999999999997E-2</c:v>
                </c:pt>
                <c:pt idx="2303">
                  <c:v>9.2162999999999995E-2</c:v>
                </c:pt>
                <c:pt idx="2304">
                  <c:v>9.2202999999999993E-2</c:v>
                </c:pt>
                <c:pt idx="2305">
                  <c:v>9.2243000000000006E-2</c:v>
                </c:pt>
                <c:pt idx="2306">
                  <c:v>9.2283000000000004E-2</c:v>
                </c:pt>
                <c:pt idx="2307">
                  <c:v>9.2323000000000002E-2</c:v>
                </c:pt>
                <c:pt idx="2308">
                  <c:v>9.2363000000000001E-2</c:v>
                </c:pt>
                <c:pt idx="2309">
                  <c:v>9.2402999999999999E-2</c:v>
                </c:pt>
                <c:pt idx="2310">
                  <c:v>9.2442999999999997E-2</c:v>
                </c:pt>
                <c:pt idx="2311">
                  <c:v>9.2482999999999996E-2</c:v>
                </c:pt>
                <c:pt idx="2312">
                  <c:v>9.2522999999999994E-2</c:v>
                </c:pt>
                <c:pt idx="2313">
                  <c:v>9.2563000000000006E-2</c:v>
                </c:pt>
                <c:pt idx="2314">
                  <c:v>9.2603000000000005E-2</c:v>
                </c:pt>
                <c:pt idx="2315">
                  <c:v>9.2643000000000003E-2</c:v>
                </c:pt>
                <c:pt idx="2316">
                  <c:v>9.2683000000000001E-2</c:v>
                </c:pt>
                <c:pt idx="2317">
                  <c:v>9.2723E-2</c:v>
                </c:pt>
                <c:pt idx="2318">
                  <c:v>9.2762999999999998E-2</c:v>
                </c:pt>
                <c:pt idx="2319">
                  <c:v>9.2802999999999997E-2</c:v>
                </c:pt>
                <c:pt idx="2320">
                  <c:v>9.2842999999999995E-2</c:v>
                </c:pt>
                <c:pt idx="2321">
                  <c:v>9.2882999999999993E-2</c:v>
                </c:pt>
                <c:pt idx="2322">
                  <c:v>9.2923000000000006E-2</c:v>
                </c:pt>
                <c:pt idx="2323">
                  <c:v>9.2963000000000004E-2</c:v>
                </c:pt>
                <c:pt idx="2324">
                  <c:v>9.3003000000000002E-2</c:v>
                </c:pt>
                <c:pt idx="2325">
                  <c:v>9.3043000000000001E-2</c:v>
                </c:pt>
                <c:pt idx="2326">
                  <c:v>9.3082999999999999E-2</c:v>
                </c:pt>
                <c:pt idx="2327">
                  <c:v>9.3122999999999997E-2</c:v>
                </c:pt>
                <c:pt idx="2328">
                  <c:v>9.3162999999999996E-2</c:v>
                </c:pt>
                <c:pt idx="2329">
                  <c:v>9.3202999999999994E-2</c:v>
                </c:pt>
                <c:pt idx="2330">
                  <c:v>9.3243000000000006E-2</c:v>
                </c:pt>
                <c:pt idx="2331">
                  <c:v>9.3283000000000005E-2</c:v>
                </c:pt>
                <c:pt idx="2332">
                  <c:v>9.3323000000000003E-2</c:v>
                </c:pt>
                <c:pt idx="2333">
                  <c:v>9.3363000000000002E-2</c:v>
                </c:pt>
                <c:pt idx="2334">
                  <c:v>9.3403E-2</c:v>
                </c:pt>
                <c:pt idx="2335">
                  <c:v>9.3442999999999998E-2</c:v>
                </c:pt>
                <c:pt idx="2336">
                  <c:v>9.3482999999999997E-2</c:v>
                </c:pt>
                <c:pt idx="2337">
                  <c:v>9.3522999999999995E-2</c:v>
                </c:pt>
                <c:pt idx="2338">
                  <c:v>9.3562999999999993E-2</c:v>
                </c:pt>
                <c:pt idx="2339">
                  <c:v>9.3603000000000006E-2</c:v>
                </c:pt>
                <c:pt idx="2340">
                  <c:v>9.3643000000000004E-2</c:v>
                </c:pt>
                <c:pt idx="2341">
                  <c:v>9.3683000000000002E-2</c:v>
                </c:pt>
                <c:pt idx="2342">
                  <c:v>9.3723000000000001E-2</c:v>
                </c:pt>
                <c:pt idx="2343">
                  <c:v>9.3762999999999999E-2</c:v>
                </c:pt>
                <c:pt idx="2344">
                  <c:v>9.3802999999999997E-2</c:v>
                </c:pt>
                <c:pt idx="2345">
                  <c:v>9.3842999999999996E-2</c:v>
                </c:pt>
                <c:pt idx="2346">
                  <c:v>9.3882999999999994E-2</c:v>
                </c:pt>
                <c:pt idx="2347">
                  <c:v>9.3923000000000006E-2</c:v>
                </c:pt>
                <c:pt idx="2348">
                  <c:v>9.3963000000000005E-2</c:v>
                </c:pt>
                <c:pt idx="2349">
                  <c:v>9.4003000000000003E-2</c:v>
                </c:pt>
                <c:pt idx="2350">
                  <c:v>9.4043000000000002E-2</c:v>
                </c:pt>
                <c:pt idx="2351">
                  <c:v>9.4083E-2</c:v>
                </c:pt>
                <c:pt idx="2352">
                  <c:v>9.4122999999999998E-2</c:v>
                </c:pt>
                <c:pt idx="2353">
                  <c:v>9.4162999999999997E-2</c:v>
                </c:pt>
                <c:pt idx="2354">
                  <c:v>9.4202999999999995E-2</c:v>
                </c:pt>
                <c:pt idx="2355">
                  <c:v>9.4242999999999993E-2</c:v>
                </c:pt>
                <c:pt idx="2356">
                  <c:v>9.4283000000000006E-2</c:v>
                </c:pt>
                <c:pt idx="2357">
                  <c:v>9.4323000000000004E-2</c:v>
                </c:pt>
                <c:pt idx="2358">
                  <c:v>9.4363000000000002E-2</c:v>
                </c:pt>
                <c:pt idx="2359">
                  <c:v>9.4403000000000001E-2</c:v>
                </c:pt>
                <c:pt idx="2360">
                  <c:v>9.4442999999999999E-2</c:v>
                </c:pt>
                <c:pt idx="2361">
                  <c:v>9.4482999999999998E-2</c:v>
                </c:pt>
                <c:pt idx="2362">
                  <c:v>9.4522999999999996E-2</c:v>
                </c:pt>
                <c:pt idx="2363">
                  <c:v>9.4562999999999994E-2</c:v>
                </c:pt>
                <c:pt idx="2364">
                  <c:v>9.4603000000000007E-2</c:v>
                </c:pt>
                <c:pt idx="2365">
                  <c:v>9.4643000000000005E-2</c:v>
                </c:pt>
                <c:pt idx="2366">
                  <c:v>9.4683000000000003E-2</c:v>
                </c:pt>
                <c:pt idx="2367">
                  <c:v>9.4723000000000002E-2</c:v>
                </c:pt>
                <c:pt idx="2368">
                  <c:v>9.4763E-2</c:v>
                </c:pt>
                <c:pt idx="2369">
                  <c:v>9.4802999999999998E-2</c:v>
                </c:pt>
                <c:pt idx="2370">
                  <c:v>9.4842999999999997E-2</c:v>
                </c:pt>
                <c:pt idx="2371">
                  <c:v>9.4882999999999995E-2</c:v>
                </c:pt>
                <c:pt idx="2372">
                  <c:v>9.4922999999999993E-2</c:v>
                </c:pt>
                <c:pt idx="2373">
                  <c:v>9.4963000000000006E-2</c:v>
                </c:pt>
                <c:pt idx="2374">
                  <c:v>9.5003000000000004E-2</c:v>
                </c:pt>
                <c:pt idx="2375">
                  <c:v>9.5043000000000002E-2</c:v>
                </c:pt>
                <c:pt idx="2376">
                  <c:v>9.5083000000000001E-2</c:v>
                </c:pt>
                <c:pt idx="2377">
                  <c:v>9.5122999999999999E-2</c:v>
                </c:pt>
                <c:pt idx="2378">
                  <c:v>9.5162999999999998E-2</c:v>
                </c:pt>
                <c:pt idx="2379">
                  <c:v>9.5202999999999996E-2</c:v>
                </c:pt>
                <c:pt idx="2380">
                  <c:v>9.5242999999999994E-2</c:v>
                </c:pt>
                <c:pt idx="2381">
                  <c:v>9.5283000000000007E-2</c:v>
                </c:pt>
                <c:pt idx="2382">
                  <c:v>9.5323000000000005E-2</c:v>
                </c:pt>
                <c:pt idx="2383">
                  <c:v>9.5363000000000003E-2</c:v>
                </c:pt>
                <c:pt idx="2384">
                  <c:v>9.5403000000000002E-2</c:v>
                </c:pt>
                <c:pt idx="2385">
                  <c:v>9.5443E-2</c:v>
                </c:pt>
                <c:pt idx="2386">
                  <c:v>9.5482999999999998E-2</c:v>
                </c:pt>
                <c:pt idx="2387">
                  <c:v>9.5522999999999997E-2</c:v>
                </c:pt>
                <c:pt idx="2388">
                  <c:v>9.5562999999999995E-2</c:v>
                </c:pt>
                <c:pt idx="2389">
                  <c:v>9.5602999999999994E-2</c:v>
                </c:pt>
                <c:pt idx="2390">
                  <c:v>9.5643000000000006E-2</c:v>
                </c:pt>
                <c:pt idx="2391">
                  <c:v>9.5683000000000004E-2</c:v>
                </c:pt>
                <c:pt idx="2392">
                  <c:v>9.5723000000000003E-2</c:v>
                </c:pt>
                <c:pt idx="2393">
                  <c:v>9.5763000000000001E-2</c:v>
                </c:pt>
                <c:pt idx="2394">
                  <c:v>9.5802999999999999E-2</c:v>
                </c:pt>
                <c:pt idx="2395">
                  <c:v>9.5842999999999998E-2</c:v>
                </c:pt>
                <c:pt idx="2396">
                  <c:v>9.5882999999999996E-2</c:v>
                </c:pt>
                <c:pt idx="2397">
                  <c:v>9.5922999999999994E-2</c:v>
                </c:pt>
                <c:pt idx="2398">
                  <c:v>9.5963000000000007E-2</c:v>
                </c:pt>
                <c:pt idx="2399">
                  <c:v>9.6003000000000005E-2</c:v>
                </c:pt>
                <c:pt idx="2400">
                  <c:v>9.6043000000000003E-2</c:v>
                </c:pt>
                <c:pt idx="2401">
                  <c:v>9.6083000000000002E-2</c:v>
                </c:pt>
                <c:pt idx="2402">
                  <c:v>9.6123E-2</c:v>
                </c:pt>
                <c:pt idx="2403">
                  <c:v>9.6162999999999998E-2</c:v>
                </c:pt>
                <c:pt idx="2404">
                  <c:v>9.6202999999999997E-2</c:v>
                </c:pt>
                <c:pt idx="2405">
                  <c:v>9.6242999999999995E-2</c:v>
                </c:pt>
                <c:pt idx="2406">
                  <c:v>9.6282999999999994E-2</c:v>
                </c:pt>
                <c:pt idx="2407">
                  <c:v>9.6323000000000006E-2</c:v>
                </c:pt>
                <c:pt idx="2408">
                  <c:v>9.6363000000000004E-2</c:v>
                </c:pt>
                <c:pt idx="2409">
                  <c:v>9.6403000000000003E-2</c:v>
                </c:pt>
                <c:pt idx="2410">
                  <c:v>9.6443000000000001E-2</c:v>
                </c:pt>
                <c:pt idx="2411">
                  <c:v>9.6482999999999999E-2</c:v>
                </c:pt>
                <c:pt idx="2412">
                  <c:v>9.6522999999999998E-2</c:v>
                </c:pt>
                <c:pt idx="2413">
                  <c:v>9.6562999999999996E-2</c:v>
                </c:pt>
                <c:pt idx="2414">
                  <c:v>9.6602999999999994E-2</c:v>
                </c:pt>
                <c:pt idx="2415">
                  <c:v>9.6643000000000007E-2</c:v>
                </c:pt>
                <c:pt idx="2416">
                  <c:v>9.6683000000000005E-2</c:v>
                </c:pt>
                <c:pt idx="2417">
                  <c:v>9.6723000000000003E-2</c:v>
                </c:pt>
                <c:pt idx="2418">
                  <c:v>9.6763000000000002E-2</c:v>
                </c:pt>
                <c:pt idx="2419">
                  <c:v>9.6803E-2</c:v>
                </c:pt>
                <c:pt idx="2420">
                  <c:v>9.6842999999999999E-2</c:v>
                </c:pt>
                <c:pt idx="2421">
                  <c:v>9.6882999999999997E-2</c:v>
                </c:pt>
                <c:pt idx="2422">
                  <c:v>9.6922999999999995E-2</c:v>
                </c:pt>
                <c:pt idx="2423">
                  <c:v>9.6962999999999994E-2</c:v>
                </c:pt>
                <c:pt idx="2424">
                  <c:v>9.7003000000000006E-2</c:v>
                </c:pt>
                <c:pt idx="2425">
                  <c:v>9.7043000000000004E-2</c:v>
                </c:pt>
                <c:pt idx="2426">
                  <c:v>9.7083000000000003E-2</c:v>
                </c:pt>
                <c:pt idx="2427">
                  <c:v>9.7123000000000001E-2</c:v>
                </c:pt>
                <c:pt idx="2428">
                  <c:v>9.7162999999999999E-2</c:v>
                </c:pt>
                <c:pt idx="2429">
                  <c:v>9.7202999999999998E-2</c:v>
                </c:pt>
                <c:pt idx="2430">
                  <c:v>9.7242999999999996E-2</c:v>
                </c:pt>
                <c:pt idx="2431">
                  <c:v>9.7282999999999994E-2</c:v>
                </c:pt>
                <c:pt idx="2432">
                  <c:v>9.7323000000000007E-2</c:v>
                </c:pt>
                <c:pt idx="2433">
                  <c:v>9.7363000000000005E-2</c:v>
                </c:pt>
                <c:pt idx="2434">
                  <c:v>9.7403000000000003E-2</c:v>
                </c:pt>
                <c:pt idx="2435">
                  <c:v>9.7443000000000002E-2</c:v>
                </c:pt>
                <c:pt idx="2436">
                  <c:v>9.7483E-2</c:v>
                </c:pt>
                <c:pt idx="2437">
                  <c:v>9.7522999999999999E-2</c:v>
                </c:pt>
                <c:pt idx="2438">
                  <c:v>9.7562999999999997E-2</c:v>
                </c:pt>
                <c:pt idx="2439">
                  <c:v>9.7602999999999995E-2</c:v>
                </c:pt>
                <c:pt idx="2440">
                  <c:v>9.7642999999999994E-2</c:v>
                </c:pt>
                <c:pt idx="2441">
                  <c:v>9.7683000000000006E-2</c:v>
                </c:pt>
                <c:pt idx="2442">
                  <c:v>9.7723000000000004E-2</c:v>
                </c:pt>
                <c:pt idx="2443">
                  <c:v>9.7763000000000003E-2</c:v>
                </c:pt>
                <c:pt idx="2444">
                  <c:v>9.7803000000000001E-2</c:v>
                </c:pt>
                <c:pt idx="2445">
                  <c:v>9.7842999999999999E-2</c:v>
                </c:pt>
                <c:pt idx="2446">
                  <c:v>9.7882999999999998E-2</c:v>
                </c:pt>
                <c:pt idx="2447">
                  <c:v>9.7922999999999996E-2</c:v>
                </c:pt>
                <c:pt idx="2448">
                  <c:v>9.7962999999999995E-2</c:v>
                </c:pt>
                <c:pt idx="2449">
                  <c:v>9.8003000000000007E-2</c:v>
                </c:pt>
                <c:pt idx="2450">
                  <c:v>9.8043000000000005E-2</c:v>
                </c:pt>
                <c:pt idx="2451">
                  <c:v>9.8083000000000004E-2</c:v>
                </c:pt>
                <c:pt idx="2452">
                  <c:v>9.8123000000000002E-2</c:v>
                </c:pt>
                <c:pt idx="2453">
                  <c:v>9.8163E-2</c:v>
                </c:pt>
                <c:pt idx="2454">
                  <c:v>9.8202999999999999E-2</c:v>
                </c:pt>
                <c:pt idx="2455">
                  <c:v>9.8242999999999997E-2</c:v>
                </c:pt>
                <c:pt idx="2456">
                  <c:v>9.8282999999999995E-2</c:v>
                </c:pt>
                <c:pt idx="2457">
                  <c:v>9.8322999999999994E-2</c:v>
                </c:pt>
                <c:pt idx="2458">
                  <c:v>9.8363000000000006E-2</c:v>
                </c:pt>
                <c:pt idx="2459">
                  <c:v>9.8403000000000004E-2</c:v>
                </c:pt>
                <c:pt idx="2460">
                  <c:v>9.8443000000000003E-2</c:v>
                </c:pt>
                <c:pt idx="2461">
                  <c:v>9.8483000000000001E-2</c:v>
                </c:pt>
                <c:pt idx="2462">
                  <c:v>9.8522999999999999E-2</c:v>
                </c:pt>
                <c:pt idx="2463">
                  <c:v>9.8562999999999998E-2</c:v>
                </c:pt>
                <c:pt idx="2464">
                  <c:v>9.8602999999999996E-2</c:v>
                </c:pt>
                <c:pt idx="2465">
                  <c:v>9.8642999999999995E-2</c:v>
                </c:pt>
                <c:pt idx="2466">
                  <c:v>9.8683000000000007E-2</c:v>
                </c:pt>
                <c:pt idx="2467">
                  <c:v>9.8723000000000005E-2</c:v>
                </c:pt>
                <c:pt idx="2468">
                  <c:v>9.8763000000000004E-2</c:v>
                </c:pt>
                <c:pt idx="2469">
                  <c:v>9.8803000000000002E-2</c:v>
                </c:pt>
                <c:pt idx="2470">
                  <c:v>9.8843E-2</c:v>
                </c:pt>
                <c:pt idx="2471">
                  <c:v>9.8882999999999999E-2</c:v>
                </c:pt>
                <c:pt idx="2472">
                  <c:v>9.8922999999999997E-2</c:v>
                </c:pt>
                <c:pt idx="2473">
                  <c:v>9.8962999999999995E-2</c:v>
                </c:pt>
                <c:pt idx="2474">
                  <c:v>9.9002999999999994E-2</c:v>
                </c:pt>
                <c:pt idx="2475">
                  <c:v>9.9043000000000006E-2</c:v>
                </c:pt>
                <c:pt idx="2476">
                  <c:v>9.9083000000000004E-2</c:v>
                </c:pt>
                <c:pt idx="2477">
                  <c:v>9.9123000000000003E-2</c:v>
                </c:pt>
                <c:pt idx="2478">
                  <c:v>9.9163000000000001E-2</c:v>
                </c:pt>
                <c:pt idx="2479">
                  <c:v>9.9203E-2</c:v>
                </c:pt>
                <c:pt idx="2480">
                  <c:v>9.9242999999999998E-2</c:v>
                </c:pt>
                <c:pt idx="2481">
                  <c:v>9.9282999999999996E-2</c:v>
                </c:pt>
                <c:pt idx="2482">
                  <c:v>9.9322999999999995E-2</c:v>
                </c:pt>
                <c:pt idx="2483">
                  <c:v>9.9363000000000007E-2</c:v>
                </c:pt>
                <c:pt idx="2484">
                  <c:v>9.9403000000000005E-2</c:v>
                </c:pt>
                <c:pt idx="2485">
                  <c:v>9.9443000000000004E-2</c:v>
                </c:pt>
                <c:pt idx="2486">
                  <c:v>9.9483000000000002E-2</c:v>
                </c:pt>
                <c:pt idx="2487">
                  <c:v>9.9523E-2</c:v>
                </c:pt>
                <c:pt idx="2488">
                  <c:v>9.9562999999999999E-2</c:v>
                </c:pt>
                <c:pt idx="2489">
                  <c:v>9.9602999999999997E-2</c:v>
                </c:pt>
                <c:pt idx="2490">
                  <c:v>9.9642999999999995E-2</c:v>
                </c:pt>
                <c:pt idx="2491">
                  <c:v>9.9682999999999994E-2</c:v>
                </c:pt>
                <c:pt idx="2492">
                  <c:v>9.9723000000000006E-2</c:v>
                </c:pt>
                <c:pt idx="2493">
                  <c:v>9.9763000000000004E-2</c:v>
                </c:pt>
                <c:pt idx="2494">
                  <c:v>9.9803000000000003E-2</c:v>
                </c:pt>
                <c:pt idx="2495">
                  <c:v>9.9843000000000001E-2</c:v>
                </c:pt>
                <c:pt idx="2496">
                  <c:v>9.9883E-2</c:v>
                </c:pt>
                <c:pt idx="2497">
                  <c:v>9.9922999999999998E-2</c:v>
                </c:pt>
                <c:pt idx="2498">
                  <c:v>9.9962999999999996E-2</c:v>
                </c:pt>
                <c:pt idx="2499">
                  <c:v>0.10000299999999999</c:v>
                </c:pt>
                <c:pt idx="2500">
                  <c:v>0.10004300000000001</c:v>
                </c:pt>
                <c:pt idx="2501">
                  <c:v>0.10008300000000001</c:v>
                </c:pt>
                <c:pt idx="2502">
                  <c:v>0.100123</c:v>
                </c:pt>
                <c:pt idx="2503">
                  <c:v>0.100163</c:v>
                </c:pt>
                <c:pt idx="2504">
                  <c:v>0.100203</c:v>
                </c:pt>
                <c:pt idx="2505">
                  <c:v>0.100243</c:v>
                </c:pt>
                <c:pt idx="2506">
                  <c:v>0.100283</c:v>
                </c:pt>
                <c:pt idx="2507">
                  <c:v>0.100323</c:v>
                </c:pt>
                <c:pt idx="2508">
                  <c:v>0.10036299999999999</c:v>
                </c:pt>
                <c:pt idx="2509">
                  <c:v>0.10040300000000001</c:v>
                </c:pt>
                <c:pt idx="2510">
                  <c:v>0.100443</c:v>
                </c:pt>
                <c:pt idx="2511">
                  <c:v>0.100483</c:v>
                </c:pt>
                <c:pt idx="2512">
                  <c:v>0.100523</c:v>
                </c:pt>
                <c:pt idx="2513">
                  <c:v>0.100563</c:v>
                </c:pt>
                <c:pt idx="2514">
                  <c:v>0.100603</c:v>
                </c:pt>
                <c:pt idx="2515">
                  <c:v>0.100643</c:v>
                </c:pt>
                <c:pt idx="2516">
                  <c:v>0.10068299999999999</c:v>
                </c:pt>
                <c:pt idx="2517">
                  <c:v>0.10072299999999999</c:v>
                </c:pt>
                <c:pt idx="2518">
                  <c:v>0.10076300000000001</c:v>
                </c:pt>
                <c:pt idx="2519">
                  <c:v>0.100803</c:v>
                </c:pt>
                <c:pt idx="2520">
                  <c:v>0.100843</c:v>
                </c:pt>
                <c:pt idx="2521">
                  <c:v>0.100883</c:v>
                </c:pt>
                <c:pt idx="2522">
                  <c:v>0.100923</c:v>
                </c:pt>
                <c:pt idx="2523">
                  <c:v>0.100963</c:v>
                </c:pt>
                <c:pt idx="2524">
                  <c:v>0.101003</c:v>
                </c:pt>
                <c:pt idx="2525">
                  <c:v>0.10104299999999999</c:v>
                </c:pt>
                <c:pt idx="2526">
                  <c:v>0.10108300000000001</c:v>
                </c:pt>
                <c:pt idx="2527">
                  <c:v>0.101123</c:v>
                </c:pt>
                <c:pt idx="2528">
                  <c:v>0.101163</c:v>
                </c:pt>
                <c:pt idx="2529">
                  <c:v>0.101203</c:v>
                </c:pt>
                <c:pt idx="2530">
                  <c:v>0.101243</c:v>
                </c:pt>
                <c:pt idx="2531">
                  <c:v>0.101283</c:v>
                </c:pt>
                <c:pt idx="2532">
                  <c:v>0.101323</c:v>
                </c:pt>
                <c:pt idx="2533">
                  <c:v>0.10136299999999999</c:v>
                </c:pt>
                <c:pt idx="2534">
                  <c:v>0.10140299999999999</c:v>
                </c:pt>
                <c:pt idx="2535">
                  <c:v>0.10144300000000001</c:v>
                </c:pt>
                <c:pt idx="2536">
                  <c:v>0.101483</c:v>
                </c:pt>
                <c:pt idx="2537">
                  <c:v>0.101523</c:v>
                </c:pt>
                <c:pt idx="2538">
                  <c:v>0.101563</c:v>
                </c:pt>
                <c:pt idx="2539">
                  <c:v>0.101603</c:v>
                </c:pt>
                <c:pt idx="2540">
                  <c:v>0.101643</c:v>
                </c:pt>
                <c:pt idx="2541">
                  <c:v>0.101683</c:v>
                </c:pt>
                <c:pt idx="2542">
                  <c:v>0.10172299999999999</c:v>
                </c:pt>
                <c:pt idx="2543">
                  <c:v>0.10176300000000001</c:v>
                </c:pt>
                <c:pt idx="2544">
                  <c:v>0.101803</c:v>
                </c:pt>
                <c:pt idx="2545">
                  <c:v>0.101843</c:v>
                </c:pt>
                <c:pt idx="2546">
                  <c:v>0.101883</c:v>
                </c:pt>
                <c:pt idx="2547">
                  <c:v>0.101923</c:v>
                </c:pt>
                <c:pt idx="2548">
                  <c:v>0.101963</c:v>
                </c:pt>
                <c:pt idx="2549">
                  <c:v>0.102003</c:v>
                </c:pt>
                <c:pt idx="2550">
                  <c:v>0.10204299999999999</c:v>
                </c:pt>
                <c:pt idx="2551">
                  <c:v>0.10208299999999999</c:v>
                </c:pt>
                <c:pt idx="2552">
                  <c:v>0.10212300000000001</c:v>
                </c:pt>
                <c:pt idx="2553">
                  <c:v>0.102163</c:v>
                </c:pt>
                <c:pt idx="2554">
                  <c:v>0.102203</c:v>
                </c:pt>
                <c:pt idx="2555">
                  <c:v>0.102243</c:v>
                </c:pt>
                <c:pt idx="2556">
                  <c:v>0.102283</c:v>
                </c:pt>
                <c:pt idx="2557">
                  <c:v>0.102323</c:v>
                </c:pt>
                <c:pt idx="2558">
                  <c:v>0.102363</c:v>
                </c:pt>
                <c:pt idx="2559">
                  <c:v>0.10240299999999999</c:v>
                </c:pt>
                <c:pt idx="2560">
                  <c:v>0.10244300000000001</c:v>
                </c:pt>
                <c:pt idx="2561">
                  <c:v>0.102483</c:v>
                </c:pt>
                <c:pt idx="2562">
                  <c:v>0.102523</c:v>
                </c:pt>
                <c:pt idx="2563">
                  <c:v>0.102563</c:v>
                </c:pt>
                <c:pt idx="2564">
                  <c:v>0.102603</c:v>
                </c:pt>
                <c:pt idx="2565">
                  <c:v>0.102643</c:v>
                </c:pt>
                <c:pt idx="2566">
                  <c:v>0.102683</c:v>
                </c:pt>
                <c:pt idx="2567">
                  <c:v>0.10272299999999999</c:v>
                </c:pt>
                <c:pt idx="2568">
                  <c:v>0.10276299999999999</c:v>
                </c:pt>
                <c:pt idx="2569">
                  <c:v>0.10280300000000001</c:v>
                </c:pt>
                <c:pt idx="2570">
                  <c:v>0.102843</c:v>
                </c:pt>
                <c:pt idx="2571">
                  <c:v>0.102883</c:v>
                </c:pt>
                <c:pt idx="2572">
                  <c:v>0.102923</c:v>
                </c:pt>
                <c:pt idx="2573">
                  <c:v>0.102963</c:v>
                </c:pt>
                <c:pt idx="2574">
                  <c:v>0.103003</c:v>
                </c:pt>
                <c:pt idx="2575">
                  <c:v>0.103043</c:v>
                </c:pt>
                <c:pt idx="2576">
                  <c:v>0.10308299999999999</c:v>
                </c:pt>
                <c:pt idx="2577">
                  <c:v>0.10312300000000001</c:v>
                </c:pt>
                <c:pt idx="2578">
                  <c:v>0.103163</c:v>
                </c:pt>
                <c:pt idx="2579">
                  <c:v>0.103203</c:v>
                </c:pt>
                <c:pt idx="2580">
                  <c:v>0.103243</c:v>
                </c:pt>
                <c:pt idx="2581">
                  <c:v>0.103283</c:v>
                </c:pt>
                <c:pt idx="2582">
                  <c:v>0.103323</c:v>
                </c:pt>
                <c:pt idx="2583">
                  <c:v>0.103363</c:v>
                </c:pt>
                <c:pt idx="2584">
                  <c:v>0.10340299999999999</c:v>
                </c:pt>
                <c:pt idx="2585">
                  <c:v>0.10344299999999999</c:v>
                </c:pt>
                <c:pt idx="2586">
                  <c:v>0.10348300000000001</c:v>
                </c:pt>
                <c:pt idx="2587">
                  <c:v>0.103523</c:v>
                </c:pt>
                <c:pt idx="2588">
                  <c:v>0.103563</c:v>
                </c:pt>
                <c:pt idx="2589">
                  <c:v>0.103603</c:v>
                </c:pt>
                <c:pt idx="2590">
                  <c:v>0.103643</c:v>
                </c:pt>
                <c:pt idx="2591">
                  <c:v>0.103683</c:v>
                </c:pt>
                <c:pt idx="2592">
                  <c:v>0.103723</c:v>
                </c:pt>
                <c:pt idx="2593">
                  <c:v>0.10376299999999999</c:v>
                </c:pt>
                <c:pt idx="2594">
                  <c:v>0.10380300000000001</c:v>
                </c:pt>
                <c:pt idx="2595">
                  <c:v>0.103843</c:v>
                </c:pt>
                <c:pt idx="2596">
                  <c:v>0.103883</c:v>
                </c:pt>
                <c:pt idx="2597">
                  <c:v>0.103923</c:v>
                </c:pt>
                <c:pt idx="2598">
                  <c:v>0.103963</c:v>
                </c:pt>
                <c:pt idx="2599">
                  <c:v>0.104003</c:v>
                </c:pt>
                <c:pt idx="2600">
                  <c:v>0.104043</c:v>
                </c:pt>
                <c:pt idx="2601">
                  <c:v>0.10408299999999999</c:v>
                </c:pt>
                <c:pt idx="2602">
                  <c:v>0.10412299999999999</c:v>
                </c:pt>
                <c:pt idx="2603">
                  <c:v>0.10416300000000001</c:v>
                </c:pt>
                <c:pt idx="2604">
                  <c:v>0.104203</c:v>
                </c:pt>
                <c:pt idx="2605">
                  <c:v>0.104243</c:v>
                </c:pt>
                <c:pt idx="2606">
                  <c:v>0.104283</c:v>
                </c:pt>
                <c:pt idx="2607">
                  <c:v>0.104323</c:v>
                </c:pt>
                <c:pt idx="2608">
                  <c:v>0.104363</c:v>
                </c:pt>
                <c:pt idx="2609">
                  <c:v>0.104403</c:v>
                </c:pt>
                <c:pt idx="2610">
                  <c:v>0.10444299999999999</c:v>
                </c:pt>
                <c:pt idx="2611">
                  <c:v>0.10448300000000001</c:v>
                </c:pt>
                <c:pt idx="2612">
                  <c:v>0.104523</c:v>
                </c:pt>
                <c:pt idx="2613">
                  <c:v>0.104563</c:v>
                </c:pt>
                <c:pt idx="2614">
                  <c:v>0.104603</c:v>
                </c:pt>
                <c:pt idx="2615">
                  <c:v>0.104643</c:v>
                </c:pt>
                <c:pt idx="2616">
                  <c:v>0.104683</c:v>
                </c:pt>
                <c:pt idx="2617">
                  <c:v>0.104723</c:v>
                </c:pt>
                <c:pt idx="2618">
                  <c:v>0.104763</c:v>
                </c:pt>
                <c:pt idx="2619">
                  <c:v>0.10480299999999999</c:v>
                </c:pt>
                <c:pt idx="2620">
                  <c:v>0.10484300000000001</c:v>
                </c:pt>
                <c:pt idx="2621">
                  <c:v>0.104883</c:v>
                </c:pt>
                <c:pt idx="2622">
                  <c:v>0.104923</c:v>
                </c:pt>
                <c:pt idx="2623">
                  <c:v>0.104963</c:v>
                </c:pt>
                <c:pt idx="2624">
                  <c:v>0.105003</c:v>
                </c:pt>
                <c:pt idx="2625">
                  <c:v>0.105043</c:v>
                </c:pt>
                <c:pt idx="2626">
                  <c:v>0.105083</c:v>
                </c:pt>
                <c:pt idx="2627">
                  <c:v>0.10512299999999999</c:v>
                </c:pt>
                <c:pt idx="2628">
                  <c:v>0.10516300000000001</c:v>
                </c:pt>
                <c:pt idx="2629">
                  <c:v>0.105203</c:v>
                </c:pt>
                <c:pt idx="2630">
                  <c:v>0.105243</c:v>
                </c:pt>
                <c:pt idx="2631">
                  <c:v>0.105283</c:v>
                </c:pt>
                <c:pt idx="2632">
                  <c:v>0.105323</c:v>
                </c:pt>
                <c:pt idx="2633">
                  <c:v>0.105363</c:v>
                </c:pt>
                <c:pt idx="2634">
                  <c:v>0.105403</c:v>
                </c:pt>
                <c:pt idx="2635">
                  <c:v>0.105443</c:v>
                </c:pt>
                <c:pt idx="2636">
                  <c:v>0.10548299999999999</c:v>
                </c:pt>
                <c:pt idx="2637">
                  <c:v>0.10552300000000001</c:v>
                </c:pt>
                <c:pt idx="2638">
                  <c:v>0.105563</c:v>
                </c:pt>
                <c:pt idx="2639">
                  <c:v>0.105603</c:v>
                </c:pt>
                <c:pt idx="2640">
                  <c:v>0.105643</c:v>
                </c:pt>
                <c:pt idx="2641">
                  <c:v>0.105683</c:v>
                </c:pt>
                <c:pt idx="2642">
                  <c:v>0.105723</c:v>
                </c:pt>
                <c:pt idx="2643">
                  <c:v>0.105763</c:v>
                </c:pt>
                <c:pt idx="2644">
                  <c:v>0.10580299999999999</c:v>
                </c:pt>
                <c:pt idx="2645">
                  <c:v>0.10584300000000001</c:v>
                </c:pt>
                <c:pt idx="2646">
                  <c:v>0.105883</c:v>
                </c:pt>
                <c:pt idx="2647">
                  <c:v>0.105923</c:v>
                </c:pt>
                <c:pt idx="2648">
                  <c:v>0.105963</c:v>
                </c:pt>
                <c:pt idx="2649">
                  <c:v>0.106003</c:v>
                </c:pt>
                <c:pt idx="2650">
                  <c:v>0.106043</c:v>
                </c:pt>
                <c:pt idx="2651">
                  <c:v>0.106083</c:v>
                </c:pt>
                <c:pt idx="2652">
                  <c:v>0.106123</c:v>
                </c:pt>
                <c:pt idx="2653">
                  <c:v>0.10616299999999999</c:v>
                </c:pt>
                <c:pt idx="2654">
                  <c:v>0.10620300000000001</c:v>
                </c:pt>
                <c:pt idx="2655">
                  <c:v>0.106243</c:v>
                </c:pt>
                <c:pt idx="2656">
                  <c:v>0.106283</c:v>
                </c:pt>
                <c:pt idx="2657">
                  <c:v>0.106323</c:v>
                </c:pt>
                <c:pt idx="2658">
                  <c:v>0.106363</c:v>
                </c:pt>
                <c:pt idx="2659">
                  <c:v>0.106403</c:v>
                </c:pt>
                <c:pt idx="2660">
                  <c:v>0.106443</c:v>
                </c:pt>
                <c:pt idx="2661">
                  <c:v>0.10648299999999999</c:v>
                </c:pt>
                <c:pt idx="2662">
                  <c:v>0.10652300000000001</c:v>
                </c:pt>
                <c:pt idx="2663">
                  <c:v>0.106563</c:v>
                </c:pt>
                <c:pt idx="2664">
                  <c:v>0.106603</c:v>
                </c:pt>
                <c:pt idx="2665">
                  <c:v>0.106643</c:v>
                </c:pt>
                <c:pt idx="2666">
                  <c:v>0.106683</c:v>
                </c:pt>
                <c:pt idx="2667">
                  <c:v>0.106723</c:v>
                </c:pt>
                <c:pt idx="2668">
                  <c:v>0.106763</c:v>
                </c:pt>
                <c:pt idx="2669">
                  <c:v>0.106803</c:v>
                </c:pt>
                <c:pt idx="2670">
                  <c:v>0.10684299999999999</c:v>
                </c:pt>
                <c:pt idx="2671">
                  <c:v>0.10688300000000001</c:v>
                </c:pt>
                <c:pt idx="2672">
                  <c:v>0.106923</c:v>
                </c:pt>
                <c:pt idx="2673">
                  <c:v>0.106963</c:v>
                </c:pt>
                <c:pt idx="2674">
                  <c:v>0.107003</c:v>
                </c:pt>
                <c:pt idx="2675">
                  <c:v>0.107043</c:v>
                </c:pt>
                <c:pt idx="2676">
                  <c:v>0.107083</c:v>
                </c:pt>
                <c:pt idx="2677">
                  <c:v>0.107123</c:v>
                </c:pt>
                <c:pt idx="2678">
                  <c:v>0.10716299999999999</c:v>
                </c:pt>
                <c:pt idx="2679">
                  <c:v>0.10720300000000001</c:v>
                </c:pt>
                <c:pt idx="2680">
                  <c:v>0.107243</c:v>
                </c:pt>
                <c:pt idx="2681">
                  <c:v>0.107283</c:v>
                </c:pt>
                <c:pt idx="2682">
                  <c:v>0.107323</c:v>
                </c:pt>
                <c:pt idx="2683">
                  <c:v>0.107363</c:v>
                </c:pt>
                <c:pt idx="2684">
                  <c:v>0.107403</c:v>
                </c:pt>
                <c:pt idx="2685">
                  <c:v>0.107443</c:v>
                </c:pt>
                <c:pt idx="2686">
                  <c:v>0.107483</c:v>
                </c:pt>
                <c:pt idx="2687">
                  <c:v>0.10752299999999999</c:v>
                </c:pt>
                <c:pt idx="2688">
                  <c:v>0.10756300000000001</c:v>
                </c:pt>
                <c:pt idx="2689">
                  <c:v>0.107603</c:v>
                </c:pt>
                <c:pt idx="2690">
                  <c:v>0.107643</c:v>
                </c:pt>
                <c:pt idx="2691">
                  <c:v>0.107683</c:v>
                </c:pt>
                <c:pt idx="2692">
                  <c:v>0.107723</c:v>
                </c:pt>
                <c:pt idx="2693">
                  <c:v>0.107763</c:v>
                </c:pt>
                <c:pt idx="2694">
                  <c:v>0.107803</c:v>
                </c:pt>
                <c:pt idx="2695">
                  <c:v>0.10784299999999999</c:v>
                </c:pt>
                <c:pt idx="2696">
                  <c:v>0.10788300000000001</c:v>
                </c:pt>
                <c:pt idx="2697">
                  <c:v>0.10792300000000001</c:v>
                </c:pt>
                <c:pt idx="2698">
                  <c:v>0.107963</c:v>
                </c:pt>
                <c:pt idx="2699">
                  <c:v>0.108003</c:v>
                </c:pt>
                <c:pt idx="2700">
                  <c:v>0.108043</c:v>
                </c:pt>
                <c:pt idx="2701">
                  <c:v>0.108083</c:v>
                </c:pt>
                <c:pt idx="2702">
                  <c:v>0.108123</c:v>
                </c:pt>
                <c:pt idx="2703">
                  <c:v>0.108163</c:v>
                </c:pt>
                <c:pt idx="2704">
                  <c:v>0.10820299999999999</c:v>
                </c:pt>
                <c:pt idx="2705">
                  <c:v>0.10824300000000001</c:v>
                </c:pt>
                <c:pt idx="2706">
                  <c:v>0.108283</c:v>
                </c:pt>
                <c:pt idx="2707">
                  <c:v>0.108323</c:v>
                </c:pt>
                <c:pt idx="2708">
                  <c:v>0.108363</c:v>
                </c:pt>
                <c:pt idx="2709">
                  <c:v>0.108403</c:v>
                </c:pt>
                <c:pt idx="2710">
                  <c:v>0.108443</c:v>
                </c:pt>
                <c:pt idx="2711">
                  <c:v>0.108483</c:v>
                </c:pt>
                <c:pt idx="2712">
                  <c:v>0.10852299999999999</c:v>
                </c:pt>
                <c:pt idx="2713">
                  <c:v>0.10856300000000001</c:v>
                </c:pt>
                <c:pt idx="2714">
                  <c:v>0.10860300000000001</c:v>
                </c:pt>
                <c:pt idx="2715">
                  <c:v>0.108643</c:v>
                </c:pt>
                <c:pt idx="2716">
                  <c:v>0.108683</c:v>
                </c:pt>
                <c:pt idx="2717">
                  <c:v>0.108723</c:v>
                </c:pt>
                <c:pt idx="2718">
                  <c:v>0.108763</c:v>
                </c:pt>
                <c:pt idx="2719">
                  <c:v>0.108803</c:v>
                </c:pt>
                <c:pt idx="2720">
                  <c:v>0.108843</c:v>
                </c:pt>
                <c:pt idx="2721">
                  <c:v>0.10888299999999999</c:v>
                </c:pt>
                <c:pt idx="2722">
                  <c:v>0.10892300000000001</c:v>
                </c:pt>
                <c:pt idx="2723">
                  <c:v>0.108963</c:v>
                </c:pt>
                <c:pt idx="2724">
                  <c:v>0.109003</c:v>
                </c:pt>
                <c:pt idx="2725">
                  <c:v>0.109043</c:v>
                </c:pt>
                <c:pt idx="2726">
                  <c:v>0.109083</c:v>
                </c:pt>
                <c:pt idx="2727">
                  <c:v>0.109123</c:v>
                </c:pt>
                <c:pt idx="2728">
                  <c:v>0.109163</c:v>
                </c:pt>
                <c:pt idx="2729">
                  <c:v>0.10920299999999999</c:v>
                </c:pt>
                <c:pt idx="2730">
                  <c:v>0.10924300000000001</c:v>
                </c:pt>
                <c:pt idx="2731">
                  <c:v>0.10928300000000001</c:v>
                </c:pt>
                <c:pt idx="2732">
                  <c:v>0.109323</c:v>
                </c:pt>
                <c:pt idx="2733">
                  <c:v>0.109363</c:v>
                </c:pt>
                <c:pt idx="2734">
                  <c:v>0.109403</c:v>
                </c:pt>
                <c:pt idx="2735">
                  <c:v>0.109443</c:v>
                </c:pt>
                <c:pt idx="2736">
                  <c:v>0.109483</c:v>
                </c:pt>
                <c:pt idx="2737">
                  <c:v>0.109523</c:v>
                </c:pt>
                <c:pt idx="2738">
                  <c:v>0.10956299999999999</c:v>
                </c:pt>
                <c:pt idx="2739">
                  <c:v>0.10960300000000001</c:v>
                </c:pt>
                <c:pt idx="2740">
                  <c:v>0.109643</c:v>
                </c:pt>
                <c:pt idx="2741">
                  <c:v>0.109683</c:v>
                </c:pt>
                <c:pt idx="2742">
                  <c:v>0.109723</c:v>
                </c:pt>
                <c:pt idx="2743">
                  <c:v>0.109763</c:v>
                </c:pt>
                <c:pt idx="2744">
                  <c:v>0.109803</c:v>
                </c:pt>
                <c:pt idx="2745">
                  <c:v>0.109843</c:v>
                </c:pt>
                <c:pt idx="2746">
                  <c:v>0.10988299999999999</c:v>
                </c:pt>
                <c:pt idx="2747">
                  <c:v>0.10992300000000001</c:v>
                </c:pt>
                <c:pt idx="2748">
                  <c:v>0.10996300000000001</c:v>
                </c:pt>
                <c:pt idx="2749">
                  <c:v>0.110003</c:v>
                </c:pt>
                <c:pt idx="2750">
                  <c:v>0.110043</c:v>
                </c:pt>
                <c:pt idx="2751">
                  <c:v>0.110083</c:v>
                </c:pt>
                <c:pt idx="2752">
                  <c:v>0.110123</c:v>
                </c:pt>
                <c:pt idx="2753">
                  <c:v>0.110163</c:v>
                </c:pt>
                <c:pt idx="2754">
                  <c:v>0.110203</c:v>
                </c:pt>
                <c:pt idx="2755">
                  <c:v>0.11024299999999999</c:v>
                </c:pt>
                <c:pt idx="2756">
                  <c:v>0.11028300000000001</c:v>
                </c:pt>
                <c:pt idx="2757">
                  <c:v>0.110323</c:v>
                </c:pt>
                <c:pt idx="2758">
                  <c:v>0.110363</c:v>
                </c:pt>
                <c:pt idx="2759">
                  <c:v>0.110403</c:v>
                </c:pt>
                <c:pt idx="2760">
                  <c:v>0.110443</c:v>
                </c:pt>
                <c:pt idx="2761">
                  <c:v>0.110483</c:v>
                </c:pt>
                <c:pt idx="2762">
                  <c:v>0.110523</c:v>
                </c:pt>
                <c:pt idx="2763">
                  <c:v>0.11056299999999999</c:v>
                </c:pt>
                <c:pt idx="2764">
                  <c:v>0.11060300000000001</c:v>
                </c:pt>
                <c:pt idx="2765">
                  <c:v>0.11064300000000001</c:v>
                </c:pt>
                <c:pt idx="2766">
                  <c:v>0.110683</c:v>
                </c:pt>
                <c:pt idx="2767">
                  <c:v>0.110723</c:v>
                </c:pt>
                <c:pt idx="2768">
                  <c:v>0.110763</c:v>
                </c:pt>
                <c:pt idx="2769">
                  <c:v>0.110803</c:v>
                </c:pt>
                <c:pt idx="2770">
                  <c:v>0.110843</c:v>
                </c:pt>
                <c:pt idx="2771">
                  <c:v>0.110883</c:v>
                </c:pt>
                <c:pt idx="2772">
                  <c:v>0.11092299999999999</c:v>
                </c:pt>
                <c:pt idx="2773">
                  <c:v>0.11096300000000001</c:v>
                </c:pt>
                <c:pt idx="2774">
                  <c:v>0.111003</c:v>
                </c:pt>
                <c:pt idx="2775">
                  <c:v>0.111043</c:v>
                </c:pt>
                <c:pt idx="2776">
                  <c:v>0.111083</c:v>
                </c:pt>
                <c:pt idx="2777">
                  <c:v>0.111123</c:v>
                </c:pt>
                <c:pt idx="2778">
                  <c:v>0.111163</c:v>
                </c:pt>
                <c:pt idx="2779">
                  <c:v>0.111203</c:v>
                </c:pt>
                <c:pt idx="2780">
                  <c:v>0.11124299999999999</c:v>
                </c:pt>
                <c:pt idx="2781">
                  <c:v>0.11128300000000001</c:v>
                </c:pt>
                <c:pt idx="2782">
                  <c:v>0.11132300000000001</c:v>
                </c:pt>
                <c:pt idx="2783">
                  <c:v>0.111363</c:v>
                </c:pt>
                <c:pt idx="2784">
                  <c:v>0.111403</c:v>
                </c:pt>
                <c:pt idx="2785">
                  <c:v>0.111443</c:v>
                </c:pt>
                <c:pt idx="2786">
                  <c:v>0.111483</c:v>
                </c:pt>
                <c:pt idx="2787">
                  <c:v>0.111523</c:v>
                </c:pt>
                <c:pt idx="2788">
                  <c:v>0.111563</c:v>
                </c:pt>
                <c:pt idx="2789">
                  <c:v>0.11160299999999999</c:v>
                </c:pt>
                <c:pt idx="2790">
                  <c:v>0.11164300000000001</c:v>
                </c:pt>
                <c:pt idx="2791">
                  <c:v>0.111683</c:v>
                </c:pt>
                <c:pt idx="2792">
                  <c:v>0.111723</c:v>
                </c:pt>
                <c:pt idx="2793">
                  <c:v>0.111763</c:v>
                </c:pt>
                <c:pt idx="2794">
                  <c:v>0.111803</c:v>
                </c:pt>
                <c:pt idx="2795">
                  <c:v>0.111843</c:v>
                </c:pt>
                <c:pt idx="2796">
                  <c:v>0.111883</c:v>
                </c:pt>
                <c:pt idx="2797">
                  <c:v>0.11192299999999999</c:v>
                </c:pt>
                <c:pt idx="2798">
                  <c:v>0.11196299999999999</c:v>
                </c:pt>
                <c:pt idx="2799">
                  <c:v>0.11200300000000001</c:v>
                </c:pt>
                <c:pt idx="2800">
                  <c:v>0.112043</c:v>
                </c:pt>
                <c:pt idx="2801">
                  <c:v>0.112083</c:v>
                </c:pt>
                <c:pt idx="2802">
                  <c:v>0.112123</c:v>
                </c:pt>
                <c:pt idx="2803">
                  <c:v>0.112163</c:v>
                </c:pt>
                <c:pt idx="2804">
                  <c:v>0.112203</c:v>
                </c:pt>
                <c:pt idx="2805">
                  <c:v>0.112243</c:v>
                </c:pt>
                <c:pt idx="2806">
                  <c:v>0.11228299999999999</c:v>
                </c:pt>
                <c:pt idx="2807">
                  <c:v>0.11232300000000001</c:v>
                </c:pt>
                <c:pt idx="2808">
                  <c:v>0.112363</c:v>
                </c:pt>
                <c:pt idx="2809">
                  <c:v>0.112403</c:v>
                </c:pt>
                <c:pt idx="2810">
                  <c:v>0.112443</c:v>
                </c:pt>
                <c:pt idx="2811">
                  <c:v>0.112483</c:v>
                </c:pt>
                <c:pt idx="2812">
                  <c:v>0.112523</c:v>
                </c:pt>
                <c:pt idx="2813">
                  <c:v>0.112563</c:v>
                </c:pt>
                <c:pt idx="2814">
                  <c:v>0.11260299999999999</c:v>
                </c:pt>
                <c:pt idx="2815">
                  <c:v>0.11264299999999999</c:v>
                </c:pt>
                <c:pt idx="2816">
                  <c:v>0.11268300000000001</c:v>
                </c:pt>
                <c:pt idx="2817">
                  <c:v>0.112723</c:v>
                </c:pt>
                <c:pt idx="2818">
                  <c:v>0.112763</c:v>
                </c:pt>
                <c:pt idx="2819">
                  <c:v>0.112803</c:v>
                </c:pt>
                <c:pt idx="2820">
                  <c:v>0.112843</c:v>
                </c:pt>
                <c:pt idx="2821">
                  <c:v>0.112883</c:v>
                </c:pt>
                <c:pt idx="2822">
                  <c:v>0.112923</c:v>
                </c:pt>
                <c:pt idx="2823">
                  <c:v>0.11296299999999999</c:v>
                </c:pt>
                <c:pt idx="2824">
                  <c:v>0.11300300000000001</c:v>
                </c:pt>
                <c:pt idx="2825">
                  <c:v>0.113043</c:v>
                </c:pt>
                <c:pt idx="2826">
                  <c:v>0.113083</c:v>
                </c:pt>
                <c:pt idx="2827">
                  <c:v>0.113123</c:v>
                </c:pt>
                <c:pt idx="2828">
                  <c:v>0.113163</c:v>
                </c:pt>
                <c:pt idx="2829">
                  <c:v>0.113203</c:v>
                </c:pt>
                <c:pt idx="2830">
                  <c:v>0.113243</c:v>
                </c:pt>
                <c:pt idx="2831">
                  <c:v>0.11328299999999999</c:v>
                </c:pt>
                <c:pt idx="2832">
                  <c:v>0.11332299999999999</c:v>
                </c:pt>
                <c:pt idx="2833">
                  <c:v>0.11336300000000001</c:v>
                </c:pt>
                <c:pt idx="2834">
                  <c:v>0.113403</c:v>
                </c:pt>
                <c:pt idx="2835">
                  <c:v>0.113443</c:v>
                </c:pt>
                <c:pt idx="2836">
                  <c:v>0.113483</c:v>
                </c:pt>
                <c:pt idx="2837">
                  <c:v>0.113523</c:v>
                </c:pt>
                <c:pt idx="2838">
                  <c:v>0.113563</c:v>
                </c:pt>
                <c:pt idx="2839">
                  <c:v>0.113603</c:v>
                </c:pt>
                <c:pt idx="2840">
                  <c:v>0.11364299999999999</c:v>
                </c:pt>
                <c:pt idx="2841">
                  <c:v>0.11368300000000001</c:v>
                </c:pt>
                <c:pt idx="2842">
                  <c:v>0.113723</c:v>
                </c:pt>
                <c:pt idx="2843">
                  <c:v>0.113763</c:v>
                </c:pt>
                <c:pt idx="2844">
                  <c:v>0.113803</c:v>
                </c:pt>
                <c:pt idx="2845">
                  <c:v>0.113843</c:v>
                </c:pt>
                <c:pt idx="2846">
                  <c:v>0.113883</c:v>
                </c:pt>
                <c:pt idx="2847">
                  <c:v>0.113923</c:v>
                </c:pt>
                <c:pt idx="2848">
                  <c:v>0.11396299999999999</c:v>
                </c:pt>
                <c:pt idx="2849">
                  <c:v>0.11400299999999999</c:v>
                </c:pt>
                <c:pt idx="2850">
                  <c:v>0.11404300000000001</c:v>
                </c:pt>
                <c:pt idx="2851">
                  <c:v>0.114083</c:v>
                </c:pt>
                <c:pt idx="2852">
                  <c:v>0.114123</c:v>
                </c:pt>
                <c:pt idx="2853">
                  <c:v>0.114163</c:v>
                </c:pt>
                <c:pt idx="2854">
                  <c:v>0.114203</c:v>
                </c:pt>
                <c:pt idx="2855">
                  <c:v>0.114243</c:v>
                </c:pt>
                <c:pt idx="2856">
                  <c:v>0.114283</c:v>
                </c:pt>
                <c:pt idx="2857">
                  <c:v>0.11432299999999999</c:v>
                </c:pt>
                <c:pt idx="2858">
                  <c:v>0.11436300000000001</c:v>
                </c:pt>
                <c:pt idx="2859">
                  <c:v>0.114403</c:v>
                </c:pt>
                <c:pt idx="2860">
                  <c:v>0.114443</c:v>
                </c:pt>
                <c:pt idx="2861">
                  <c:v>0.114483</c:v>
                </c:pt>
                <c:pt idx="2862">
                  <c:v>0.114523</c:v>
                </c:pt>
                <c:pt idx="2863">
                  <c:v>0.114563</c:v>
                </c:pt>
                <c:pt idx="2864">
                  <c:v>0.114603</c:v>
                </c:pt>
                <c:pt idx="2865">
                  <c:v>0.11464299999999999</c:v>
                </c:pt>
                <c:pt idx="2866">
                  <c:v>0.11468299999999999</c:v>
                </c:pt>
                <c:pt idx="2867">
                  <c:v>0.11472300000000001</c:v>
                </c:pt>
                <c:pt idx="2868">
                  <c:v>0.114763</c:v>
                </c:pt>
                <c:pt idx="2869">
                  <c:v>0.114803</c:v>
                </c:pt>
                <c:pt idx="2870">
                  <c:v>0.114843</c:v>
                </c:pt>
                <c:pt idx="2871">
                  <c:v>0.114883</c:v>
                </c:pt>
                <c:pt idx="2872">
                  <c:v>0.114923</c:v>
                </c:pt>
                <c:pt idx="2873">
                  <c:v>0.114963</c:v>
                </c:pt>
                <c:pt idx="2874">
                  <c:v>0.11500299999999999</c:v>
                </c:pt>
                <c:pt idx="2875">
                  <c:v>0.11504300000000001</c:v>
                </c:pt>
                <c:pt idx="2876">
                  <c:v>0.115083</c:v>
                </c:pt>
                <c:pt idx="2877">
                  <c:v>0.115123</c:v>
                </c:pt>
                <c:pt idx="2878">
                  <c:v>0.115163</c:v>
                </c:pt>
                <c:pt idx="2879">
                  <c:v>0.115203</c:v>
                </c:pt>
                <c:pt idx="2880">
                  <c:v>0.115243</c:v>
                </c:pt>
                <c:pt idx="2881">
                  <c:v>0.115283</c:v>
                </c:pt>
                <c:pt idx="2882">
                  <c:v>0.11532299999999999</c:v>
                </c:pt>
                <c:pt idx="2883">
                  <c:v>0.11536299999999999</c:v>
                </c:pt>
                <c:pt idx="2884">
                  <c:v>0.11540300000000001</c:v>
                </c:pt>
                <c:pt idx="2885">
                  <c:v>0.115443</c:v>
                </c:pt>
                <c:pt idx="2886">
                  <c:v>0.115483</c:v>
                </c:pt>
                <c:pt idx="2887">
                  <c:v>0.115523</c:v>
                </c:pt>
                <c:pt idx="2888">
                  <c:v>0.115563</c:v>
                </c:pt>
                <c:pt idx="2889">
                  <c:v>0.115603</c:v>
                </c:pt>
                <c:pt idx="2890">
                  <c:v>0.115643</c:v>
                </c:pt>
                <c:pt idx="2891">
                  <c:v>0.11568299999999999</c:v>
                </c:pt>
                <c:pt idx="2892">
                  <c:v>0.11572300000000001</c:v>
                </c:pt>
                <c:pt idx="2893">
                  <c:v>0.115763</c:v>
                </c:pt>
                <c:pt idx="2894">
                  <c:v>0.115803</c:v>
                </c:pt>
                <c:pt idx="2895">
                  <c:v>0.115843</c:v>
                </c:pt>
                <c:pt idx="2896">
                  <c:v>0.115883</c:v>
                </c:pt>
                <c:pt idx="2897">
                  <c:v>0.115923</c:v>
                </c:pt>
                <c:pt idx="2898">
                  <c:v>0.115963</c:v>
                </c:pt>
                <c:pt idx="2899">
                  <c:v>0.116003</c:v>
                </c:pt>
                <c:pt idx="2900">
                  <c:v>0.11604299999999999</c:v>
                </c:pt>
                <c:pt idx="2901">
                  <c:v>0.11608300000000001</c:v>
                </c:pt>
                <c:pt idx="2902">
                  <c:v>0.116123</c:v>
                </c:pt>
                <c:pt idx="2903">
                  <c:v>0.116163</c:v>
                </c:pt>
                <c:pt idx="2904">
                  <c:v>0.116203</c:v>
                </c:pt>
                <c:pt idx="2905">
                  <c:v>0.116243</c:v>
                </c:pt>
                <c:pt idx="2906">
                  <c:v>0.116283</c:v>
                </c:pt>
                <c:pt idx="2907">
                  <c:v>0.116323</c:v>
                </c:pt>
                <c:pt idx="2908">
                  <c:v>0.11636299999999999</c:v>
                </c:pt>
                <c:pt idx="2909">
                  <c:v>0.11640300000000001</c:v>
                </c:pt>
                <c:pt idx="2910">
                  <c:v>0.116443</c:v>
                </c:pt>
                <c:pt idx="2911">
                  <c:v>0.116483</c:v>
                </c:pt>
                <c:pt idx="2912">
                  <c:v>0.116523</c:v>
                </c:pt>
                <c:pt idx="2913">
                  <c:v>0.116563</c:v>
                </c:pt>
                <c:pt idx="2914">
                  <c:v>0.116603</c:v>
                </c:pt>
                <c:pt idx="2915">
                  <c:v>0.116643</c:v>
                </c:pt>
                <c:pt idx="2916">
                  <c:v>0.116683</c:v>
                </c:pt>
                <c:pt idx="2917">
                  <c:v>0.11672299999999999</c:v>
                </c:pt>
                <c:pt idx="2918">
                  <c:v>0.11676300000000001</c:v>
                </c:pt>
                <c:pt idx="2919">
                  <c:v>0.116803</c:v>
                </c:pt>
                <c:pt idx="2920">
                  <c:v>0.116843</c:v>
                </c:pt>
                <c:pt idx="2921">
                  <c:v>0.116883</c:v>
                </c:pt>
                <c:pt idx="2922">
                  <c:v>0.116923</c:v>
                </c:pt>
                <c:pt idx="2923">
                  <c:v>0.116963</c:v>
                </c:pt>
                <c:pt idx="2924">
                  <c:v>0.117003</c:v>
                </c:pt>
                <c:pt idx="2925">
                  <c:v>0.11704299999999999</c:v>
                </c:pt>
                <c:pt idx="2926">
                  <c:v>0.11708300000000001</c:v>
                </c:pt>
                <c:pt idx="2927">
                  <c:v>0.117123</c:v>
                </c:pt>
                <c:pt idx="2928">
                  <c:v>0.117163</c:v>
                </c:pt>
                <c:pt idx="2929">
                  <c:v>0.117203</c:v>
                </c:pt>
                <c:pt idx="2930">
                  <c:v>0.117243</c:v>
                </c:pt>
                <c:pt idx="2931">
                  <c:v>0.117283</c:v>
                </c:pt>
                <c:pt idx="2932">
                  <c:v>0.117323</c:v>
                </c:pt>
                <c:pt idx="2933">
                  <c:v>0.117363</c:v>
                </c:pt>
                <c:pt idx="2934">
                  <c:v>0.11740299999999999</c:v>
                </c:pt>
                <c:pt idx="2935">
                  <c:v>0.11744300000000001</c:v>
                </c:pt>
                <c:pt idx="2936">
                  <c:v>0.117483</c:v>
                </c:pt>
                <c:pt idx="2937">
                  <c:v>0.117523</c:v>
                </c:pt>
                <c:pt idx="2938">
                  <c:v>0.117563</c:v>
                </c:pt>
                <c:pt idx="2939">
                  <c:v>0.117603</c:v>
                </c:pt>
                <c:pt idx="2940">
                  <c:v>0.117643</c:v>
                </c:pt>
                <c:pt idx="2941">
                  <c:v>0.117683</c:v>
                </c:pt>
                <c:pt idx="2942">
                  <c:v>0.11772299999999999</c:v>
                </c:pt>
                <c:pt idx="2943">
                  <c:v>0.11776300000000001</c:v>
                </c:pt>
                <c:pt idx="2944">
                  <c:v>0.117803</c:v>
                </c:pt>
                <c:pt idx="2945">
                  <c:v>0.117843</c:v>
                </c:pt>
                <c:pt idx="2946">
                  <c:v>0.117883</c:v>
                </c:pt>
                <c:pt idx="2947">
                  <c:v>0.117923</c:v>
                </c:pt>
                <c:pt idx="2948">
                  <c:v>0.117963</c:v>
                </c:pt>
                <c:pt idx="2949">
                  <c:v>0.118003</c:v>
                </c:pt>
                <c:pt idx="2950">
                  <c:v>0.118043</c:v>
                </c:pt>
                <c:pt idx="2951">
                  <c:v>0.11808299999999999</c:v>
                </c:pt>
                <c:pt idx="2952">
                  <c:v>0.11812300000000001</c:v>
                </c:pt>
                <c:pt idx="2953">
                  <c:v>0.118163</c:v>
                </c:pt>
                <c:pt idx="2954">
                  <c:v>0.118203</c:v>
                </c:pt>
                <c:pt idx="2955">
                  <c:v>0.118243</c:v>
                </c:pt>
                <c:pt idx="2956">
                  <c:v>0.118283</c:v>
                </c:pt>
                <c:pt idx="2957">
                  <c:v>0.118323</c:v>
                </c:pt>
                <c:pt idx="2958">
                  <c:v>0.118363</c:v>
                </c:pt>
                <c:pt idx="2959">
                  <c:v>0.11840299999999999</c:v>
                </c:pt>
                <c:pt idx="2960">
                  <c:v>0.11844300000000001</c:v>
                </c:pt>
                <c:pt idx="2961">
                  <c:v>0.118483</c:v>
                </c:pt>
                <c:pt idx="2962">
                  <c:v>0.118523</c:v>
                </c:pt>
                <c:pt idx="2963">
                  <c:v>0.118563</c:v>
                </c:pt>
                <c:pt idx="2964">
                  <c:v>0.118603</c:v>
                </c:pt>
                <c:pt idx="2965">
                  <c:v>0.118643</c:v>
                </c:pt>
                <c:pt idx="2966">
                  <c:v>0.118683</c:v>
                </c:pt>
                <c:pt idx="2967">
                  <c:v>0.118723</c:v>
                </c:pt>
                <c:pt idx="2968">
                  <c:v>0.11876299999999999</c:v>
                </c:pt>
                <c:pt idx="2969">
                  <c:v>0.11880300000000001</c:v>
                </c:pt>
                <c:pt idx="2970">
                  <c:v>0.118843</c:v>
                </c:pt>
                <c:pt idx="2971">
                  <c:v>0.118883</c:v>
                </c:pt>
                <c:pt idx="2972">
                  <c:v>0.118923</c:v>
                </c:pt>
                <c:pt idx="2973">
                  <c:v>0.118963</c:v>
                </c:pt>
                <c:pt idx="2974">
                  <c:v>0.119003</c:v>
                </c:pt>
                <c:pt idx="2975">
                  <c:v>0.119043</c:v>
                </c:pt>
                <c:pt idx="2976">
                  <c:v>0.11908299999999999</c:v>
                </c:pt>
                <c:pt idx="2977">
                  <c:v>0.11912300000000001</c:v>
                </c:pt>
                <c:pt idx="2978">
                  <c:v>0.11916300000000001</c:v>
                </c:pt>
                <c:pt idx="2979">
                  <c:v>0.119203</c:v>
                </c:pt>
                <c:pt idx="2980">
                  <c:v>0.119243</c:v>
                </c:pt>
                <c:pt idx="2981">
                  <c:v>0.119283</c:v>
                </c:pt>
                <c:pt idx="2982">
                  <c:v>0.119323</c:v>
                </c:pt>
                <c:pt idx="2983">
                  <c:v>0.119363</c:v>
                </c:pt>
                <c:pt idx="2984">
                  <c:v>0.119403</c:v>
                </c:pt>
                <c:pt idx="2985">
                  <c:v>0.11944299999999999</c:v>
                </c:pt>
                <c:pt idx="2986">
                  <c:v>0.11948300000000001</c:v>
                </c:pt>
                <c:pt idx="2987">
                  <c:v>0.119523</c:v>
                </c:pt>
                <c:pt idx="2988">
                  <c:v>0.119563</c:v>
                </c:pt>
                <c:pt idx="2989">
                  <c:v>0.119603</c:v>
                </c:pt>
                <c:pt idx="2990">
                  <c:v>0.119643</c:v>
                </c:pt>
                <c:pt idx="2991">
                  <c:v>0.119683</c:v>
                </c:pt>
                <c:pt idx="2992">
                  <c:v>0.119723</c:v>
                </c:pt>
                <c:pt idx="2993">
                  <c:v>0.11976299999999999</c:v>
                </c:pt>
                <c:pt idx="2994">
                  <c:v>0.11980300000000001</c:v>
                </c:pt>
                <c:pt idx="2995">
                  <c:v>0.11984300000000001</c:v>
                </c:pt>
                <c:pt idx="2996">
                  <c:v>0.119883</c:v>
                </c:pt>
                <c:pt idx="2997">
                  <c:v>0.119923</c:v>
                </c:pt>
                <c:pt idx="2998">
                  <c:v>0.119963</c:v>
                </c:pt>
                <c:pt idx="2999">
                  <c:v>0.120003</c:v>
                </c:pt>
                <c:pt idx="3000">
                  <c:v>0.120043</c:v>
                </c:pt>
                <c:pt idx="3001">
                  <c:v>0.120083</c:v>
                </c:pt>
                <c:pt idx="3002">
                  <c:v>0.12012299999999999</c:v>
                </c:pt>
                <c:pt idx="3003">
                  <c:v>0.12016300000000001</c:v>
                </c:pt>
                <c:pt idx="3004">
                  <c:v>0.120203</c:v>
                </c:pt>
                <c:pt idx="3005">
                  <c:v>0.120243</c:v>
                </c:pt>
                <c:pt idx="3006">
                  <c:v>0.120283</c:v>
                </c:pt>
                <c:pt idx="3007">
                  <c:v>0.120323</c:v>
                </c:pt>
                <c:pt idx="3008">
                  <c:v>0.120363</c:v>
                </c:pt>
                <c:pt idx="3009">
                  <c:v>0.120403</c:v>
                </c:pt>
                <c:pt idx="3010">
                  <c:v>0.12044299999999999</c:v>
                </c:pt>
                <c:pt idx="3011">
                  <c:v>0.12048300000000001</c:v>
                </c:pt>
                <c:pt idx="3012">
                  <c:v>0.12052300000000001</c:v>
                </c:pt>
                <c:pt idx="3013">
                  <c:v>0.120563</c:v>
                </c:pt>
                <c:pt idx="3014">
                  <c:v>0.120603</c:v>
                </c:pt>
                <c:pt idx="3015">
                  <c:v>0.120643</c:v>
                </c:pt>
                <c:pt idx="3016">
                  <c:v>0.120683</c:v>
                </c:pt>
                <c:pt idx="3017">
                  <c:v>0.120723</c:v>
                </c:pt>
                <c:pt idx="3018">
                  <c:v>0.120763</c:v>
                </c:pt>
                <c:pt idx="3019">
                  <c:v>0.12080299999999999</c:v>
                </c:pt>
                <c:pt idx="3020">
                  <c:v>0.12084300000000001</c:v>
                </c:pt>
                <c:pt idx="3021">
                  <c:v>0.120883</c:v>
                </c:pt>
                <c:pt idx="3022">
                  <c:v>0.120923</c:v>
                </c:pt>
                <c:pt idx="3023">
                  <c:v>0.120963</c:v>
                </c:pt>
                <c:pt idx="3024">
                  <c:v>0.121003</c:v>
                </c:pt>
                <c:pt idx="3025">
                  <c:v>0.121043</c:v>
                </c:pt>
                <c:pt idx="3026">
                  <c:v>0.121083</c:v>
                </c:pt>
                <c:pt idx="3027">
                  <c:v>0.12112299999999999</c:v>
                </c:pt>
                <c:pt idx="3028">
                  <c:v>0.12116300000000001</c:v>
                </c:pt>
                <c:pt idx="3029">
                  <c:v>0.12120300000000001</c:v>
                </c:pt>
                <c:pt idx="3030">
                  <c:v>0.121243</c:v>
                </c:pt>
                <c:pt idx="3031">
                  <c:v>0.121283</c:v>
                </c:pt>
                <c:pt idx="3032">
                  <c:v>0.121323</c:v>
                </c:pt>
                <c:pt idx="3033">
                  <c:v>0.121363</c:v>
                </c:pt>
                <c:pt idx="3034">
                  <c:v>0.121403</c:v>
                </c:pt>
                <c:pt idx="3035">
                  <c:v>0.121443</c:v>
                </c:pt>
                <c:pt idx="3036">
                  <c:v>0.12148299999999999</c:v>
                </c:pt>
                <c:pt idx="3037">
                  <c:v>0.12152300000000001</c:v>
                </c:pt>
                <c:pt idx="3038">
                  <c:v>0.121563</c:v>
                </c:pt>
                <c:pt idx="3039">
                  <c:v>0.121603</c:v>
                </c:pt>
                <c:pt idx="3040">
                  <c:v>0.121643</c:v>
                </c:pt>
                <c:pt idx="3041">
                  <c:v>0.121683</c:v>
                </c:pt>
                <c:pt idx="3042">
                  <c:v>0.121723</c:v>
                </c:pt>
                <c:pt idx="3043">
                  <c:v>0.121763</c:v>
                </c:pt>
                <c:pt idx="3044">
                  <c:v>0.12180299999999999</c:v>
                </c:pt>
                <c:pt idx="3045">
                  <c:v>0.12184300000000001</c:v>
                </c:pt>
                <c:pt idx="3046">
                  <c:v>0.12188300000000001</c:v>
                </c:pt>
                <c:pt idx="3047">
                  <c:v>0.121923</c:v>
                </c:pt>
                <c:pt idx="3048">
                  <c:v>0.121963</c:v>
                </c:pt>
                <c:pt idx="3049">
                  <c:v>0.122003</c:v>
                </c:pt>
                <c:pt idx="3050">
                  <c:v>0.122043</c:v>
                </c:pt>
                <c:pt idx="3051">
                  <c:v>0.122083</c:v>
                </c:pt>
                <c:pt idx="3052">
                  <c:v>0.122123</c:v>
                </c:pt>
                <c:pt idx="3053">
                  <c:v>0.12216299999999999</c:v>
                </c:pt>
                <c:pt idx="3054">
                  <c:v>0.12220300000000001</c:v>
                </c:pt>
                <c:pt idx="3055">
                  <c:v>0.122243</c:v>
                </c:pt>
                <c:pt idx="3056">
                  <c:v>0.122283</c:v>
                </c:pt>
                <c:pt idx="3057">
                  <c:v>0.122323</c:v>
                </c:pt>
                <c:pt idx="3058">
                  <c:v>0.122363</c:v>
                </c:pt>
                <c:pt idx="3059">
                  <c:v>0.122403</c:v>
                </c:pt>
                <c:pt idx="3060">
                  <c:v>0.122443</c:v>
                </c:pt>
                <c:pt idx="3061">
                  <c:v>0.12248299999999999</c:v>
                </c:pt>
                <c:pt idx="3062">
                  <c:v>0.12252300000000001</c:v>
                </c:pt>
                <c:pt idx="3063">
                  <c:v>0.12256300000000001</c:v>
                </c:pt>
                <c:pt idx="3064">
                  <c:v>0.122603</c:v>
                </c:pt>
                <c:pt idx="3065">
                  <c:v>0.122643</c:v>
                </c:pt>
                <c:pt idx="3066">
                  <c:v>0.122683</c:v>
                </c:pt>
                <c:pt idx="3067">
                  <c:v>0.122723</c:v>
                </c:pt>
                <c:pt idx="3068">
                  <c:v>0.122763</c:v>
                </c:pt>
                <c:pt idx="3069">
                  <c:v>0.122803</c:v>
                </c:pt>
                <c:pt idx="3070">
                  <c:v>0.12284299999999999</c:v>
                </c:pt>
                <c:pt idx="3071">
                  <c:v>0.12288300000000001</c:v>
                </c:pt>
                <c:pt idx="3072">
                  <c:v>0.122923</c:v>
                </c:pt>
                <c:pt idx="3073">
                  <c:v>0.122963</c:v>
                </c:pt>
                <c:pt idx="3074">
                  <c:v>0.123003</c:v>
                </c:pt>
                <c:pt idx="3075">
                  <c:v>0.123043</c:v>
                </c:pt>
                <c:pt idx="3076">
                  <c:v>0.123083</c:v>
                </c:pt>
                <c:pt idx="3077">
                  <c:v>0.123123</c:v>
                </c:pt>
                <c:pt idx="3078">
                  <c:v>0.12316299999999999</c:v>
                </c:pt>
                <c:pt idx="3079">
                  <c:v>0.12320299999999999</c:v>
                </c:pt>
                <c:pt idx="3080">
                  <c:v>0.12324300000000001</c:v>
                </c:pt>
                <c:pt idx="3081">
                  <c:v>0.123283</c:v>
                </c:pt>
                <c:pt idx="3082">
                  <c:v>0.123323</c:v>
                </c:pt>
                <c:pt idx="3083">
                  <c:v>0.123363</c:v>
                </c:pt>
                <c:pt idx="3084">
                  <c:v>0.123403</c:v>
                </c:pt>
                <c:pt idx="3085">
                  <c:v>0.123443</c:v>
                </c:pt>
                <c:pt idx="3086">
                  <c:v>0.123483</c:v>
                </c:pt>
                <c:pt idx="3087">
                  <c:v>0.12352299999999999</c:v>
                </c:pt>
                <c:pt idx="3088">
                  <c:v>0.12356300000000001</c:v>
                </c:pt>
                <c:pt idx="3089">
                  <c:v>0.123603</c:v>
                </c:pt>
                <c:pt idx="3090">
                  <c:v>0.123643</c:v>
                </c:pt>
                <c:pt idx="3091">
                  <c:v>0.123683</c:v>
                </c:pt>
                <c:pt idx="3092">
                  <c:v>0.123723</c:v>
                </c:pt>
                <c:pt idx="3093">
                  <c:v>0.123763</c:v>
                </c:pt>
                <c:pt idx="3094">
                  <c:v>0.123803</c:v>
                </c:pt>
                <c:pt idx="3095">
                  <c:v>0.12384299999999999</c:v>
                </c:pt>
                <c:pt idx="3096">
                  <c:v>0.12388299999999999</c:v>
                </c:pt>
                <c:pt idx="3097">
                  <c:v>0.12392300000000001</c:v>
                </c:pt>
                <c:pt idx="3098">
                  <c:v>0.123963</c:v>
                </c:pt>
                <c:pt idx="3099">
                  <c:v>0.124003</c:v>
                </c:pt>
                <c:pt idx="3100">
                  <c:v>0.124043</c:v>
                </c:pt>
                <c:pt idx="3101">
                  <c:v>0.124083</c:v>
                </c:pt>
                <c:pt idx="3102">
                  <c:v>0.124123</c:v>
                </c:pt>
                <c:pt idx="3103">
                  <c:v>0.124163</c:v>
                </c:pt>
                <c:pt idx="3104">
                  <c:v>0.12420299999999999</c:v>
                </c:pt>
                <c:pt idx="3105">
                  <c:v>0.12424300000000001</c:v>
                </c:pt>
                <c:pt idx="3106">
                  <c:v>0.124283</c:v>
                </c:pt>
                <c:pt idx="3107">
                  <c:v>0.124323</c:v>
                </c:pt>
                <c:pt idx="3108">
                  <c:v>0.124363</c:v>
                </c:pt>
                <c:pt idx="3109">
                  <c:v>0.124403</c:v>
                </c:pt>
                <c:pt idx="3110">
                  <c:v>0.124443</c:v>
                </c:pt>
                <c:pt idx="3111">
                  <c:v>0.124483</c:v>
                </c:pt>
                <c:pt idx="3112">
                  <c:v>0.12452299999999999</c:v>
                </c:pt>
                <c:pt idx="3113">
                  <c:v>0.12456299999999999</c:v>
                </c:pt>
                <c:pt idx="3114">
                  <c:v>0.12460300000000001</c:v>
                </c:pt>
                <c:pt idx="3115">
                  <c:v>0.124643</c:v>
                </c:pt>
                <c:pt idx="3116">
                  <c:v>0.124683</c:v>
                </c:pt>
                <c:pt idx="3117">
                  <c:v>0.124723</c:v>
                </c:pt>
                <c:pt idx="3118">
                  <c:v>0.124763</c:v>
                </c:pt>
                <c:pt idx="3119">
                  <c:v>0.124803</c:v>
                </c:pt>
                <c:pt idx="3120">
                  <c:v>0.124843</c:v>
                </c:pt>
                <c:pt idx="3121">
                  <c:v>0.12488299999999999</c:v>
                </c:pt>
                <c:pt idx="3122">
                  <c:v>0.12492300000000001</c:v>
                </c:pt>
                <c:pt idx="3123">
                  <c:v>0.124963</c:v>
                </c:pt>
                <c:pt idx="3124">
                  <c:v>0.125003</c:v>
                </c:pt>
                <c:pt idx="3125">
                  <c:v>0.12504299999999999</c:v>
                </c:pt>
                <c:pt idx="3126">
                  <c:v>0.125083</c:v>
                </c:pt>
                <c:pt idx="3127">
                  <c:v>0.12512300000000001</c:v>
                </c:pt>
                <c:pt idx="3128">
                  <c:v>0.125163</c:v>
                </c:pt>
                <c:pt idx="3129">
                  <c:v>0.12520300000000001</c:v>
                </c:pt>
                <c:pt idx="3130">
                  <c:v>0.12524299999999999</c:v>
                </c:pt>
                <c:pt idx="3131">
                  <c:v>0.12528300000000001</c:v>
                </c:pt>
                <c:pt idx="3132">
                  <c:v>0.12532299999999999</c:v>
                </c:pt>
                <c:pt idx="3133">
                  <c:v>0.125363</c:v>
                </c:pt>
                <c:pt idx="3134">
                  <c:v>0.12540299999999999</c:v>
                </c:pt>
                <c:pt idx="3135">
                  <c:v>0.125443</c:v>
                </c:pt>
                <c:pt idx="3136">
                  <c:v>0.12548300000000001</c:v>
                </c:pt>
                <c:pt idx="3137">
                  <c:v>0.125523</c:v>
                </c:pt>
                <c:pt idx="3138">
                  <c:v>0.12556300000000001</c:v>
                </c:pt>
                <c:pt idx="3139">
                  <c:v>0.12560299999999999</c:v>
                </c:pt>
                <c:pt idx="3140">
                  <c:v>0.125643</c:v>
                </c:pt>
                <c:pt idx="3141">
                  <c:v>0.12568299999999999</c:v>
                </c:pt>
                <c:pt idx="3142">
                  <c:v>0.125723</c:v>
                </c:pt>
                <c:pt idx="3143">
                  <c:v>0.12576300000000001</c:v>
                </c:pt>
                <c:pt idx="3144">
                  <c:v>0.125803</c:v>
                </c:pt>
                <c:pt idx="3145">
                  <c:v>0.12584300000000001</c:v>
                </c:pt>
                <c:pt idx="3146">
                  <c:v>0.12588299999999999</c:v>
                </c:pt>
                <c:pt idx="3147">
                  <c:v>0.12592300000000001</c:v>
                </c:pt>
                <c:pt idx="3148">
                  <c:v>0.12596299999999999</c:v>
                </c:pt>
                <c:pt idx="3149">
                  <c:v>0.126003</c:v>
                </c:pt>
                <c:pt idx="3150">
                  <c:v>0.12604299999999999</c:v>
                </c:pt>
                <c:pt idx="3151">
                  <c:v>0.126083</c:v>
                </c:pt>
                <c:pt idx="3152">
                  <c:v>0.12612300000000001</c:v>
                </c:pt>
                <c:pt idx="3153">
                  <c:v>0.126163</c:v>
                </c:pt>
                <c:pt idx="3154">
                  <c:v>0.12620300000000001</c:v>
                </c:pt>
                <c:pt idx="3155">
                  <c:v>0.12624299999999999</c:v>
                </c:pt>
                <c:pt idx="3156">
                  <c:v>0.12628300000000001</c:v>
                </c:pt>
                <c:pt idx="3157">
                  <c:v>0.12632299999999999</c:v>
                </c:pt>
                <c:pt idx="3158">
                  <c:v>0.126363</c:v>
                </c:pt>
                <c:pt idx="3159">
                  <c:v>0.12640299999999999</c:v>
                </c:pt>
                <c:pt idx="3160">
                  <c:v>0.126443</c:v>
                </c:pt>
                <c:pt idx="3161">
                  <c:v>0.12648300000000001</c:v>
                </c:pt>
                <c:pt idx="3162">
                  <c:v>0.126523</c:v>
                </c:pt>
                <c:pt idx="3163">
                  <c:v>0.12656300000000001</c:v>
                </c:pt>
                <c:pt idx="3164">
                  <c:v>0.12660299999999999</c:v>
                </c:pt>
                <c:pt idx="3165">
                  <c:v>0.12664300000000001</c:v>
                </c:pt>
                <c:pt idx="3166">
                  <c:v>0.12668299999999999</c:v>
                </c:pt>
                <c:pt idx="3167">
                  <c:v>0.126723</c:v>
                </c:pt>
                <c:pt idx="3168">
                  <c:v>0.12676299999999999</c:v>
                </c:pt>
                <c:pt idx="3169">
                  <c:v>0.126803</c:v>
                </c:pt>
                <c:pt idx="3170">
                  <c:v>0.12684300000000001</c:v>
                </c:pt>
                <c:pt idx="3171">
                  <c:v>0.126883</c:v>
                </c:pt>
                <c:pt idx="3172">
                  <c:v>0.12692300000000001</c:v>
                </c:pt>
                <c:pt idx="3173">
                  <c:v>0.12696299999999999</c:v>
                </c:pt>
                <c:pt idx="3174">
                  <c:v>0.127003</c:v>
                </c:pt>
                <c:pt idx="3175">
                  <c:v>0.12704299999999999</c:v>
                </c:pt>
                <c:pt idx="3176">
                  <c:v>0.127083</c:v>
                </c:pt>
                <c:pt idx="3177">
                  <c:v>0.12712300000000001</c:v>
                </c:pt>
                <c:pt idx="3178">
                  <c:v>0.127163</c:v>
                </c:pt>
                <c:pt idx="3179">
                  <c:v>0.12720300000000001</c:v>
                </c:pt>
                <c:pt idx="3180">
                  <c:v>0.12724299999999999</c:v>
                </c:pt>
                <c:pt idx="3181">
                  <c:v>0.12728300000000001</c:v>
                </c:pt>
                <c:pt idx="3182">
                  <c:v>0.12732299999999999</c:v>
                </c:pt>
                <c:pt idx="3183">
                  <c:v>0.127363</c:v>
                </c:pt>
                <c:pt idx="3184">
                  <c:v>0.12740299999999999</c:v>
                </c:pt>
                <c:pt idx="3185">
                  <c:v>0.127443</c:v>
                </c:pt>
                <c:pt idx="3186">
                  <c:v>0.12748300000000001</c:v>
                </c:pt>
                <c:pt idx="3187">
                  <c:v>0.127523</c:v>
                </c:pt>
                <c:pt idx="3188">
                  <c:v>0.12756300000000001</c:v>
                </c:pt>
                <c:pt idx="3189">
                  <c:v>0.12760299999999999</c:v>
                </c:pt>
                <c:pt idx="3190">
                  <c:v>0.12764300000000001</c:v>
                </c:pt>
                <c:pt idx="3191">
                  <c:v>0.12768299999999999</c:v>
                </c:pt>
                <c:pt idx="3192">
                  <c:v>0.127723</c:v>
                </c:pt>
                <c:pt idx="3193">
                  <c:v>0.12776299999999999</c:v>
                </c:pt>
                <c:pt idx="3194">
                  <c:v>0.127803</c:v>
                </c:pt>
                <c:pt idx="3195">
                  <c:v>0.12784300000000001</c:v>
                </c:pt>
                <c:pt idx="3196">
                  <c:v>0.127883</c:v>
                </c:pt>
                <c:pt idx="3197">
                  <c:v>0.12792300000000001</c:v>
                </c:pt>
                <c:pt idx="3198">
                  <c:v>0.12796299999999999</c:v>
                </c:pt>
                <c:pt idx="3199">
                  <c:v>0.12800300000000001</c:v>
                </c:pt>
                <c:pt idx="3200">
                  <c:v>0.12804299999999999</c:v>
                </c:pt>
                <c:pt idx="3201">
                  <c:v>0.128083</c:v>
                </c:pt>
                <c:pt idx="3202">
                  <c:v>0.12812299999999999</c:v>
                </c:pt>
                <c:pt idx="3203">
                  <c:v>0.128163</c:v>
                </c:pt>
                <c:pt idx="3204">
                  <c:v>0.12820300000000001</c:v>
                </c:pt>
                <c:pt idx="3205">
                  <c:v>0.128243</c:v>
                </c:pt>
                <c:pt idx="3206">
                  <c:v>0.12828300000000001</c:v>
                </c:pt>
                <c:pt idx="3207">
                  <c:v>0.12832299999999999</c:v>
                </c:pt>
                <c:pt idx="3208">
                  <c:v>0.128363</c:v>
                </c:pt>
                <c:pt idx="3209">
                  <c:v>0.12840299999999999</c:v>
                </c:pt>
                <c:pt idx="3210">
                  <c:v>0.128443</c:v>
                </c:pt>
                <c:pt idx="3211">
                  <c:v>0.12848300000000001</c:v>
                </c:pt>
                <c:pt idx="3212">
                  <c:v>0.128523</c:v>
                </c:pt>
                <c:pt idx="3213">
                  <c:v>0.12856300000000001</c:v>
                </c:pt>
                <c:pt idx="3214">
                  <c:v>0.128603</c:v>
                </c:pt>
                <c:pt idx="3215">
                  <c:v>0.12864300000000001</c:v>
                </c:pt>
                <c:pt idx="3216">
                  <c:v>0.12868299999999999</c:v>
                </c:pt>
                <c:pt idx="3217">
                  <c:v>0.128723</c:v>
                </c:pt>
                <c:pt idx="3218">
                  <c:v>0.12876299999999999</c:v>
                </c:pt>
                <c:pt idx="3219">
                  <c:v>0.128803</c:v>
                </c:pt>
                <c:pt idx="3220">
                  <c:v>0.12884300000000001</c:v>
                </c:pt>
                <c:pt idx="3221">
                  <c:v>0.128883</c:v>
                </c:pt>
                <c:pt idx="3222">
                  <c:v>0.12892300000000001</c:v>
                </c:pt>
                <c:pt idx="3223">
                  <c:v>0.12896299999999999</c:v>
                </c:pt>
                <c:pt idx="3224">
                  <c:v>0.12900300000000001</c:v>
                </c:pt>
                <c:pt idx="3225">
                  <c:v>0.12904299999999999</c:v>
                </c:pt>
                <c:pt idx="3226">
                  <c:v>0.129083</c:v>
                </c:pt>
                <c:pt idx="3227">
                  <c:v>0.12912299999999999</c:v>
                </c:pt>
                <c:pt idx="3228">
                  <c:v>0.129163</c:v>
                </c:pt>
                <c:pt idx="3229">
                  <c:v>0.12920300000000001</c:v>
                </c:pt>
                <c:pt idx="3230">
                  <c:v>0.129243</c:v>
                </c:pt>
                <c:pt idx="3231">
                  <c:v>0.12928300000000001</c:v>
                </c:pt>
                <c:pt idx="3232">
                  <c:v>0.12932299999999999</c:v>
                </c:pt>
                <c:pt idx="3233">
                  <c:v>0.12936300000000001</c:v>
                </c:pt>
                <c:pt idx="3234">
                  <c:v>0.12940299999999999</c:v>
                </c:pt>
                <c:pt idx="3235">
                  <c:v>0.129443</c:v>
                </c:pt>
                <c:pt idx="3236">
                  <c:v>0.12948299999999999</c:v>
                </c:pt>
                <c:pt idx="3237">
                  <c:v>0.129523</c:v>
                </c:pt>
                <c:pt idx="3238">
                  <c:v>0.12956300000000001</c:v>
                </c:pt>
                <c:pt idx="3239">
                  <c:v>0.129603</c:v>
                </c:pt>
                <c:pt idx="3240">
                  <c:v>0.12964300000000001</c:v>
                </c:pt>
                <c:pt idx="3241">
                  <c:v>0.12968299999999999</c:v>
                </c:pt>
                <c:pt idx="3242">
                  <c:v>0.129723</c:v>
                </c:pt>
                <c:pt idx="3243">
                  <c:v>0.12976299999999999</c:v>
                </c:pt>
                <c:pt idx="3244">
                  <c:v>0.129803</c:v>
                </c:pt>
                <c:pt idx="3245">
                  <c:v>0.12984299999999999</c:v>
                </c:pt>
                <c:pt idx="3246">
                  <c:v>0.129883</c:v>
                </c:pt>
                <c:pt idx="3247">
                  <c:v>0.12992300000000001</c:v>
                </c:pt>
                <c:pt idx="3248">
                  <c:v>0.129963</c:v>
                </c:pt>
                <c:pt idx="3249">
                  <c:v>0.13000300000000001</c:v>
                </c:pt>
                <c:pt idx="3250">
                  <c:v>0.13004299999999999</c:v>
                </c:pt>
                <c:pt idx="3251">
                  <c:v>0.130083</c:v>
                </c:pt>
                <c:pt idx="3252">
                  <c:v>0.13012299999999999</c:v>
                </c:pt>
                <c:pt idx="3253">
                  <c:v>0.130163</c:v>
                </c:pt>
                <c:pt idx="3254">
                  <c:v>0.13020300000000001</c:v>
                </c:pt>
                <c:pt idx="3255">
                  <c:v>0.130243</c:v>
                </c:pt>
                <c:pt idx="3256">
                  <c:v>0.13028300000000001</c:v>
                </c:pt>
                <c:pt idx="3257">
                  <c:v>0.13032299999999999</c:v>
                </c:pt>
                <c:pt idx="3258">
                  <c:v>0.13036300000000001</c:v>
                </c:pt>
                <c:pt idx="3259">
                  <c:v>0.13040299999999999</c:v>
                </c:pt>
                <c:pt idx="3260">
                  <c:v>0.130443</c:v>
                </c:pt>
                <c:pt idx="3261">
                  <c:v>0.13048299999999999</c:v>
                </c:pt>
                <c:pt idx="3262">
                  <c:v>0.130523</c:v>
                </c:pt>
                <c:pt idx="3263">
                  <c:v>0.13056300000000001</c:v>
                </c:pt>
                <c:pt idx="3264">
                  <c:v>0.130603</c:v>
                </c:pt>
                <c:pt idx="3265">
                  <c:v>0.13064300000000001</c:v>
                </c:pt>
                <c:pt idx="3266">
                  <c:v>0.13068299999999999</c:v>
                </c:pt>
                <c:pt idx="3267">
                  <c:v>0.13072300000000001</c:v>
                </c:pt>
                <c:pt idx="3268">
                  <c:v>0.13076299999999999</c:v>
                </c:pt>
                <c:pt idx="3269">
                  <c:v>0.130803</c:v>
                </c:pt>
                <c:pt idx="3270">
                  <c:v>0.13084299999999999</c:v>
                </c:pt>
                <c:pt idx="3271">
                  <c:v>0.130883</c:v>
                </c:pt>
                <c:pt idx="3272">
                  <c:v>0.13092300000000001</c:v>
                </c:pt>
                <c:pt idx="3273">
                  <c:v>0.130963</c:v>
                </c:pt>
                <c:pt idx="3274">
                  <c:v>0.13100300000000001</c:v>
                </c:pt>
                <c:pt idx="3275">
                  <c:v>0.13104299999999999</c:v>
                </c:pt>
                <c:pt idx="3276">
                  <c:v>0.13108300000000001</c:v>
                </c:pt>
                <c:pt idx="3277">
                  <c:v>0.13112299999999999</c:v>
                </c:pt>
                <c:pt idx="3278">
                  <c:v>0.131163</c:v>
                </c:pt>
                <c:pt idx="3279">
                  <c:v>0.13120299999999999</c:v>
                </c:pt>
                <c:pt idx="3280">
                  <c:v>0.131243</c:v>
                </c:pt>
                <c:pt idx="3281">
                  <c:v>0.13128300000000001</c:v>
                </c:pt>
                <c:pt idx="3282">
                  <c:v>0.131323</c:v>
                </c:pt>
                <c:pt idx="3283">
                  <c:v>0.13136300000000001</c:v>
                </c:pt>
                <c:pt idx="3284">
                  <c:v>0.13140299999999999</c:v>
                </c:pt>
                <c:pt idx="3285">
                  <c:v>0.131443</c:v>
                </c:pt>
                <c:pt idx="3286">
                  <c:v>0.13148299999999999</c:v>
                </c:pt>
                <c:pt idx="3287">
                  <c:v>0.131523</c:v>
                </c:pt>
                <c:pt idx="3288">
                  <c:v>0.13156300000000001</c:v>
                </c:pt>
                <c:pt idx="3289">
                  <c:v>0.131603</c:v>
                </c:pt>
                <c:pt idx="3290">
                  <c:v>0.13164300000000001</c:v>
                </c:pt>
                <c:pt idx="3291">
                  <c:v>0.13168299999999999</c:v>
                </c:pt>
                <c:pt idx="3292">
                  <c:v>0.13172300000000001</c:v>
                </c:pt>
                <c:pt idx="3293">
                  <c:v>0.13176299999999999</c:v>
                </c:pt>
                <c:pt idx="3294">
                  <c:v>0.131803</c:v>
                </c:pt>
                <c:pt idx="3295">
                  <c:v>0.13184299999999999</c:v>
                </c:pt>
                <c:pt idx="3296">
                  <c:v>0.131883</c:v>
                </c:pt>
                <c:pt idx="3297">
                  <c:v>0.13192300000000001</c:v>
                </c:pt>
                <c:pt idx="3298">
                  <c:v>0.131963</c:v>
                </c:pt>
                <c:pt idx="3299">
                  <c:v>0.13200300000000001</c:v>
                </c:pt>
                <c:pt idx="3300">
                  <c:v>0.13204299999999999</c:v>
                </c:pt>
                <c:pt idx="3301">
                  <c:v>0.13208300000000001</c:v>
                </c:pt>
                <c:pt idx="3302">
                  <c:v>0.13212299999999999</c:v>
                </c:pt>
                <c:pt idx="3303">
                  <c:v>0.132163</c:v>
                </c:pt>
                <c:pt idx="3304">
                  <c:v>0.13220299999999999</c:v>
                </c:pt>
                <c:pt idx="3305">
                  <c:v>0.132243</c:v>
                </c:pt>
                <c:pt idx="3306">
                  <c:v>0.13228300000000001</c:v>
                </c:pt>
                <c:pt idx="3307">
                  <c:v>0.132323</c:v>
                </c:pt>
                <c:pt idx="3308">
                  <c:v>0.13236300000000001</c:v>
                </c:pt>
                <c:pt idx="3309">
                  <c:v>0.13240299999999999</c:v>
                </c:pt>
                <c:pt idx="3310">
                  <c:v>0.13244300000000001</c:v>
                </c:pt>
                <c:pt idx="3311">
                  <c:v>0.13248299999999999</c:v>
                </c:pt>
                <c:pt idx="3312">
                  <c:v>0.132523</c:v>
                </c:pt>
                <c:pt idx="3313">
                  <c:v>0.13256299999999999</c:v>
                </c:pt>
                <c:pt idx="3314">
                  <c:v>0.132603</c:v>
                </c:pt>
                <c:pt idx="3315">
                  <c:v>0.13264300000000001</c:v>
                </c:pt>
                <c:pt idx="3316">
                  <c:v>0.132683</c:v>
                </c:pt>
                <c:pt idx="3317">
                  <c:v>0.13272300000000001</c:v>
                </c:pt>
                <c:pt idx="3318">
                  <c:v>0.13276299999999999</c:v>
                </c:pt>
                <c:pt idx="3319">
                  <c:v>0.132803</c:v>
                </c:pt>
                <c:pt idx="3320">
                  <c:v>0.13284299999999999</c:v>
                </c:pt>
                <c:pt idx="3321">
                  <c:v>0.132883</c:v>
                </c:pt>
                <c:pt idx="3322">
                  <c:v>0.13292300000000001</c:v>
                </c:pt>
                <c:pt idx="3323">
                  <c:v>0.132963</c:v>
                </c:pt>
                <c:pt idx="3324">
                  <c:v>0.13300300000000001</c:v>
                </c:pt>
                <c:pt idx="3325">
                  <c:v>0.13304299999999999</c:v>
                </c:pt>
                <c:pt idx="3326">
                  <c:v>0.13308300000000001</c:v>
                </c:pt>
                <c:pt idx="3327">
                  <c:v>0.13312299999999999</c:v>
                </c:pt>
                <c:pt idx="3328">
                  <c:v>0.133163</c:v>
                </c:pt>
                <c:pt idx="3329">
                  <c:v>0.13320299999999999</c:v>
                </c:pt>
                <c:pt idx="3330">
                  <c:v>0.133243</c:v>
                </c:pt>
                <c:pt idx="3331">
                  <c:v>0.13328300000000001</c:v>
                </c:pt>
                <c:pt idx="3332">
                  <c:v>0.133323</c:v>
                </c:pt>
                <c:pt idx="3333">
                  <c:v>0.13336300000000001</c:v>
                </c:pt>
                <c:pt idx="3334">
                  <c:v>0.13340299999999999</c:v>
                </c:pt>
                <c:pt idx="3335">
                  <c:v>0.13344300000000001</c:v>
                </c:pt>
                <c:pt idx="3336">
                  <c:v>0.13348299999999999</c:v>
                </c:pt>
                <c:pt idx="3337">
                  <c:v>0.133523</c:v>
                </c:pt>
                <c:pt idx="3338">
                  <c:v>0.13356299999999999</c:v>
                </c:pt>
                <c:pt idx="3339">
                  <c:v>0.133603</c:v>
                </c:pt>
                <c:pt idx="3340">
                  <c:v>0.13364300000000001</c:v>
                </c:pt>
                <c:pt idx="3341">
                  <c:v>0.133683</c:v>
                </c:pt>
                <c:pt idx="3342">
                  <c:v>0.13372300000000001</c:v>
                </c:pt>
                <c:pt idx="3343">
                  <c:v>0.13376299999999999</c:v>
                </c:pt>
                <c:pt idx="3344">
                  <c:v>0.13380300000000001</c:v>
                </c:pt>
                <c:pt idx="3345">
                  <c:v>0.13384299999999999</c:v>
                </c:pt>
                <c:pt idx="3346">
                  <c:v>0.133883</c:v>
                </c:pt>
                <c:pt idx="3347">
                  <c:v>0.13392299999999999</c:v>
                </c:pt>
                <c:pt idx="3348">
                  <c:v>0.133963</c:v>
                </c:pt>
                <c:pt idx="3349">
                  <c:v>0.13400300000000001</c:v>
                </c:pt>
                <c:pt idx="3350">
                  <c:v>0.134043</c:v>
                </c:pt>
                <c:pt idx="3351">
                  <c:v>0.13408300000000001</c:v>
                </c:pt>
                <c:pt idx="3352">
                  <c:v>0.13412299999999999</c:v>
                </c:pt>
                <c:pt idx="3353">
                  <c:v>0.134163</c:v>
                </c:pt>
                <c:pt idx="3354">
                  <c:v>0.13420299999999999</c:v>
                </c:pt>
                <c:pt idx="3355">
                  <c:v>0.134243</c:v>
                </c:pt>
                <c:pt idx="3356">
                  <c:v>0.13428300000000001</c:v>
                </c:pt>
                <c:pt idx="3357">
                  <c:v>0.134323</c:v>
                </c:pt>
                <c:pt idx="3358">
                  <c:v>0.13436300000000001</c:v>
                </c:pt>
                <c:pt idx="3359">
                  <c:v>0.13440299999999999</c:v>
                </c:pt>
                <c:pt idx="3360">
                  <c:v>0.13444300000000001</c:v>
                </c:pt>
                <c:pt idx="3361">
                  <c:v>0.13448299999999999</c:v>
                </c:pt>
                <c:pt idx="3362">
                  <c:v>0.134523</c:v>
                </c:pt>
                <c:pt idx="3363">
                  <c:v>0.13456299999999999</c:v>
                </c:pt>
                <c:pt idx="3364">
                  <c:v>0.134603</c:v>
                </c:pt>
                <c:pt idx="3365">
                  <c:v>0.13464300000000001</c:v>
                </c:pt>
                <c:pt idx="3366">
                  <c:v>0.134683</c:v>
                </c:pt>
                <c:pt idx="3367">
                  <c:v>0.13472300000000001</c:v>
                </c:pt>
                <c:pt idx="3368">
                  <c:v>0.13476299999999999</c:v>
                </c:pt>
                <c:pt idx="3369">
                  <c:v>0.13480300000000001</c:v>
                </c:pt>
                <c:pt idx="3370">
                  <c:v>0.13484299999999999</c:v>
                </c:pt>
                <c:pt idx="3371">
                  <c:v>0.134883</c:v>
                </c:pt>
                <c:pt idx="3372">
                  <c:v>0.13492299999999999</c:v>
                </c:pt>
                <c:pt idx="3373">
                  <c:v>0.134963</c:v>
                </c:pt>
                <c:pt idx="3374">
                  <c:v>0.13500300000000001</c:v>
                </c:pt>
                <c:pt idx="3375">
                  <c:v>0.135043</c:v>
                </c:pt>
                <c:pt idx="3376">
                  <c:v>0.13508300000000001</c:v>
                </c:pt>
                <c:pt idx="3377">
                  <c:v>0.13512299999999999</c:v>
                </c:pt>
                <c:pt idx="3378">
                  <c:v>0.13516300000000001</c:v>
                </c:pt>
                <c:pt idx="3379">
                  <c:v>0.13520299999999999</c:v>
                </c:pt>
                <c:pt idx="3380">
                  <c:v>0.135243</c:v>
                </c:pt>
                <c:pt idx="3381">
                  <c:v>0.13528299999999999</c:v>
                </c:pt>
                <c:pt idx="3382">
                  <c:v>0.135323</c:v>
                </c:pt>
                <c:pt idx="3383">
                  <c:v>0.13536300000000001</c:v>
                </c:pt>
                <c:pt idx="3384">
                  <c:v>0.135403</c:v>
                </c:pt>
                <c:pt idx="3385">
                  <c:v>0.13544300000000001</c:v>
                </c:pt>
                <c:pt idx="3386">
                  <c:v>0.13548299999999999</c:v>
                </c:pt>
                <c:pt idx="3387">
                  <c:v>0.135523</c:v>
                </c:pt>
                <c:pt idx="3388">
                  <c:v>0.13556299999999999</c:v>
                </c:pt>
                <c:pt idx="3389">
                  <c:v>0.135603</c:v>
                </c:pt>
                <c:pt idx="3390">
                  <c:v>0.13564300000000001</c:v>
                </c:pt>
                <c:pt idx="3391">
                  <c:v>0.135683</c:v>
                </c:pt>
                <c:pt idx="3392">
                  <c:v>0.13572300000000001</c:v>
                </c:pt>
                <c:pt idx="3393">
                  <c:v>0.13576299999999999</c:v>
                </c:pt>
                <c:pt idx="3394">
                  <c:v>0.13580300000000001</c:v>
                </c:pt>
                <c:pt idx="3395">
                  <c:v>0.13584299999999999</c:v>
                </c:pt>
                <c:pt idx="3396">
                  <c:v>0.135883</c:v>
                </c:pt>
                <c:pt idx="3397">
                  <c:v>0.13592299999999999</c:v>
                </c:pt>
                <c:pt idx="3398">
                  <c:v>0.135963</c:v>
                </c:pt>
                <c:pt idx="3399">
                  <c:v>0.13600300000000001</c:v>
                </c:pt>
                <c:pt idx="3400">
                  <c:v>0.136043</c:v>
                </c:pt>
                <c:pt idx="3401">
                  <c:v>0.13608300000000001</c:v>
                </c:pt>
                <c:pt idx="3402">
                  <c:v>0.13612299999999999</c:v>
                </c:pt>
                <c:pt idx="3403">
                  <c:v>0.13616300000000001</c:v>
                </c:pt>
                <c:pt idx="3404">
                  <c:v>0.13620299999999999</c:v>
                </c:pt>
                <c:pt idx="3405">
                  <c:v>0.136243</c:v>
                </c:pt>
                <c:pt idx="3406">
                  <c:v>0.13628299999999999</c:v>
                </c:pt>
                <c:pt idx="3407">
                  <c:v>0.136323</c:v>
                </c:pt>
                <c:pt idx="3408">
                  <c:v>0.13636300000000001</c:v>
                </c:pt>
                <c:pt idx="3409">
                  <c:v>0.136403</c:v>
                </c:pt>
                <c:pt idx="3410">
                  <c:v>0.13644300000000001</c:v>
                </c:pt>
                <c:pt idx="3411">
                  <c:v>0.13648299999999999</c:v>
                </c:pt>
                <c:pt idx="3412">
                  <c:v>0.13652300000000001</c:v>
                </c:pt>
                <c:pt idx="3413">
                  <c:v>0.13656299999999999</c:v>
                </c:pt>
                <c:pt idx="3414">
                  <c:v>0.136603</c:v>
                </c:pt>
                <c:pt idx="3415">
                  <c:v>0.13664299999999999</c:v>
                </c:pt>
                <c:pt idx="3416">
                  <c:v>0.136683</c:v>
                </c:pt>
                <c:pt idx="3417">
                  <c:v>0.13672300000000001</c:v>
                </c:pt>
                <c:pt idx="3418">
                  <c:v>0.136763</c:v>
                </c:pt>
                <c:pt idx="3419">
                  <c:v>0.13680300000000001</c:v>
                </c:pt>
                <c:pt idx="3420">
                  <c:v>0.13684299999999999</c:v>
                </c:pt>
                <c:pt idx="3421">
                  <c:v>0.136883</c:v>
                </c:pt>
                <c:pt idx="3422">
                  <c:v>0.13692299999999999</c:v>
                </c:pt>
                <c:pt idx="3423">
                  <c:v>0.136963</c:v>
                </c:pt>
                <c:pt idx="3424">
                  <c:v>0.13700300000000001</c:v>
                </c:pt>
                <c:pt idx="3425">
                  <c:v>0.137043</c:v>
                </c:pt>
                <c:pt idx="3426">
                  <c:v>0.13708300000000001</c:v>
                </c:pt>
                <c:pt idx="3427">
                  <c:v>0.13712299999999999</c:v>
                </c:pt>
                <c:pt idx="3428">
                  <c:v>0.13716300000000001</c:v>
                </c:pt>
                <c:pt idx="3429">
                  <c:v>0.13720299999999999</c:v>
                </c:pt>
                <c:pt idx="3430">
                  <c:v>0.137243</c:v>
                </c:pt>
                <c:pt idx="3431">
                  <c:v>0.13728299999999999</c:v>
                </c:pt>
                <c:pt idx="3432">
                  <c:v>0.137323</c:v>
                </c:pt>
                <c:pt idx="3433">
                  <c:v>0.13736300000000001</c:v>
                </c:pt>
                <c:pt idx="3434">
                  <c:v>0.137403</c:v>
                </c:pt>
                <c:pt idx="3435">
                  <c:v>0.13744300000000001</c:v>
                </c:pt>
                <c:pt idx="3436">
                  <c:v>0.13748299999999999</c:v>
                </c:pt>
                <c:pt idx="3437">
                  <c:v>0.13752300000000001</c:v>
                </c:pt>
                <c:pt idx="3438">
                  <c:v>0.13756299999999999</c:v>
                </c:pt>
                <c:pt idx="3439">
                  <c:v>0.137603</c:v>
                </c:pt>
                <c:pt idx="3440">
                  <c:v>0.13764299999999999</c:v>
                </c:pt>
                <c:pt idx="3441">
                  <c:v>0.137683</c:v>
                </c:pt>
                <c:pt idx="3442">
                  <c:v>0.13772300000000001</c:v>
                </c:pt>
                <c:pt idx="3443">
                  <c:v>0.137763</c:v>
                </c:pt>
                <c:pt idx="3444">
                  <c:v>0.13780300000000001</c:v>
                </c:pt>
                <c:pt idx="3445">
                  <c:v>0.13784299999999999</c:v>
                </c:pt>
                <c:pt idx="3446">
                  <c:v>0.13788300000000001</c:v>
                </c:pt>
                <c:pt idx="3447">
                  <c:v>0.13792299999999999</c:v>
                </c:pt>
                <c:pt idx="3448">
                  <c:v>0.137963</c:v>
                </c:pt>
                <c:pt idx="3449">
                  <c:v>0.13800299999999999</c:v>
                </c:pt>
                <c:pt idx="3450">
                  <c:v>0.138043</c:v>
                </c:pt>
                <c:pt idx="3451">
                  <c:v>0.13808300000000001</c:v>
                </c:pt>
                <c:pt idx="3452">
                  <c:v>0.138123</c:v>
                </c:pt>
                <c:pt idx="3453">
                  <c:v>0.13816300000000001</c:v>
                </c:pt>
                <c:pt idx="3454">
                  <c:v>0.13820299999999999</c:v>
                </c:pt>
                <c:pt idx="3455">
                  <c:v>0.138243</c:v>
                </c:pt>
                <c:pt idx="3456">
                  <c:v>0.13828299999999999</c:v>
                </c:pt>
                <c:pt idx="3457">
                  <c:v>0.138323</c:v>
                </c:pt>
                <c:pt idx="3458">
                  <c:v>0.13836300000000001</c:v>
                </c:pt>
                <c:pt idx="3459">
                  <c:v>0.138403</c:v>
                </c:pt>
                <c:pt idx="3460">
                  <c:v>0.13844300000000001</c:v>
                </c:pt>
                <c:pt idx="3461">
                  <c:v>0.13848299999999999</c:v>
                </c:pt>
                <c:pt idx="3462">
                  <c:v>0.13852300000000001</c:v>
                </c:pt>
                <c:pt idx="3463">
                  <c:v>0.13856299999999999</c:v>
                </c:pt>
                <c:pt idx="3464">
                  <c:v>0.138603</c:v>
                </c:pt>
                <c:pt idx="3465">
                  <c:v>0.13864299999999999</c:v>
                </c:pt>
                <c:pt idx="3466">
                  <c:v>0.138683</c:v>
                </c:pt>
                <c:pt idx="3467">
                  <c:v>0.13872300000000001</c:v>
                </c:pt>
                <c:pt idx="3468">
                  <c:v>0.138763</c:v>
                </c:pt>
                <c:pt idx="3469">
                  <c:v>0.13880300000000001</c:v>
                </c:pt>
                <c:pt idx="3470">
                  <c:v>0.13884299999999999</c:v>
                </c:pt>
                <c:pt idx="3471">
                  <c:v>0.13888300000000001</c:v>
                </c:pt>
                <c:pt idx="3472">
                  <c:v>0.13892299999999999</c:v>
                </c:pt>
                <c:pt idx="3473">
                  <c:v>0.138963</c:v>
                </c:pt>
                <c:pt idx="3474">
                  <c:v>0.13900299999999999</c:v>
                </c:pt>
                <c:pt idx="3475">
                  <c:v>0.139043</c:v>
                </c:pt>
                <c:pt idx="3476">
                  <c:v>0.13908300000000001</c:v>
                </c:pt>
                <c:pt idx="3477">
                  <c:v>0.139123</c:v>
                </c:pt>
                <c:pt idx="3478">
                  <c:v>0.13916300000000001</c:v>
                </c:pt>
                <c:pt idx="3479">
                  <c:v>0.13920299999999999</c:v>
                </c:pt>
                <c:pt idx="3480">
                  <c:v>0.13924300000000001</c:v>
                </c:pt>
                <c:pt idx="3481">
                  <c:v>0.13928299999999999</c:v>
                </c:pt>
                <c:pt idx="3482">
                  <c:v>0.139323</c:v>
                </c:pt>
                <c:pt idx="3483">
                  <c:v>0.13936299999999999</c:v>
                </c:pt>
                <c:pt idx="3484">
                  <c:v>0.139403</c:v>
                </c:pt>
                <c:pt idx="3485">
                  <c:v>0.13944300000000001</c:v>
                </c:pt>
                <c:pt idx="3486">
                  <c:v>0.139483</c:v>
                </c:pt>
                <c:pt idx="3487">
                  <c:v>0.13952300000000001</c:v>
                </c:pt>
                <c:pt idx="3488">
                  <c:v>0.13956299999999999</c:v>
                </c:pt>
                <c:pt idx="3489">
                  <c:v>0.139603</c:v>
                </c:pt>
                <c:pt idx="3490">
                  <c:v>0.13964299999999999</c:v>
                </c:pt>
                <c:pt idx="3491">
                  <c:v>0.139683</c:v>
                </c:pt>
                <c:pt idx="3492">
                  <c:v>0.13972300000000001</c:v>
                </c:pt>
                <c:pt idx="3493">
                  <c:v>0.139763</c:v>
                </c:pt>
                <c:pt idx="3494">
                  <c:v>0.13980300000000001</c:v>
                </c:pt>
                <c:pt idx="3495">
                  <c:v>0.139843</c:v>
                </c:pt>
                <c:pt idx="3496">
                  <c:v>0.13988300000000001</c:v>
                </c:pt>
                <c:pt idx="3497">
                  <c:v>0.13992299999999999</c:v>
                </c:pt>
                <c:pt idx="3498">
                  <c:v>0.139963</c:v>
                </c:pt>
                <c:pt idx="3499">
                  <c:v>0.14000299999999999</c:v>
                </c:pt>
                <c:pt idx="3500">
                  <c:v>0.140043</c:v>
                </c:pt>
                <c:pt idx="3501">
                  <c:v>0.14008300000000001</c:v>
                </c:pt>
                <c:pt idx="3502">
                  <c:v>0.140123</c:v>
                </c:pt>
                <c:pt idx="3503">
                  <c:v>0.14016300000000001</c:v>
                </c:pt>
                <c:pt idx="3504">
                  <c:v>0.14020299999999999</c:v>
                </c:pt>
                <c:pt idx="3505">
                  <c:v>0.14024300000000001</c:v>
                </c:pt>
                <c:pt idx="3506">
                  <c:v>0.14028299999999999</c:v>
                </c:pt>
                <c:pt idx="3507">
                  <c:v>0.140323</c:v>
                </c:pt>
                <c:pt idx="3508">
                  <c:v>0.14036299999999999</c:v>
                </c:pt>
                <c:pt idx="3509">
                  <c:v>0.140403</c:v>
                </c:pt>
                <c:pt idx="3510">
                  <c:v>0.14044300000000001</c:v>
                </c:pt>
                <c:pt idx="3511">
                  <c:v>0.140483</c:v>
                </c:pt>
                <c:pt idx="3512">
                  <c:v>0.14052300000000001</c:v>
                </c:pt>
                <c:pt idx="3513">
                  <c:v>0.14056299999999999</c:v>
                </c:pt>
                <c:pt idx="3514">
                  <c:v>0.14060300000000001</c:v>
                </c:pt>
                <c:pt idx="3515">
                  <c:v>0.14064299999999999</c:v>
                </c:pt>
                <c:pt idx="3516">
                  <c:v>0.140683</c:v>
                </c:pt>
                <c:pt idx="3517">
                  <c:v>0.14072299999999999</c:v>
                </c:pt>
                <c:pt idx="3518">
                  <c:v>0.140763</c:v>
                </c:pt>
                <c:pt idx="3519">
                  <c:v>0.14080300000000001</c:v>
                </c:pt>
                <c:pt idx="3520">
                  <c:v>0.140843</c:v>
                </c:pt>
                <c:pt idx="3521">
                  <c:v>0.14088300000000001</c:v>
                </c:pt>
                <c:pt idx="3522">
                  <c:v>0.14092299999999999</c:v>
                </c:pt>
                <c:pt idx="3523">
                  <c:v>0.140963</c:v>
                </c:pt>
                <c:pt idx="3524">
                  <c:v>0.14100299999999999</c:v>
                </c:pt>
                <c:pt idx="3525">
                  <c:v>0.141043</c:v>
                </c:pt>
                <c:pt idx="3526">
                  <c:v>0.14108299999999999</c:v>
                </c:pt>
                <c:pt idx="3527">
                  <c:v>0.141123</c:v>
                </c:pt>
                <c:pt idx="3528">
                  <c:v>0.14116300000000001</c:v>
                </c:pt>
                <c:pt idx="3529">
                  <c:v>0.141203</c:v>
                </c:pt>
                <c:pt idx="3530">
                  <c:v>0.14124300000000001</c:v>
                </c:pt>
                <c:pt idx="3531">
                  <c:v>0.14128299999999999</c:v>
                </c:pt>
                <c:pt idx="3532">
                  <c:v>0.141323</c:v>
                </c:pt>
                <c:pt idx="3533">
                  <c:v>0.14136299999999999</c:v>
                </c:pt>
                <c:pt idx="3534">
                  <c:v>0.141403</c:v>
                </c:pt>
                <c:pt idx="3535">
                  <c:v>0.14144300000000001</c:v>
                </c:pt>
                <c:pt idx="3536">
                  <c:v>0.141483</c:v>
                </c:pt>
                <c:pt idx="3537">
                  <c:v>0.14152300000000001</c:v>
                </c:pt>
                <c:pt idx="3538">
                  <c:v>0.14156299999999999</c:v>
                </c:pt>
                <c:pt idx="3539">
                  <c:v>0.14160300000000001</c:v>
                </c:pt>
                <c:pt idx="3540">
                  <c:v>0.14164299999999999</c:v>
                </c:pt>
                <c:pt idx="3541">
                  <c:v>0.141683</c:v>
                </c:pt>
                <c:pt idx="3542">
                  <c:v>0.14172299999999999</c:v>
                </c:pt>
                <c:pt idx="3543">
                  <c:v>0.141763</c:v>
                </c:pt>
                <c:pt idx="3544">
                  <c:v>0.14180300000000001</c:v>
                </c:pt>
                <c:pt idx="3545">
                  <c:v>0.141843</c:v>
                </c:pt>
                <c:pt idx="3546">
                  <c:v>0.14188300000000001</c:v>
                </c:pt>
                <c:pt idx="3547">
                  <c:v>0.14192299999999999</c:v>
                </c:pt>
                <c:pt idx="3548">
                  <c:v>0.14196300000000001</c:v>
                </c:pt>
                <c:pt idx="3549">
                  <c:v>0.14200299999999999</c:v>
                </c:pt>
                <c:pt idx="3550">
                  <c:v>0.142043</c:v>
                </c:pt>
                <c:pt idx="3551">
                  <c:v>0.14208299999999999</c:v>
                </c:pt>
                <c:pt idx="3552">
                  <c:v>0.142123</c:v>
                </c:pt>
                <c:pt idx="3553">
                  <c:v>0.14216300000000001</c:v>
                </c:pt>
                <c:pt idx="3554">
                  <c:v>0.142203</c:v>
                </c:pt>
                <c:pt idx="3555">
                  <c:v>0.14224300000000001</c:v>
                </c:pt>
                <c:pt idx="3556">
                  <c:v>0.14228299999999999</c:v>
                </c:pt>
                <c:pt idx="3557">
                  <c:v>0.14232300000000001</c:v>
                </c:pt>
                <c:pt idx="3558">
                  <c:v>0.14236299999999999</c:v>
                </c:pt>
                <c:pt idx="3559">
                  <c:v>0.142403</c:v>
                </c:pt>
                <c:pt idx="3560">
                  <c:v>0.14244299999999999</c:v>
                </c:pt>
                <c:pt idx="3561">
                  <c:v>0.142483</c:v>
                </c:pt>
                <c:pt idx="3562">
                  <c:v>0.14252300000000001</c:v>
                </c:pt>
                <c:pt idx="3563">
                  <c:v>0.142563</c:v>
                </c:pt>
                <c:pt idx="3564">
                  <c:v>0.14260300000000001</c:v>
                </c:pt>
                <c:pt idx="3565">
                  <c:v>0.14264299999999999</c:v>
                </c:pt>
                <c:pt idx="3566">
                  <c:v>0.142683</c:v>
                </c:pt>
                <c:pt idx="3567">
                  <c:v>0.14272299999999999</c:v>
                </c:pt>
                <c:pt idx="3568">
                  <c:v>0.142763</c:v>
                </c:pt>
                <c:pt idx="3569">
                  <c:v>0.14280300000000001</c:v>
                </c:pt>
                <c:pt idx="3570">
                  <c:v>0.142843</c:v>
                </c:pt>
                <c:pt idx="3571">
                  <c:v>0.14288300000000001</c:v>
                </c:pt>
                <c:pt idx="3572">
                  <c:v>0.14292299999999999</c:v>
                </c:pt>
                <c:pt idx="3573">
                  <c:v>0.14296300000000001</c:v>
                </c:pt>
                <c:pt idx="3574">
                  <c:v>0.14300299999999999</c:v>
                </c:pt>
                <c:pt idx="3575">
                  <c:v>0.143043</c:v>
                </c:pt>
                <c:pt idx="3576">
                  <c:v>0.14308299999999999</c:v>
                </c:pt>
                <c:pt idx="3577">
                  <c:v>0.143123</c:v>
                </c:pt>
                <c:pt idx="3578">
                  <c:v>0.14316300000000001</c:v>
                </c:pt>
                <c:pt idx="3579">
                  <c:v>0.143203</c:v>
                </c:pt>
                <c:pt idx="3580">
                  <c:v>0.14324300000000001</c:v>
                </c:pt>
                <c:pt idx="3581">
                  <c:v>0.14328299999999999</c:v>
                </c:pt>
                <c:pt idx="3582">
                  <c:v>0.14332300000000001</c:v>
                </c:pt>
                <c:pt idx="3583">
                  <c:v>0.14336299999999999</c:v>
                </c:pt>
                <c:pt idx="3584">
                  <c:v>0.143403</c:v>
                </c:pt>
                <c:pt idx="3585">
                  <c:v>0.14344299999999999</c:v>
                </c:pt>
                <c:pt idx="3586">
                  <c:v>0.143483</c:v>
                </c:pt>
                <c:pt idx="3587">
                  <c:v>0.14352300000000001</c:v>
                </c:pt>
                <c:pt idx="3588">
                  <c:v>0.143563</c:v>
                </c:pt>
                <c:pt idx="3589">
                  <c:v>0.14360300000000001</c:v>
                </c:pt>
                <c:pt idx="3590">
                  <c:v>0.14364299999999999</c:v>
                </c:pt>
                <c:pt idx="3591">
                  <c:v>0.14368300000000001</c:v>
                </c:pt>
                <c:pt idx="3592">
                  <c:v>0.14372299999999999</c:v>
                </c:pt>
                <c:pt idx="3593">
                  <c:v>0.143763</c:v>
                </c:pt>
                <c:pt idx="3594">
                  <c:v>0.14380299999999999</c:v>
                </c:pt>
                <c:pt idx="3595">
                  <c:v>0.143843</c:v>
                </c:pt>
                <c:pt idx="3596">
                  <c:v>0.14388300000000001</c:v>
                </c:pt>
                <c:pt idx="3597">
                  <c:v>0.143923</c:v>
                </c:pt>
                <c:pt idx="3598">
                  <c:v>0.14396300000000001</c:v>
                </c:pt>
                <c:pt idx="3599">
                  <c:v>0.14400299999999999</c:v>
                </c:pt>
                <c:pt idx="3600">
                  <c:v>0.144043</c:v>
                </c:pt>
                <c:pt idx="3601">
                  <c:v>0.14408299999999999</c:v>
                </c:pt>
                <c:pt idx="3602">
                  <c:v>0.144123</c:v>
                </c:pt>
                <c:pt idx="3603">
                  <c:v>0.14416300000000001</c:v>
                </c:pt>
                <c:pt idx="3604">
                  <c:v>0.144203</c:v>
                </c:pt>
                <c:pt idx="3605">
                  <c:v>0.14424300000000001</c:v>
                </c:pt>
                <c:pt idx="3606">
                  <c:v>0.14428299999999999</c:v>
                </c:pt>
                <c:pt idx="3607">
                  <c:v>0.14432300000000001</c:v>
                </c:pt>
                <c:pt idx="3608">
                  <c:v>0.14436299999999999</c:v>
                </c:pt>
                <c:pt idx="3609">
                  <c:v>0.144403</c:v>
                </c:pt>
                <c:pt idx="3610">
                  <c:v>0.14444299999999999</c:v>
                </c:pt>
                <c:pt idx="3611">
                  <c:v>0.144483</c:v>
                </c:pt>
                <c:pt idx="3612">
                  <c:v>0.14452300000000001</c:v>
                </c:pt>
                <c:pt idx="3613">
                  <c:v>0.144563</c:v>
                </c:pt>
                <c:pt idx="3614">
                  <c:v>0.14460300000000001</c:v>
                </c:pt>
                <c:pt idx="3615">
                  <c:v>0.14464299999999999</c:v>
                </c:pt>
                <c:pt idx="3616">
                  <c:v>0.14468300000000001</c:v>
                </c:pt>
                <c:pt idx="3617">
                  <c:v>0.14472299999999999</c:v>
                </c:pt>
                <c:pt idx="3618">
                  <c:v>0.144763</c:v>
                </c:pt>
                <c:pt idx="3619">
                  <c:v>0.14480299999999999</c:v>
                </c:pt>
                <c:pt idx="3620">
                  <c:v>0.144843</c:v>
                </c:pt>
                <c:pt idx="3621">
                  <c:v>0.14488300000000001</c:v>
                </c:pt>
                <c:pt idx="3622">
                  <c:v>0.144923</c:v>
                </c:pt>
                <c:pt idx="3623">
                  <c:v>0.14496300000000001</c:v>
                </c:pt>
                <c:pt idx="3624">
                  <c:v>0.14500299999999999</c:v>
                </c:pt>
                <c:pt idx="3625">
                  <c:v>0.14504300000000001</c:v>
                </c:pt>
                <c:pt idx="3626">
                  <c:v>0.14508299999999999</c:v>
                </c:pt>
                <c:pt idx="3627">
                  <c:v>0.145123</c:v>
                </c:pt>
                <c:pt idx="3628">
                  <c:v>0.14516299999999999</c:v>
                </c:pt>
                <c:pt idx="3629">
                  <c:v>0.145203</c:v>
                </c:pt>
                <c:pt idx="3630">
                  <c:v>0.14524300000000001</c:v>
                </c:pt>
                <c:pt idx="3631">
                  <c:v>0.145283</c:v>
                </c:pt>
                <c:pt idx="3632">
                  <c:v>0.14532300000000001</c:v>
                </c:pt>
                <c:pt idx="3633">
                  <c:v>0.14536299999999999</c:v>
                </c:pt>
                <c:pt idx="3634">
                  <c:v>0.145403</c:v>
                </c:pt>
                <c:pt idx="3635">
                  <c:v>0.14544299999999999</c:v>
                </c:pt>
                <c:pt idx="3636">
                  <c:v>0.145483</c:v>
                </c:pt>
                <c:pt idx="3637">
                  <c:v>0.14552300000000001</c:v>
                </c:pt>
                <c:pt idx="3638">
                  <c:v>0.145563</c:v>
                </c:pt>
                <c:pt idx="3639">
                  <c:v>0.14560300000000001</c:v>
                </c:pt>
                <c:pt idx="3640">
                  <c:v>0.14564299999999999</c:v>
                </c:pt>
                <c:pt idx="3641">
                  <c:v>0.14568300000000001</c:v>
                </c:pt>
                <c:pt idx="3642">
                  <c:v>0.14572299999999999</c:v>
                </c:pt>
                <c:pt idx="3643">
                  <c:v>0.145763</c:v>
                </c:pt>
                <c:pt idx="3644">
                  <c:v>0.14580299999999999</c:v>
                </c:pt>
                <c:pt idx="3645">
                  <c:v>0.145843</c:v>
                </c:pt>
                <c:pt idx="3646">
                  <c:v>0.14588300000000001</c:v>
                </c:pt>
                <c:pt idx="3647">
                  <c:v>0.145923</c:v>
                </c:pt>
                <c:pt idx="3648">
                  <c:v>0.14596300000000001</c:v>
                </c:pt>
                <c:pt idx="3649">
                  <c:v>0.14600299999999999</c:v>
                </c:pt>
                <c:pt idx="3650">
                  <c:v>0.14604300000000001</c:v>
                </c:pt>
                <c:pt idx="3651">
                  <c:v>0.14608299999999999</c:v>
                </c:pt>
                <c:pt idx="3652">
                  <c:v>0.146123</c:v>
                </c:pt>
                <c:pt idx="3653">
                  <c:v>0.14616299999999999</c:v>
                </c:pt>
                <c:pt idx="3654">
                  <c:v>0.146203</c:v>
                </c:pt>
                <c:pt idx="3655">
                  <c:v>0.14624300000000001</c:v>
                </c:pt>
                <c:pt idx="3656">
                  <c:v>0.146283</c:v>
                </c:pt>
                <c:pt idx="3657">
                  <c:v>0.14632300000000001</c:v>
                </c:pt>
                <c:pt idx="3658">
                  <c:v>0.14636299999999999</c:v>
                </c:pt>
                <c:pt idx="3659">
                  <c:v>0.14640300000000001</c:v>
                </c:pt>
                <c:pt idx="3660">
                  <c:v>0.14644299999999999</c:v>
                </c:pt>
                <c:pt idx="3661">
                  <c:v>0.146483</c:v>
                </c:pt>
                <c:pt idx="3662">
                  <c:v>0.14652299999999999</c:v>
                </c:pt>
                <c:pt idx="3663">
                  <c:v>0.146563</c:v>
                </c:pt>
                <c:pt idx="3664">
                  <c:v>0.14660300000000001</c:v>
                </c:pt>
                <c:pt idx="3665">
                  <c:v>0.146643</c:v>
                </c:pt>
                <c:pt idx="3666">
                  <c:v>0.14668300000000001</c:v>
                </c:pt>
                <c:pt idx="3667">
                  <c:v>0.14672299999999999</c:v>
                </c:pt>
                <c:pt idx="3668">
                  <c:v>0.146763</c:v>
                </c:pt>
                <c:pt idx="3669">
                  <c:v>0.14680299999999999</c:v>
                </c:pt>
                <c:pt idx="3670">
                  <c:v>0.146843</c:v>
                </c:pt>
                <c:pt idx="3671">
                  <c:v>0.14688300000000001</c:v>
                </c:pt>
                <c:pt idx="3672">
                  <c:v>0.146923</c:v>
                </c:pt>
                <c:pt idx="3673">
                  <c:v>0.14696300000000001</c:v>
                </c:pt>
                <c:pt idx="3674">
                  <c:v>0.14700299999999999</c:v>
                </c:pt>
                <c:pt idx="3675">
                  <c:v>0.14704300000000001</c:v>
                </c:pt>
                <c:pt idx="3676">
                  <c:v>0.14708299999999999</c:v>
                </c:pt>
                <c:pt idx="3677">
                  <c:v>0.147123</c:v>
                </c:pt>
                <c:pt idx="3678">
                  <c:v>0.14716299999999999</c:v>
                </c:pt>
                <c:pt idx="3679">
                  <c:v>0.147203</c:v>
                </c:pt>
                <c:pt idx="3680">
                  <c:v>0.14724300000000001</c:v>
                </c:pt>
                <c:pt idx="3681">
                  <c:v>0.147283</c:v>
                </c:pt>
                <c:pt idx="3682">
                  <c:v>0.14732300000000001</c:v>
                </c:pt>
                <c:pt idx="3683">
                  <c:v>0.14736299999999999</c:v>
                </c:pt>
                <c:pt idx="3684">
                  <c:v>0.14740300000000001</c:v>
                </c:pt>
                <c:pt idx="3685">
                  <c:v>0.14744299999999999</c:v>
                </c:pt>
                <c:pt idx="3686">
                  <c:v>0.147483</c:v>
                </c:pt>
                <c:pt idx="3687">
                  <c:v>0.14752299999999999</c:v>
                </c:pt>
                <c:pt idx="3688">
                  <c:v>0.147563</c:v>
                </c:pt>
                <c:pt idx="3689">
                  <c:v>0.14760300000000001</c:v>
                </c:pt>
                <c:pt idx="3690">
                  <c:v>0.147643</c:v>
                </c:pt>
                <c:pt idx="3691">
                  <c:v>0.14768300000000001</c:v>
                </c:pt>
                <c:pt idx="3692">
                  <c:v>0.14772299999999999</c:v>
                </c:pt>
                <c:pt idx="3693">
                  <c:v>0.14776300000000001</c:v>
                </c:pt>
                <c:pt idx="3694">
                  <c:v>0.14780299999999999</c:v>
                </c:pt>
                <c:pt idx="3695">
                  <c:v>0.147843</c:v>
                </c:pt>
                <c:pt idx="3696">
                  <c:v>0.14788299999999999</c:v>
                </c:pt>
                <c:pt idx="3697">
                  <c:v>0.147923</c:v>
                </c:pt>
                <c:pt idx="3698">
                  <c:v>0.14796300000000001</c:v>
                </c:pt>
                <c:pt idx="3699">
                  <c:v>0.148003</c:v>
                </c:pt>
                <c:pt idx="3700">
                  <c:v>0.14804300000000001</c:v>
                </c:pt>
                <c:pt idx="3701">
                  <c:v>0.14808299999999999</c:v>
                </c:pt>
                <c:pt idx="3702">
                  <c:v>0.148123</c:v>
                </c:pt>
                <c:pt idx="3703">
                  <c:v>0.14816299999999999</c:v>
                </c:pt>
                <c:pt idx="3704">
                  <c:v>0.148203</c:v>
                </c:pt>
                <c:pt idx="3705">
                  <c:v>0.14824300000000001</c:v>
                </c:pt>
                <c:pt idx="3706">
                  <c:v>0.148283</c:v>
                </c:pt>
                <c:pt idx="3707">
                  <c:v>0.14832300000000001</c:v>
                </c:pt>
                <c:pt idx="3708">
                  <c:v>0.14836299999999999</c:v>
                </c:pt>
                <c:pt idx="3709">
                  <c:v>0.14840300000000001</c:v>
                </c:pt>
                <c:pt idx="3710">
                  <c:v>0.14844299999999999</c:v>
                </c:pt>
                <c:pt idx="3711">
                  <c:v>0.148483</c:v>
                </c:pt>
                <c:pt idx="3712">
                  <c:v>0.14852299999999999</c:v>
                </c:pt>
                <c:pt idx="3713">
                  <c:v>0.148563</c:v>
                </c:pt>
                <c:pt idx="3714">
                  <c:v>0.14860300000000001</c:v>
                </c:pt>
                <c:pt idx="3715">
                  <c:v>0.148643</c:v>
                </c:pt>
                <c:pt idx="3716">
                  <c:v>0.14868300000000001</c:v>
                </c:pt>
                <c:pt idx="3717">
                  <c:v>0.14872299999999999</c:v>
                </c:pt>
                <c:pt idx="3718">
                  <c:v>0.14876300000000001</c:v>
                </c:pt>
                <c:pt idx="3719">
                  <c:v>0.14880299999999999</c:v>
                </c:pt>
                <c:pt idx="3720">
                  <c:v>0.148843</c:v>
                </c:pt>
                <c:pt idx="3721">
                  <c:v>0.14888299999999999</c:v>
                </c:pt>
                <c:pt idx="3722">
                  <c:v>0.148923</c:v>
                </c:pt>
                <c:pt idx="3723">
                  <c:v>0.14896300000000001</c:v>
                </c:pt>
                <c:pt idx="3724">
                  <c:v>0.149003</c:v>
                </c:pt>
                <c:pt idx="3725">
                  <c:v>0.14904300000000001</c:v>
                </c:pt>
                <c:pt idx="3726">
                  <c:v>0.14908299999999999</c:v>
                </c:pt>
                <c:pt idx="3727">
                  <c:v>0.14912300000000001</c:v>
                </c:pt>
                <c:pt idx="3728">
                  <c:v>0.14916299999999999</c:v>
                </c:pt>
                <c:pt idx="3729">
                  <c:v>0.149203</c:v>
                </c:pt>
                <c:pt idx="3730">
                  <c:v>0.14924299999999999</c:v>
                </c:pt>
                <c:pt idx="3731">
                  <c:v>0.149283</c:v>
                </c:pt>
                <c:pt idx="3732">
                  <c:v>0.14932300000000001</c:v>
                </c:pt>
                <c:pt idx="3733">
                  <c:v>0.149363</c:v>
                </c:pt>
                <c:pt idx="3734">
                  <c:v>0.14940300000000001</c:v>
                </c:pt>
                <c:pt idx="3735">
                  <c:v>0.14944299999999999</c:v>
                </c:pt>
                <c:pt idx="3736">
                  <c:v>0.149483</c:v>
                </c:pt>
                <c:pt idx="3737">
                  <c:v>0.14952299999999999</c:v>
                </c:pt>
                <c:pt idx="3738">
                  <c:v>0.149563</c:v>
                </c:pt>
                <c:pt idx="3739">
                  <c:v>0.14960300000000001</c:v>
                </c:pt>
                <c:pt idx="3740">
                  <c:v>0.149643</c:v>
                </c:pt>
                <c:pt idx="3741">
                  <c:v>0.14968300000000001</c:v>
                </c:pt>
                <c:pt idx="3742">
                  <c:v>0.14972299999999999</c:v>
                </c:pt>
                <c:pt idx="3743">
                  <c:v>0.14976300000000001</c:v>
                </c:pt>
                <c:pt idx="3744">
                  <c:v>0.14980299999999999</c:v>
                </c:pt>
                <c:pt idx="3745">
                  <c:v>0.149843</c:v>
                </c:pt>
                <c:pt idx="3746">
                  <c:v>0.14988299999999999</c:v>
                </c:pt>
                <c:pt idx="3747">
                  <c:v>0.149923</c:v>
                </c:pt>
                <c:pt idx="3748">
                  <c:v>0.14996300000000001</c:v>
                </c:pt>
                <c:pt idx="3749">
                  <c:v>0.150003</c:v>
                </c:pt>
                <c:pt idx="3750">
                  <c:v>0.15004300000000001</c:v>
                </c:pt>
                <c:pt idx="3751">
                  <c:v>0.15008299999999999</c:v>
                </c:pt>
                <c:pt idx="3752">
                  <c:v>0.15012300000000001</c:v>
                </c:pt>
                <c:pt idx="3753">
                  <c:v>0.15016299999999999</c:v>
                </c:pt>
                <c:pt idx="3754">
                  <c:v>0.150203</c:v>
                </c:pt>
                <c:pt idx="3755">
                  <c:v>0.15024299999999999</c:v>
                </c:pt>
                <c:pt idx="3756">
                  <c:v>0.150283</c:v>
                </c:pt>
                <c:pt idx="3757">
                  <c:v>0.15032300000000001</c:v>
                </c:pt>
                <c:pt idx="3758">
                  <c:v>0.150363</c:v>
                </c:pt>
                <c:pt idx="3759">
                  <c:v>0.15040300000000001</c:v>
                </c:pt>
                <c:pt idx="3760">
                  <c:v>0.15044299999999999</c:v>
                </c:pt>
                <c:pt idx="3761">
                  <c:v>0.15048300000000001</c:v>
                </c:pt>
                <c:pt idx="3762">
                  <c:v>0.15052299999999999</c:v>
                </c:pt>
                <c:pt idx="3763">
                  <c:v>0.150563</c:v>
                </c:pt>
                <c:pt idx="3764">
                  <c:v>0.15060299999999999</c:v>
                </c:pt>
                <c:pt idx="3765">
                  <c:v>0.150643</c:v>
                </c:pt>
                <c:pt idx="3766">
                  <c:v>0.15068300000000001</c:v>
                </c:pt>
                <c:pt idx="3767">
                  <c:v>0.150723</c:v>
                </c:pt>
                <c:pt idx="3768">
                  <c:v>0.15076300000000001</c:v>
                </c:pt>
                <c:pt idx="3769">
                  <c:v>0.15080299999999999</c:v>
                </c:pt>
                <c:pt idx="3770">
                  <c:v>0.150843</c:v>
                </c:pt>
                <c:pt idx="3771">
                  <c:v>0.15088299999999999</c:v>
                </c:pt>
                <c:pt idx="3772">
                  <c:v>0.150923</c:v>
                </c:pt>
                <c:pt idx="3773">
                  <c:v>0.15096300000000001</c:v>
                </c:pt>
                <c:pt idx="3774">
                  <c:v>0.151003</c:v>
                </c:pt>
                <c:pt idx="3775">
                  <c:v>0.15104300000000001</c:v>
                </c:pt>
                <c:pt idx="3776">
                  <c:v>0.151083</c:v>
                </c:pt>
                <c:pt idx="3777">
                  <c:v>0.15112300000000001</c:v>
                </c:pt>
                <c:pt idx="3778">
                  <c:v>0.15116299999999999</c:v>
                </c:pt>
                <c:pt idx="3779">
                  <c:v>0.151203</c:v>
                </c:pt>
                <c:pt idx="3780">
                  <c:v>0.15124299999999999</c:v>
                </c:pt>
                <c:pt idx="3781">
                  <c:v>0.151283</c:v>
                </c:pt>
                <c:pt idx="3782">
                  <c:v>0.15132300000000001</c:v>
                </c:pt>
                <c:pt idx="3783">
                  <c:v>0.151363</c:v>
                </c:pt>
                <c:pt idx="3784">
                  <c:v>0.15140300000000001</c:v>
                </c:pt>
                <c:pt idx="3785">
                  <c:v>0.15144299999999999</c:v>
                </c:pt>
                <c:pt idx="3786">
                  <c:v>0.15148300000000001</c:v>
                </c:pt>
                <c:pt idx="3787">
                  <c:v>0.15152299999999999</c:v>
                </c:pt>
                <c:pt idx="3788">
                  <c:v>0.151563</c:v>
                </c:pt>
                <c:pt idx="3789">
                  <c:v>0.15160299999999999</c:v>
                </c:pt>
                <c:pt idx="3790">
                  <c:v>0.151643</c:v>
                </c:pt>
                <c:pt idx="3791">
                  <c:v>0.15168300000000001</c:v>
                </c:pt>
                <c:pt idx="3792">
                  <c:v>0.151723</c:v>
                </c:pt>
                <c:pt idx="3793">
                  <c:v>0.15176300000000001</c:v>
                </c:pt>
                <c:pt idx="3794">
                  <c:v>0.15180299999999999</c:v>
                </c:pt>
                <c:pt idx="3795">
                  <c:v>0.15184300000000001</c:v>
                </c:pt>
                <c:pt idx="3796">
                  <c:v>0.15188299999999999</c:v>
                </c:pt>
                <c:pt idx="3797">
                  <c:v>0.151923</c:v>
                </c:pt>
                <c:pt idx="3798">
                  <c:v>0.15196299999999999</c:v>
                </c:pt>
                <c:pt idx="3799">
                  <c:v>0.152003</c:v>
                </c:pt>
                <c:pt idx="3800">
                  <c:v>0.15204300000000001</c:v>
                </c:pt>
                <c:pt idx="3801">
                  <c:v>0.152083</c:v>
                </c:pt>
                <c:pt idx="3802">
                  <c:v>0.15212300000000001</c:v>
                </c:pt>
                <c:pt idx="3803">
                  <c:v>0.15216299999999999</c:v>
                </c:pt>
                <c:pt idx="3804">
                  <c:v>0.152203</c:v>
                </c:pt>
                <c:pt idx="3805">
                  <c:v>0.15224299999999999</c:v>
                </c:pt>
                <c:pt idx="3806">
                  <c:v>0.152283</c:v>
                </c:pt>
                <c:pt idx="3807">
                  <c:v>0.15232299999999999</c:v>
                </c:pt>
                <c:pt idx="3808">
                  <c:v>0.152363</c:v>
                </c:pt>
                <c:pt idx="3809">
                  <c:v>0.15240300000000001</c:v>
                </c:pt>
                <c:pt idx="3810">
                  <c:v>0.152443</c:v>
                </c:pt>
                <c:pt idx="3811">
                  <c:v>0.15248300000000001</c:v>
                </c:pt>
                <c:pt idx="3812">
                  <c:v>0.15252299999999999</c:v>
                </c:pt>
                <c:pt idx="3813">
                  <c:v>0.152563</c:v>
                </c:pt>
                <c:pt idx="3814">
                  <c:v>0.15260299999999999</c:v>
                </c:pt>
                <c:pt idx="3815">
                  <c:v>0.152643</c:v>
                </c:pt>
                <c:pt idx="3816">
                  <c:v>0.15268300000000001</c:v>
                </c:pt>
                <c:pt idx="3817">
                  <c:v>0.152723</c:v>
                </c:pt>
                <c:pt idx="3818">
                  <c:v>0.15276300000000001</c:v>
                </c:pt>
                <c:pt idx="3819">
                  <c:v>0.15280299999999999</c:v>
                </c:pt>
                <c:pt idx="3820">
                  <c:v>0.15284300000000001</c:v>
                </c:pt>
                <c:pt idx="3821">
                  <c:v>0.15288299999999999</c:v>
                </c:pt>
                <c:pt idx="3822">
                  <c:v>0.152923</c:v>
                </c:pt>
                <c:pt idx="3823">
                  <c:v>0.15296299999999999</c:v>
                </c:pt>
                <c:pt idx="3824">
                  <c:v>0.153003</c:v>
                </c:pt>
                <c:pt idx="3825">
                  <c:v>0.15304300000000001</c:v>
                </c:pt>
                <c:pt idx="3826">
                  <c:v>0.153083</c:v>
                </c:pt>
                <c:pt idx="3827">
                  <c:v>0.15312300000000001</c:v>
                </c:pt>
                <c:pt idx="3828">
                  <c:v>0.15316299999999999</c:v>
                </c:pt>
                <c:pt idx="3829">
                  <c:v>0.15320300000000001</c:v>
                </c:pt>
                <c:pt idx="3830">
                  <c:v>0.15324299999999999</c:v>
                </c:pt>
                <c:pt idx="3831">
                  <c:v>0.153283</c:v>
                </c:pt>
                <c:pt idx="3832">
                  <c:v>0.15332299999999999</c:v>
                </c:pt>
                <c:pt idx="3833">
                  <c:v>0.153363</c:v>
                </c:pt>
                <c:pt idx="3834">
                  <c:v>0.15340300000000001</c:v>
                </c:pt>
                <c:pt idx="3835">
                  <c:v>0.153443</c:v>
                </c:pt>
                <c:pt idx="3836">
                  <c:v>0.15348300000000001</c:v>
                </c:pt>
                <c:pt idx="3837">
                  <c:v>0.15352299999999999</c:v>
                </c:pt>
                <c:pt idx="3838">
                  <c:v>0.15356300000000001</c:v>
                </c:pt>
                <c:pt idx="3839">
                  <c:v>0.15360299999999999</c:v>
                </c:pt>
                <c:pt idx="3840">
                  <c:v>0.153643</c:v>
                </c:pt>
                <c:pt idx="3841">
                  <c:v>0.15368299999999999</c:v>
                </c:pt>
                <c:pt idx="3842">
                  <c:v>0.153723</c:v>
                </c:pt>
                <c:pt idx="3843">
                  <c:v>0.15376300000000001</c:v>
                </c:pt>
                <c:pt idx="3844">
                  <c:v>0.153803</c:v>
                </c:pt>
                <c:pt idx="3845">
                  <c:v>0.15384300000000001</c:v>
                </c:pt>
                <c:pt idx="3846">
                  <c:v>0.15388299999999999</c:v>
                </c:pt>
                <c:pt idx="3847">
                  <c:v>0.153923</c:v>
                </c:pt>
                <c:pt idx="3848">
                  <c:v>0.15396299999999999</c:v>
                </c:pt>
                <c:pt idx="3849">
                  <c:v>0.154003</c:v>
                </c:pt>
                <c:pt idx="3850">
                  <c:v>0.15404300000000001</c:v>
                </c:pt>
                <c:pt idx="3851">
                  <c:v>0.154083</c:v>
                </c:pt>
                <c:pt idx="3852">
                  <c:v>0.15412300000000001</c:v>
                </c:pt>
                <c:pt idx="3853">
                  <c:v>0.15416299999999999</c:v>
                </c:pt>
                <c:pt idx="3854">
                  <c:v>0.15420300000000001</c:v>
                </c:pt>
                <c:pt idx="3855">
                  <c:v>0.15424299999999999</c:v>
                </c:pt>
                <c:pt idx="3856">
                  <c:v>0.154283</c:v>
                </c:pt>
                <c:pt idx="3857">
                  <c:v>0.15432299999999999</c:v>
                </c:pt>
                <c:pt idx="3858">
                  <c:v>0.154363</c:v>
                </c:pt>
                <c:pt idx="3859">
                  <c:v>0.15440300000000001</c:v>
                </c:pt>
                <c:pt idx="3860">
                  <c:v>0.154443</c:v>
                </c:pt>
                <c:pt idx="3861">
                  <c:v>0.15448300000000001</c:v>
                </c:pt>
                <c:pt idx="3862">
                  <c:v>0.15452299999999999</c:v>
                </c:pt>
                <c:pt idx="3863">
                  <c:v>0.15456300000000001</c:v>
                </c:pt>
                <c:pt idx="3864">
                  <c:v>0.15460299999999999</c:v>
                </c:pt>
                <c:pt idx="3865">
                  <c:v>0.154643</c:v>
                </c:pt>
                <c:pt idx="3866">
                  <c:v>0.15468299999999999</c:v>
                </c:pt>
                <c:pt idx="3867">
                  <c:v>0.154723</c:v>
                </c:pt>
                <c:pt idx="3868">
                  <c:v>0.15476300000000001</c:v>
                </c:pt>
                <c:pt idx="3869">
                  <c:v>0.154803</c:v>
                </c:pt>
                <c:pt idx="3870">
                  <c:v>0.15484300000000001</c:v>
                </c:pt>
                <c:pt idx="3871">
                  <c:v>0.15488299999999999</c:v>
                </c:pt>
                <c:pt idx="3872">
                  <c:v>0.15492300000000001</c:v>
                </c:pt>
                <c:pt idx="3873">
                  <c:v>0.15496299999999999</c:v>
                </c:pt>
                <c:pt idx="3874">
                  <c:v>0.155003</c:v>
                </c:pt>
                <c:pt idx="3875">
                  <c:v>0.15504299999999999</c:v>
                </c:pt>
                <c:pt idx="3876">
                  <c:v>0.155083</c:v>
                </c:pt>
                <c:pt idx="3877">
                  <c:v>0.15512300000000001</c:v>
                </c:pt>
                <c:pt idx="3878">
                  <c:v>0.155163</c:v>
                </c:pt>
                <c:pt idx="3879">
                  <c:v>0.15520300000000001</c:v>
                </c:pt>
                <c:pt idx="3880">
                  <c:v>0.15524299999999999</c:v>
                </c:pt>
                <c:pt idx="3881">
                  <c:v>0.155283</c:v>
                </c:pt>
                <c:pt idx="3882">
                  <c:v>0.15532299999999999</c:v>
                </c:pt>
                <c:pt idx="3883">
                  <c:v>0.155363</c:v>
                </c:pt>
                <c:pt idx="3884">
                  <c:v>0.15540300000000001</c:v>
                </c:pt>
                <c:pt idx="3885">
                  <c:v>0.155443</c:v>
                </c:pt>
                <c:pt idx="3886">
                  <c:v>0.15548300000000001</c:v>
                </c:pt>
                <c:pt idx="3887">
                  <c:v>0.15552299999999999</c:v>
                </c:pt>
                <c:pt idx="3888">
                  <c:v>0.15556300000000001</c:v>
                </c:pt>
                <c:pt idx="3889">
                  <c:v>0.15560299999999999</c:v>
                </c:pt>
                <c:pt idx="3890">
                  <c:v>0.155643</c:v>
                </c:pt>
                <c:pt idx="3891">
                  <c:v>0.15568299999999999</c:v>
                </c:pt>
                <c:pt idx="3892">
                  <c:v>0.155723</c:v>
                </c:pt>
                <c:pt idx="3893">
                  <c:v>0.15576300000000001</c:v>
                </c:pt>
                <c:pt idx="3894">
                  <c:v>0.155803</c:v>
                </c:pt>
                <c:pt idx="3895">
                  <c:v>0.15584300000000001</c:v>
                </c:pt>
                <c:pt idx="3896">
                  <c:v>0.15588299999999999</c:v>
                </c:pt>
                <c:pt idx="3897">
                  <c:v>0.15592300000000001</c:v>
                </c:pt>
                <c:pt idx="3898">
                  <c:v>0.15596299999999999</c:v>
                </c:pt>
                <c:pt idx="3899">
                  <c:v>0.156003</c:v>
                </c:pt>
                <c:pt idx="3900">
                  <c:v>0.15604299999999999</c:v>
                </c:pt>
                <c:pt idx="3901">
                  <c:v>0.156083</c:v>
                </c:pt>
                <c:pt idx="3902">
                  <c:v>0.15612300000000001</c:v>
                </c:pt>
                <c:pt idx="3903">
                  <c:v>0.156163</c:v>
                </c:pt>
                <c:pt idx="3904">
                  <c:v>0.15620300000000001</c:v>
                </c:pt>
                <c:pt idx="3905">
                  <c:v>0.15624299999999999</c:v>
                </c:pt>
                <c:pt idx="3906">
                  <c:v>0.15628300000000001</c:v>
                </c:pt>
                <c:pt idx="3907">
                  <c:v>0.15632299999999999</c:v>
                </c:pt>
                <c:pt idx="3908">
                  <c:v>0.156363</c:v>
                </c:pt>
                <c:pt idx="3909">
                  <c:v>0.15640299999999999</c:v>
                </c:pt>
                <c:pt idx="3910">
                  <c:v>0.156443</c:v>
                </c:pt>
                <c:pt idx="3911">
                  <c:v>0.15648300000000001</c:v>
                </c:pt>
                <c:pt idx="3912">
                  <c:v>0.156523</c:v>
                </c:pt>
                <c:pt idx="3913">
                  <c:v>0.15656300000000001</c:v>
                </c:pt>
                <c:pt idx="3914">
                  <c:v>0.15660299999999999</c:v>
                </c:pt>
                <c:pt idx="3915">
                  <c:v>0.156643</c:v>
                </c:pt>
                <c:pt idx="3916">
                  <c:v>0.15668299999999999</c:v>
                </c:pt>
                <c:pt idx="3917">
                  <c:v>0.156723</c:v>
                </c:pt>
                <c:pt idx="3918">
                  <c:v>0.15676300000000001</c:v>
                </c:pt>
                <c:pt idx="3919">
                  <c:v>0.156803</c:v>
                </c:pt>
                <c:pt idx="3920">
                  <c:v>0.15684300000000001</c:v>
                </c:pt>
                <c:pt idx="3921">
                  <c:v>0.15688299999999999</c:v>
                </c:pt>
                <c:pt idx="3922">
                  <c:v>0.15692300000000001</c:v>
                </c:pt>
                <c:pt idx="3923">
                  <c:v>0.15696299999999999</c:v>
                </c:pt>
                <c:pt idx="3924">
                  <c:v>0.157003</c:v>
                </c:pt>
                <c:pt idx="3925">
                  <c:v>0.15704299999999999</c:v>
                </c:pt>
                <c:pt idx="3926">
                  <c:v>0.157083</c:v>
                </c:pt>
                <c:pt idx="3927">
                  <c:v>0.15712300000000001</c:v>
                </c:pt>
                <c:pt idx="3928">
                  <c:v>0.157163</c:v>
                </c:pt>
                <c:pt idx="3929">
                  <c:v>0.15720300000000001</c:v>
                </c:pt>
                <c:pt idx="3930">
                  <c:v>0.15724299999999999</c:v>
                </c:pt>
                <c:pt idx="3931">
                  <c:v>0.15728300000000001</c:v>
                </c:pt>
                <c:pt idx="3932">
                  <c:v>0.15732299999999999</c:v>
                </c:pt>
                <c:pt idx="3933">
                  <c:v>0.157363</c:v>
                </c:pt>
                <c:pt idx="3934">
                  <c:v>0.15740299999999999</c:v>
                </c:pt>
                <c:pt idx="3935">
                  <c:v>0.157443</c:v>
                </c:pt>
                <c:pt idx="3936">
                  <c:v>0.15748300000000001</c:v>
                </c:pt>
                <c:pt idx="3937">
                  <c:v>0.157523</c:v>
                </c:pt>
                <c:pt idx="3938">
                  <c:v>0.15756300000000001</c:v>
                </c:pt>
                <c:pt idx="3939">
                  <c:v>0.15760299999999999</c:v>
                </c:pt>
                <c:pt idx="3940">
                  <c:v>0.15764300000000001</c:v>
                </c:pt>
                <c:pt idx="3941">
                  <c:v>0.15768299999999999</c:v>
                </c:pt>
                <c:pt idx="3942">
                  <c:v>0.157723</c:v>
                </c:pt>
                <c:pt idx="3943">
                  <c:v>0.15776299999999999</c:v>
                </c:pt>
                <c:pt idx="3944">
                  <c:v>0.157803</c:v>
                </c:pt>
                <c:pt idx="3945">
                  <c:v>0.15784300000000001</c:v>
                </c:pt>
                <c:pt idx="3946">
                  <c:v>0.157883</c:v>
                </c:pt>
                <c:pt idx="3947">
                  <c:v>0.15792300000000001</c:v>
                </c:pt>
                <c:pt idx="3948">
                  <c:v>0.15796299999999999</c:v>
                </c:pt>
                <c:pt idx="3949">
                  <c:v>0.158003</c:v>
                </c:pt>
                <c:pt idx="3950">
                  <c:v>0.15804299999999999</c:v>
                </c:pt>
                <c:pt idx="3951">
                  <c:v>0.158083</c:v>
                </c:pt>
                <c:pt idx="3952">
                  <c:v>0.15812300000000001</c:v>
                </c:pt>
                <c:pt idx="3953">
                  <c:v>0.158163</c:v>
                </c:pt>
                <c:pt idx="3954">
                  <c:v>0.15820300000000001</c:v>
                </c:pt>
                <c:pt idx="3955">
                  <c:v>0.15824299999999999</c:v>
                </c:pt>
                <c:pt idx="3956">
                  <c:v>0.15828300000000001</c:v>
                </c:pt>
                <c:pt idx="3957">
                  <c:v>0.15832299999999999</c:v>
                </c:pt>
                <c:pt idx="3958">
                  <c:v>0.158363</c:v>
                </c:pt>
                <c:pt idx="3959">
                  <c:v>0.15840299999999999</c:v>
                </c:pt>
                <c:pt idx="3960">
                  <c:v>0.158443</c:v>
                </c:pt>
                <c:pt idx="3961">
                  <c:v>0.15848300000000001</c:v>
                </c:pt>
                <c:pt idx="3962">
                  <c:v>0.158523</c:v>
                </c:pt>
                <c:pt idx="3963">
                  <c:v>0.15856300000000001</c:v>
                </c:pt>
                <c:pt idx="3964">
                  <c:v>0.15860299999999999</c:v>
                </c:pt>
                <c:pt idx="3965">
                  <c:v>0.15864300000000001</c:v>
                </c:pt>
                <c:pt idx="3966">
                  <c:v>0.15868299999999999</c:v>
                </c:pt>
                <c:pt idx="3967">
                  <c:v>0.158723</c:v>
                </c:pt>
                <c:pt idx="3968">
                  <c:v>0.15876299999999999</c:v>
                </c:pt>
                <c:pt idx="3969">
                  <c:v>0.158803</c:v>
                </c:pt>
                <c:pt idx="3970">
                  <c:v>0.15884300000000001</c:v>
                </c:pt>
                <c:pt idx="3971">
                  <c:v>0.158883</c:v>
                </c:pt>
                <c:pt idx="3972">
                  <c:v>0.15892300000000001</c:v>
                </c:pt>
                <c:pt idx="3973">
                  <c:v>0.15896299999999999</c:v>
                </c:pt>
                <c:pt idx="3974">
                  <c:v>0.15900300000000001</c:v>
                </c:pt>
                <c:pt idx="3975">
                  <c:v>0.15904299999999999</c:v>
                </c:pt>
                <c:pt idx="3976">
                  <c:v>0.159083</c:v>
                </c:pt>
                <c:pt idx="3977">
                  <c:v>0.15912299999999999</c:v>
                </c:pt>
                <c:pt idx="3978">
                  <c:v>0.159163</c:v>
                </c:pt>
                <c:pt idx="3979">
                  <c:v>0.15920300000000001</c:v>
                </c:pt>
                <c:pt idx="3980">
                  <c:v>0.159243</c:v>
                </c:pt>
                <c:pt idx="3981">
                  <c:v>0.15928300000000001</c:v>
                </c:pt>
                <c:pt idx="3982">
                  <c:v>0.15932299999999999</c:v>
                </c:pt>
                <c:pt idx="3983">
                  <c:v>0.159363</c:v>
                </c:pt>
                <c:pt idx="3984">
                  <c:v>0.15940299999999999</c:v>
                </c:pt>
                <c:pt idx="3985">
                  <c:v>0.159443</c:v>
                </c:pt>
                <c:pt idx="3986">
                  <c:v>0.15948300000000001</c:v>
                </c:pt>
                <c:pt idx="3987">
                  <c:v>0.159523</c:v>
                </c:pt>
                <c:pt idx="3988">
                  <c:v>0.15956300000000001</c:v>
                </c:pt>
                <c:pt idx="3989">
                  <c:v>0.15960299999999999</c:v>
                </c:pt>
                <c:pt idx="3990">
                  <c:v>0.15964300000000001</c:v>
                </c:pt>
                <c:pt idx="3991">
                  <c:v>0.15968299999999999</c:v>
                </c:pt>
                <c:pt idx="3992">
                  <c:v>0.159723</c:v>
                </c:pt>
                <c:pt idx="3993">
                  <c:v>0.15976299999999999</c:v>
                </c:pt>
                <c:pt idx="3994">
                  <c:v>0.159803</c:v>
                </c:pt>
                <c:pt idx="3995">
                  <c:v>0.15984300000000001</c:v>
                </c:pt>
                <c:pt idx="3996">
                  <c:v>0.159883</c:v>
                </c:pt>
                <c:pt idx="3997">
                  <c:v>0.15992300000000001</c:v>
                </c:pt>
                <c:pt idx="3998">
                  <c:v>0.15996299999999999</c:v>
                </c:pt>
                <c:pt idx="3999">
                  <c:v>0.16000300000000001</c:v>
                </c:pt>
                <c:pt idx="4000">
                  <c:v>0.16004299999999999</c:v>
                </c:pt>
                <c:pt idx="4001">
                  <c:v>0.160083</c:v>
                </c:pt>
                <c:pt idx="4002">
                  <c:v>0.16012299999999999</c:v>
                </c:pt>
                <c:pt idx="4003">
                  <c:v>0.160163</c:v>
                </c:pt>
                <c:pt idx="4004">
                  <c:v>0.16020300000000001</c:v>
                </c:pt>
                <c:pt idx="4005">
                  <c:v>0.160243</c:v>
                </c:pt>
                <c:pt idx="4006">
                  <c:v>0.16028300000000001</c:v>
                </c:pt>
                <c:pt idx="4007">
                  <c:v>0.16032299999999999</c:v>
                </c:pt>
                <c:pt idx="4008">
                  <c:v>0.16036300000000001</c:v>
                </c:pt>
                <c:pt idx="4009">
                  <c:v>0.16040299999999999</c:v>
                </c:pt>
                <c:pt idx="4010">
                  <c:v>0.160443</c:v>
                </c:pt>
                <c:pt idx="4011">
                  <c:v>0.16048299999999999</c:v>
                </c:pt>
                <c:pt idx="4012">
                  <c:v>0.160523</c:v>
                </c:pt>
                <c:pt idx="4013">
                  <c:v>0.16056300000000001</c:v>
                </c:pt>
                <c:pt idx="4014">
                  <c:v>0.160603</c:v>
                </c:pt>
                <c:pt idx="4015">
                  <c:v>0.16064300000000001</c:v>
                </c:pt>
                <c:pt idx="4016">
                  <c:v>0.16068299999999999</c:v>
                </c:pt>
                <c:pt idx="4017">
                  <c:v>0.160723</c:v>
                </c:pt>
                <c:pt idx="4018">
                  <c:v>0.16076299999999999</c:v>
                </c:pt>
                <c:pt idx="4019">
                  <c:v>0.160803</c:v>
                </c:pt>
                <c:pt idx="4020">
                  <c:v>0.16084300000000001</c:v>
                </c:pt>
                <c:pt idx="4021">
                  <c:v>0.160883</c:v>
                </c:pt>
                <c:pt idx="4022">
                  <c:v>0.16092300000000001</c:v>
                </c:pt>
                <c:pt idx="4023">
                  <c:v>0.16096299999999999</c:v>
                </c:pt>
                <c:pt idx="4024">
                  <c:v>0.16100300000000001</c:v>
                </c:pt>
                <c:pt idx="4025">
                  <c:v>0.16104299999999999</c:v>
                </c:pt>
                <c:pt idx="4026">
                  <c:v>0.161083</c:v>
                </c:pt>
                <c:pt idx="4027">
                  <c:v>0.16112299999999999</c:v>
                </c:pt>
                <c:pt idx="4028">
                  <c:v>0.161163</c:v>
                </c:pt>
                <c:pt idx="4029">
                  <c:v>0.16120300000000001</c:v>
                </c:pt>
                <c:pt idx="4030">
                  <c:v>0.161243</c:v>
                </c:pt>
                <c:pt idx="4031">
                  <c:v>0.16128300000000001</c:v>
                </c:pt>
                <c:pt idx="4032">
                  <c:v>0.16132299999999999</c:v>
                </c:pt>
                <c:pt idx="4033">
                  <c:v>0.16136300000000001</c:v>
                </c:pt>
                <c:pt idx="4034">
                  <c:v>0.16140299999999999</c:v>
                </c:pt>
                <c:pt idx="4035">
                  <c:v>0.161443</c:v>
                </c:pt>
                <c:pt idx="4036">
                  <c:v>0.16148299999999999</c:v>
                </c:pt>
                <c:pt idx="4037">
                  <c:v>0.161523</c:v>
                </c:pt>
                <c:pt idx="4038">
                  <c:v>0.16156300000000001</c:v>
                </c:pt>
                <c:pt idx="4039">
                  <c:v>0.161603</c:v>
                </c:pt>
                <c:pt idx="4040">
                  <c:v>0.16164300000000001</c:v>
                </c:pt>
                <c:pt idx="4041">
                  <c:v>0.16168299999999999</c:v>
                </c:pt>
                <c:pt idx="4042">
                  <c:v>0.16172300000000001</c:v>
                </c:pt>
                <c:pt idx="4043">
                  <c:v>0.16176299999999999</c:v>
                </c:pt>
                <c:pt idx="4044">
                  <c:v>0.161803</c:v>
                </c:pt>
                <c:pt idx="4045">
                  <c:v>0.16184299999999999</c:v>
                </c:pt>
                <c:pt idx="4046">
                  <c:v>0.161883</c:v>
                </c:pt>
                <c:pt idx="4047">
                  <c:v>0.16192300000000001</c:v>
                </c:pt>
                <c:pt idx="4048">
                  <c:v>0.161963</c:v>
                </c:pt>
                <c:pt idx="4049">
                  <c:v>0.16200300000000001</c:v>
                </c:pt>
                <c:pt idx="4050">
                  <c:v>0.16204299999999999</c:v>
                </c:pt>
                <c:pt idx="4051">
                  <c:v>0.162083</c:v>
                </c:pt>
                <c:pt idx="4052">
                  <c:v>0.16212299999999999</c:v>
                </c:pt>
                <c:pt idx="4053">
                  <c:v>0.162163</c:v>
                </c:pt>
                <c:pt idx="4054">
                  <c:v>0.16220300000000001</c:v>
                </c:pt>
                <c:pt idx="4055">
                  <c:v>0.162243</c:v>
                </c:pt>
                <c:pt idx="4056">
                  <c:v>0.16228300000000001</c:v>
                </c:pt>
                <c:pt idx="4057">
                  <c:v>0.162323</c:v>
                </c:pt>
                <c:pt idx="4058">
                  <c:v>0.16236300000000001</c:v>
                </c:pt>
                <c:pt idx="4059">
                  <c:v>0.16240299999999999</c:v>
                </c:pt>
                <c:pt idx="4060">
                  <c:v>0.162443</c:v>
                </c:pt>
                <c:pt idx="4061">
                  <c:v>0.16248299999999999</c:v>
                </c:pt>
                <c:pt idx="4062">
                  <c:v>0.162523</c:v>
                </c:pt>
                <c:pt idx="4063">
                  <c:v>0.16256300000000001</c:v>
                </c:pt>
                <c:pt idx="4064">
                  <c:v>0.162603</c:v>
                </c:pt>
                <c:pt idx="4065">
                  <c:v>0.16264300000000001</c:v>
                </c:pt>
                <c:pt idx="4066">
                  <c:v>0.16268299999999999</c:v>
                </c:pt>
                <c:pt idx="4067">
                  <c:v>0.16272300000000001</c:v>
                </c:pt>
                <c:pt idx="4068">
                  <c:v>0.16276299999999999</c:v>
                </c:pt>
                <c:pt idx="4069">
                  <c:v>0.162803</c:v>
                </c:pt>
                <c:pt idx="4070">
                  <c:v>0.16284299999999999</c:v>
                </c:pt>
                <c:pt idx="4071">
                  <c:v>0.162883</c:v>
                </c:pt>
                <c:pt idx="4072">
                  <c:v>0.16292300000000001</c:v>
                </c:pt>
                <c:pt idx="4073">
                  <c:v>0.162963</c:v>
                </c:pt>
                <c:pt idx="4074">
                  <c:v>0.16300300000000001</c:v>
                </c:pt>
                <c:pt idx="4075">
                  <c:v>0.16304299999999999</c:v>
                </c:pt>
                <c:pt idx="4076">
                  <c:v>0.16308300000000001</c:v>
                </c:pt>
                <c:pt idx="4077">
                  <c:v>0.16312299999999999</c:v>
                </c:pt>
                <c:pt idx="4078">
                  <c:v>0.163163</c:v>
                </c:pt>
                <c:pt idx="4079">
                  <c:v>0.16320299999999999</c:v>
                </c:pt>
                <c:pt idx="4080">
                  <c:v>0.163243</c:v>
                </c:pt>
                <c:pt idx="4081">
                  <c:v>0.16328300000000001</c:v>
                </c:pt>
                <c:pt idx="4082">
                  <c:v>0.163323</c:v>
                </c:pt>
                <c:pt idx="4083">
                  <c:v>0.16336300000000001</c:v>
                </c:pt>
                <c:pt idx="4084">
                  <c:v>0.16340299999999999</c:v>
                </c:pt>
                <c:pt idx="4085">
                  <c:v>0.163443</c:v>
                </c:pt>
                <c:pt idx="4086">
                  <c:v>0.16348299999999999</c:v>
                </c:pt>
                <c:pt idx="4087">
                  <c:v>0.163523</c:v>
                </c:pt>
                <c:pt idx="4088">
                  <c:v>0.16356299999999999</c:v>
                </c:pt>
                <c:pt idx="4089">
                  <c:v>0.163603</c:v>
                </c:pt>
                <c:pt idx="4090">
                  <c:v>0.16364300000000001</c:v>
                </c:pt>
                <c:pt idx="4091">
                  <c:v>0.163683</c:v>
                </c:pt>
                <c:pt idx="4092">
                  <c:v>0.16372300000000001</c:v>
                </c:pt>
                <c:pt idx="4093">
                  <c:v>0.16376299999999999</c:v>
                </c:pt>
                <c:pt idx="4094">
                  <c:v>0.163803</c:v>
                </c:pt>
                <c:pt idx="4095">
                  <c:v>0.16384299999999999</c:v>
                </c:pt>
                <c:pt idx="4096">
                  <c:v>0.163883</c:v>
                </c:pt>
                <c:pt idx="4097">
                  <c:v>0.16392300000000001</c:v>
                </c:pt>
                <c:pt idx="4098">
                  <c:v>0.163963</c:v>
                </c:pt>
                <c:pt idx="4099">
                  <c:v>0.16400300000000001</c:v>
                </c:pt>
                <c:pt idx="4100">
                  <c:v>0.16404299999999999</c:v>
                </c:pt>
                <c:pt idx="4101">
                  <c:v>0.16408300000000001</c:v>
                </c:pt>
                <c:pt idx="4102">
                  <c:v>0.16412299999999999</c:v>
                </c:pt>
                <c:pt idx="4103">
                  <c:v>0.164163</c:v>
                </c:pt>
                <c:pt idx="4104">
                  <c:v>0.16420299999999999</c:v>
                </c:pt>
                <c:pt idx="4105">
                  <c:v>0.164243</c:v>
                </c:pt>
                <c:pt idx="4106">
                  <c:v>0.16428300000000001</c:v>
                </c:pt>
                <c:pt idx="4107">
                  <c:v>0.164323</c:v>
                </c:pt>
                <c:pt idx="4108">
                  <c:v>0.16436300000000001</c:v>
                </c:pt>
                <c:pt idx="4109">
                  <c:v>0.16440299999999999</c:v>
                </c:pt>
                <c:pt idx="4110">
                  <c:v>0.16444300000000001</c:v>
                </c:pt>
                <c:pt idx="4111">
                  <c:v>0.16448299999999999</c:v>
                </c:pt>
                <c:pt idx="4112">
                  <c:v>0.164523</c:v>
                </c:pt>
                <c:pt idx="4113">
                  <c:v>0.16456299999999999</c:v>
                </c:pt>
                <c:pt idx="4114">
                  <c:v>0.164603</c:v>
                </c:pt>
                <c:pt idx="4115">
                  <c:v>0.16464300000000001</c:v>
                </c:pt>
                <c:pt idx="4116">
                  <c:v>0.164683</c:v>
                </c:pt>
                <c:pt idx="4117">
                  <c:v>0.16472300000000001</c:v>
                </c:pt>
                <c:pt idx="4118">
                  <c:v>0.16476299999999999</c:v>
                </c:pt>
                <c:pt idx="4119">
                  <c:v>0.16480300000000001</c:v>
                </c:pt>
                <c:pt idx="4120">
                  <c:v>0.16484299999999999</c:v>
                </c:pt>
                <c:pt idx="4121">
                  <c:v>0.164883</c:v>
                </c:pt>
                <c:pt idx="4122">
                  <c:v>0.16492299999999999</c:v>
                </c:pt>
                <c:pt idx="4123">
                  <c:v>0.164963</c:v>
                </c:pt>
                <c:pt idx="4124">
                  <c:v>0.16500300000000001</c:v>
                </c:pt>
                <c:pt idx="4125">
                  <c:v>0.165043</c:v>
                </c:pt>
                <c:pt idx="4126">
                  <c:v>0.16508300000000001</c:v>
                </c:pt>
                <c:pt idx="4127">
                  <c:v>0.16512299999999999</c:v>
                </c:pt>
                <c:pt idx="4128">
                  <c:v>0.165163</c:v>
                </c:pt>
                <c:pt idx="4129">
                  <c:v>0.16520299999999999</c:v>
                </c:pt>
                <c:pt idx="4130">
                  <c:v>0.165243</c:v>
                </c:pt>
                <c:pt idx="4131">
                  <c:v>0.16528300000000001</c:v>
                </c:pt>
                <c:pt idx="4132">
                  <c:v>0.165323</c:v>
                </c:pt>
                <c:pt idx="4133">
                  <c:v>0.16536300000000001</c:v>
                </c:pt>
                <c:pt idx="4134">
                  <c:v>0.16540299999999999</c:v>
                </c:pt>
                <c:pt idx="4135">
                  <c:v>0.16544300000000001</c:v>
                </c:pt>
                <c:pt idx="4136">
                  <c:v>0.16548299999999999</c:v>
                </c:pt>
                <c:pt idx="4137">
                  <c:v>0.165523</c:v>
                </c:pt>
                <c:pt idx="4138">
                  <c:v>0.16556299999999999</c:v>
                </c:pt>
                <c:pt idx="4139">
                  <c:v>0.165603</c:v>
                </c:pt>
                <c:pt idx="4140">
                  <c:v>0.16564300000000001</c:v>
                </c:pt>
                <c:pt idx="4141">
                  <c:v>0.165683</c:v>
                </c:pt>
                <c:pt idx="4142">
                  <c:v>0.16572300000000001</c:v>
                </c:pt>
                <c:pt idx="4143">
                  <c:v>0.16576299999999999</c:v>
                </c:pt>
                <c:pt idx="4144">
                  <c:v>0.16580300000000001</c:v>
                </c:pt>
                <c:pt idx="4145">
                  <c:v>0.16584299999999999</c:v>
                </c:pt>
                <c:pt idx="4146">
                  <c:v>0.165883</c:v>
                </c:pt>
                <c:pt idx="4147">
                  <c:v>0.16592299999999999</c:v>
                </c:pt>
                <c:pt idx="4148">
                  <c:v>0.165963</c:v>
                </c:pt>
                <c:pt idx="4149">
                  <c:v>0.16600300000000001</c:v>
                </c:pt>
                <c:pt idx="4150">
                  <c:v>0.166043</c:v>
                </c:pt>
                <c:pt idx="4151">
                  <c:v>0.16608300000000001</c:v>
                </c:pt>
                <c:pt idx="4152">
                  <c:v>0.16612299999999999</c:v>
                </c:pt>
                <c:pt idx="4153">
                  <c:v>0.16616300000000001</c:v>
                </c:pt>
                <c:pt idx="4154">
                  <c:v>0.16620299999999999</c:v>
                </c:pt>
                <c:pt idx="4155">
                  <c:v>0.166243</c:v>
                </c:pt>
                <c:pt idx="4156">
                  <c:v>0.16628299999999999</c:v>
                </c:pt>
                <c:pt idx="4157">
                  <c:v>0.166323</c:v>
                </c:pt>
                <c:pt idx="4158">
                  <c:v>0.16636300000000001</c:v>
                </c:pt>
                <c:pt idx="4159">
                  <c:v>0.166403</c:v>
                </c:pt>
                <c:pt idx="4160">
                  <c:v>0.16644300000000001</c:v>
                </c:pt>
                <c:pt idx="4161">
                  <c:v>0.16648299999999999</c:v>
                </c:pt>
                <c:pt idx="4162">
                  <c:v>0.166523</c:v>
                </c:pt>
                <c:pt idx="4163">
                  <c:v>0.16656299999999999</c:v>
                </c:pt>
                <c:pt idx="4164">
                  <c:v>0.166603</c:v>
                </c:pt>
                <c:pt idx="4165">
                  <c:v>0.16664300000000001</c:v>
                </c:pt>
                <c:pt idx="4166">
                  <c:v>0.166683</c:v>
                </c:pt>
                <c:pt idx="4167">
                  <c:v>0.16672300000000001</c:v>
                </c:pt>
                <c:pt idx="4168">
                  <c:v>0.16676299999999999</c:v>
                </c:pt>
                <c:pt idx="4169">
                  <c:v>0.16680300000000001</c:v>
                </c:pt>
                <c:pt idx="4170">
                  <c:v>0.16684299999999999</c:v>
                </c:pt>
                <c:pt idx="4171">
                  <c:v>0.166883</c:v>
                </c:pt>
                <c:pt idx="4172">
                  <c:v>0.16692299999999999</c:v>
                </c:pt>
                <c:pt idx="4173">
                  <c:v>0.166963</c:v>
                </c:pt>
                <c:pt idx="4174">
                  <c:v>0.16700300000000001</c:v>
                </c:pt>
                <c:pt idx="4175">
                  <c:v>0.167043</c:v>
                </c:pt>
                <c:pt idx="4176">
                  <c:v>0.16708300000000001</c:v>
                </c:pt>
                <c:pt idx="4177">
                  <c:v>0.16712299999999999</c:v>
                </c:pt>
                <c:pt idx="4178">
                  <c:v>0.16716300000000001</c:v>
                </c:pt>
                <c:pt idx="4179">
                  <c:v>0.16720299999999999</c:v>
                </c:pt>
                <c:pt idx="4180">
                  <c:v>0.167243</c:v>
                </c:pt>
                <c:pt idx="4181">
                  <c:v>0.16728299999999999</c:v>
                </c:pt>
                <c:pt idx="4182">
                  <c:v>0.167323</c:v>
                </c:pt>
                <c:pt idx="4183">
                  <c:v>0.16736300000000001</c:v>
                </c:pt>
                <c:pt idx="4184">
                  <c:v>0.167403</c:v>
                </c:pt>
                <c:pt idx="4185">
                  <c:v>0.16744300000000001</c:v>
                </c:pt>
                <c:pt idx="4186">
                  <c:v>0.16748299999999999</c:v>
                </c:pt>
                <c:pt idx="4187">
                  <c:v>0.16752300000000001</c:v>
                </c:pt>
                <c:pt idx="4188">
                  <c:v>0.16756299999999999</c:v>
                </c:pt>
                <c:pt idx="4189">
                  <c:v>0.167603</c:v>
                </c:pt>
                <c:pt idx="4190">
                  <c:v>0.16764299999999999</c:v>
                </c:pt>
                <c:pt idx="4191">
                  <c:v>0.167683</c:v>
                </c:pt>
                <c:pt idx="4192">
                  <c:v>0.16772300000000001</c:v>
                </c:pt>
                <c:pt idx="4193">
                  <c:v>0.167763</c:v>
                </c:pt>
                <c:pt idx="4194">
                  <c:v>0.16780300000000001</c:v>
                </c:pt>
                <c:pt idx="4195">
                  <c:v>0.16784299999999999</c:v>
                </c:pt>
                <c:pt idx="4196">
                  <c:v>0.167883</c:v>
                </c:pt>
                <c:pt idx="4197">
                  <c:v>0.16792299999999999</c:v>
                </c:pt>
                <c:pt idx="4198">
                  <c:v>0.167963</c:v>
                </c:pt>
                <c:pt idx="4199">
                  <c:v>0.16800300000000001</c:v>
                </c:pt>
                <c:pt idx="4200">
                  <c:v>0.168043</c:v>
                </c:pt>
                <c:pt idx="4201">
                  <c:v>0.16808300000000001</c:v>
                </c:pt>
                <c:pt idx="4202">
                  <c:v>0.16812299999999999</c:v>
                </c:pt>
                <c:pt idx="4203">
                  <c:v>0.16816300000000001</c:v>
                </c:pt>
                <c:pt idx="4204">
                  <c:v>0.16820299999999999</c:v>
                </c:pt>
                <c:pt idx="4205">
                  <c:v>0.168243</c:v>
                </c:pt>
                <c:pt idx="4206">
                  <c:v>0.16828299999999999</c:v>
                </c:pt>
                <c:pt idx="4207">
                  <c:v>0.168323</c:v>
                </c:pt>
                <c:pt idx="4208">
                  <c:v>0.16836300000000001</c:v>
                </c:pt>
                <c:pt idx="4209">
                  <c:v>0.168403</c:v>
                </c:pt>
                <c:pt idx="4210">
                  <c:v>0.16844300000000001</c:v>
                </c:pt>
                <c:pt idx="4211">
                  <c:v>0.16848299999999999</c:v>
                </c:pt>
                <c:pt idx="4212">
                  <c:v>0.16852300000000001</c:v>
                </c:pt>
                <c:pt idx="4213">
                  <c:v>0.16856299999999999</c:v>
                </c:pt>
                <c:pt idx="4214">
                  <c:v>0.168603</c:v>
                </c:pt>
                <c:pt idx="4215">
                  <c:v>0.16864299999999999</c:v>
                </c:pt>
                <c:pt idx="4216">
                  <c:v>0.168683</c:v>
                </c:pt>
                <c:pt idx="4217">
                  <c:v>0.16872300000000001</c:v>
                </c:pt>
                <c:pt idx="4218">
                  <c:v>0.168763</c:v>
                </c:pt>
                <c:pt idx="4219">
                  <c:v>0.16880300000000001</c:v>
                </c:pt>
                <c:pt idx="4220">
                  <c:v>0.16884299999999999</c:v>
                </c:pt>
                <c:pt idx="4221">
                  <c:v>0.16888300000000001</c:v>
                </c:pt>
                <c:pt idx="4222">
                  <c:v>0.16892299999999999</c:v>
                </c:pt>
                <c:pt idx="4223">
                  <c:v>0.168963</c:v>
                </c:pt>
                <c:pt idx="4224">
                  <c:v>0.16900299999999999</c:v>
                </c:pt>
                <c:pt idx="4225">
                  <c:v>0.169043</c:v>
                </c:pt>
                <c:pt idx="4226">
                  <c:v>0.16908300000000001</c:v>
                </c:pt>
                <c:pt idx="4227">
                  <c:v>0.169123</c:v>
                </c:pt>
                <c:pt idx="4228">
                  <c:v>0.16916300000000001</c:v>
                </c:pt>
                <c:pt idx="4229">
                  <c:v>0.16920299999999999</c:v>
                </c:pt>
                <c:pt idx="4230">
                  <c:v>0.169243</c:v>
                </c:pt>
                <c:pt idx="4231">
                  <c:v>0.16928299999999999</c:v>
                </c:pt>
                <c:pt idx="4232">
                  <c:v>0.169323</c:v>
                </c:pt>
                <c:pt idx="4233">
                  <c:v>0.16936300000000001</c:v>
                </c:pt>
                <c:pt idx="4234">
                  <c:v>0.169403</c:v>
                </c:pt>
                <c:pt idx="4235">
                  <c:v>0.16944300000000001</c:v>
                </c:pt>
                <c:pt idx="4236">
                  <c:v>0.16948299999999999</c:v>
                </c:pt>
                <c:pt idx="4237">
                  <c:v>0.16952300000000001</c:v>
                </c:pt>
                <c:pt idx="4238">
                  <c:v>0.16956299999999999</c:v>
                </c:pt>
                <c:pt idx="4239">
                  <c:v>0.169603</c:v>
                </c:pt>
                <c:pt idx="4240">
                  <c:v>0.16964299999999999</c:v>
                </c:pt>
                <c:pt idx="4241">
                  <c:v>0.169683</c:v>
                </c:pt>
                <c:pt idx="4242">
                  <c:v>0.16972300000000001</c:v>
                </c:pt>
                <c:pt idx="4243">
                  <c:v>0.169763</c:v>
                </c:pt>
                <c:pt idx="4244">
                  <c:v>0.16980300000000001</c:v>
                </c:pt>
                <c:pt idx="4245">
                  <c:v>0.16984299999999999</c:v>
                </c:pt>
                <c:pt idx="4246">
                  <c:v>0.16988300000000001</c:v>
                </c:pt>
                <c:pt idx="4247">
                  <c:v>0.16992299999999999</c:v>
                </c:pt>
                <c:pt idx="4248">
                  <c:v>0.169963</c:v>
                </c:pt>
                <c:pt idx="4249">
                  <c:v>0.17000299999999999</c:v>
                </c:pt>
                <c:pt idx="4250">
                  <c:v>0.170043</c:v>
                </c:pt>
                <c:pt idx="4251">
                  <c:v>0.17008300000000001</c:v>
                </c:pt>
                <c:pt idx="4252">
                  <c:v>0.170123</c:v>
                </c:pt>
                <c:pt idx="4253">
                  <c:v>0.17016300000000001</c:v>
                </c:pt>
                <c:pt idx="4254">
                  <c:v>0.17020299999999999</c:v>
                </c:pt>
                <c:pt idx="4255">
                  <c:v>0.17024300000000001</c:v>
                </c:pt>
                <c:pt idx="4256">
                  <c:v>0.17028299999999999</c:v>
                </c:pt>
                <c:pt idx="4257">
                  <c:v>0.170323</c:v>
                </c:pt>
                <c:pt idx="4258">
                  <c:v>0.17036299999999999</c:v>
                </c:pt>
                <c:pt idx="4259">
                  <c:v>0.170403</c:v>
                </c:pt>
                <c:pt idx="4260">
                  <c:v>0.17044300000000001</c:v>
                </c:pt>
                <c:pt idx="4261">
                  <c:v>0.170483</c:v>
                </c:pt>
                <c:pt idx="4262">
                  <c:v>0.17052300000000001</c:v>
                </c:pt>
                <c:pt idx="4263">
                  <c:v>0.17056299999999999</c:v>
                </c:pt>
                <c:pt idx="4264">
                  <c:v>0.170603</c:v>
                </c:pt>
                <c:pt idx="4265">
                  <c:v>0.17064299999999999</c:v>
                </c:pt>
                <c:pt idx="4266">
                  <c:v>0.170683</c:v>
                </c:pt>
                <c:pt idx="4267">
                  <c:v>0.17072300000000001</c:v>
                </c:pt>
                <c:pt idx="4268">
                  <c:v>0.170763</c:v>
                </c:pt>
                <c:pt idx="4269">
                  <c:v>0.17080300000000001</c:v>
                </c:pt>
                <c:pt idx="4270">
                  <c:v>0.17084299999999999</c:v>
                </c:pt>
                <c:pt idx="4271">
                  <c:v>0.17088300000000001</c:v>
                </c:pt>
                <c:pt idx="4272">
                  <c:v>0.17092299999999999</c:v>
                </c:pt>
                <c:pt idx="4273">
                  <c:v>0.170963</c:v>
                </c:pt>
                <c:pt idx="4274">
                  <c:v>0.17100299999999999</c:v>
                </c:pt>
                <c:pt idx="4275">
                  <c:v>0.171043</c:v>
                </c:pt>
                <c:pt idx="4276">
                  <c:v>0.17108300000000001</c:v>
                </c:pt>
                <c:pt idx="4277">
                  <c:v>0.171123</c:v>
                </c:pt>
                <c:pt idx="4278">
                  <c:v>0.17116300000000001</c:v>
                </c:pt>
                <c:pt idx="4279">
                  <c:v>0.17120299999999999</c:v>
                </c:pt>
                <c:pt idx="4280">
                  <c:v>0.17124300000000001</c:v>
                </c:pt>
                <c:pt idx="4281">
                  <c:v>0.17128299999999999</c:v>
                </c:pt>
                <c:pt idx="4282">
                  <c:v>0.171323</c:v>
                </c:pt>
                <c:pt idx="4283">
                  <c:v>0.17136299999999999</c:v>
                </c:pt>
                <c:pt idx="4284">
                  <c:v>0.171403</c:v>
                </c:pt>
                <c:pt idx="4285">
                  <c:v>0.17144300000000001</c:v>
                </c:pt>
                <c:pt idx="4286">
                  <c:v>0.171483</c:v>
                </c:pt>
                <c:pt idx="4287">
                  <c:v>0.17152300000000001</c:v>
                </c:pt>
                <c:pt idx="4288">
                  <c:v>0.17156299999999999</c:v>
                </c:pt>
                <c:pt idx="4289">
                  <c:v>0.17160300000000001</c:v>
                </c:pt>
                <c:pt idx="4290">
                  <c:v>0.17164299999999999</c:v>
                </c:pt>
                <c:pt idx="4291">
                  <c:v>0.171683</c:v>
                </c:pt>
                <c:pt idx="4292">
                  <c:v>0.17172299999999999</c:v>
                </c:pt>
                <c:pt idx="4293">
                  <c:v>0.171763</c:v>
                </c:pt>
                <c:pt idx="4294">
                  <c:v>0.17180300000000001</c:v>
                </c:pt>
                <c:pt idx="4295">
                  <c:v>0.171843</c:v>
                </c:pt>
                <c:pt idx="4296">
                  <c:v>0.17188300000000001</c:v>
                </c:pt>
                <c:pt idx="4297">
                  <c:v>0.17192299999999999</c:v>
                </c:pt>
                <c:pt idx="4298">
                  <c:v>0.171963</c:v>
                </c:pt>
                <c:pt idx="4299">
                  <c:v>0.17200299999999999</c:v>
                </c:pt>
                <c:pt idx="4300">
                  <c:v>0.172043</c:v>
                </c:pt>
                <c:pt idx="4301">
                  <c:v>0.17208300000000001</c:v>
                </c:pt>
                <c:pt idx="4302">
                  <c:v>0.172123</c:v>
                </c:pt>
                <c:pt idx="4303">
                  <c:v>0.17216300000000001</c:v>
                </c:pt>
                <c:pt idx="4304">
                  <c:v>0.17220299999999999</c:v>
                </c:pt>
                <c:pt idx="4305">
                  <c:v>0.17224300000000001</c:v>
                </c:pt>
                <c:pt idx="4306">
                  <c:v>0.17228299999999999</c:v>
                </c:pt>
                <c:pt idx="4307">
                  <c:v>0.172323</c:v>
                </c:pt>
                <c:pt idx="4308">
                  <c:v>0.17236299999999999</c:v>
                </c:pt>
                <c:pt idx="4309">
                  <c:v>0.172403</c:v>
                </c:pt>
                <c:pt idx="4310">
                  <c:v>0.17244300000000001</c:v>
                </c:pt>
                <c:pt idx="4311">
                  <c:v>0.172483</c:v>
                </c:pt>
                <c:pt idx="4312">
                  <c:v>0.17252300000000001</c:v>
                </c:pt>
                <c:pt idx="4313">
                  <c:v>0.17256299999999999</c:v>
                </c:pt>
                <c:pt idx="4314">
                  <c:v>0.17260300000000001</c:v>
                </c:pt>
                <c:pt idx="4315">
                  <c:v>0.17264299999999999</c:v>
                </c:pt>
                <c:pt idx="4316">
                  <c:v>0.172683</c:v>
                </c:pt>
                <c:pt idx="4317">
                  <c:v>0.17272299999999999</c:v>
                </c:pt>
                <c:pt idx="4318">
                  <c:v>0.172763</c:v>
                </c:pt>
                <c:pt idx="4319">
                  <c:v>0.17280300000000001</c:v>
                </c:pt>
                <c:pt idx="4320">
                  <c:v>0.172843</c:v>
                </c:pt>
                <c:pt idx="4321">
                  <c:v>0.17288300000000001</c:v>
                </c:pt>
                <c:pt idx="4322">
                  <c:v>0.17292299999999999</c:v>
                </c:pt>
                <c:pt idx="4323">
                  <c:v>0.17296300000000001</c:v>
                </c:pt>
                <c:pt idx="4324">
                  <c:v>0.17300299999999999</c:v>
                </c:pt>
                <c:pt idx="4325">
                  <c:v>0.173043</c:v>
                </c:pt>
                <c:pt idx="4326">
                  <c:v>0.17308299999999999</c:v>
                </c:pt>
                <c:pt idx="4327">
                  <c:v>0.173123</c:v>
                </c:pt>
                <c:pt idx="4328">
                  <c:v>0.17316300000000001</c:v>
                </c:pt>
                <c:pt idx="4329">
                  <c:v>0.173203</c:v>
                </c:pt>
                <c:pt idx="4330">
                  <c:v>0.17324300000000001</c:v>
                </c:pt>
                <c:pt idx="4331">
                  <c:v>0.17328299999999999</c:v>
                </c:pt>
                <c:pt idx="4332">
                  <c:v>0.173323</c:v>
                </c:pt>
                <c:pt idx="4333">
                  <c:v>0.17336299999999999</c:v>
                </c:pt>
                <c:pt idx="4334">
                  <c:v>0.173403</c:v>
                </c:pt>
                <c:pt idx="4335">
                  <c:v>0.17344300000000001</c:v>
                </c:pt>
                <c:pt idx="4336">
                  <c:v>0.173483</c:v>
                </c:pt>
                <c:pt idx="4337">
                  <c:v>0.17352300000000001</c:v>
                </c:pt>
                <c:pt idx="4338">
                  <c:v>0.173563</c:v>
                </c:pt>
                <c:pt idx="4339">
                  <c:v>0.17360300000000001</c:v>
                </c:pt>
                <c:pt idx="4340">
                  <c:v>0.17364299999999999</c:v>
                </c:pt>
                <c:pt idx="4341">
                  <c:v>0.173683</c:v>
                </c:pt>
                <c:pt idx="4342">
                  <c:v>0.17372299999999999</c:v>
                </c:pt>
                <c:pt idx="4343">
                  <c:v>0.173763</c:v>
                </c:pt>
                <c:pt idx="4344">
                  <c:v>0.17380300000000001</c:v>
                </c:pt>
                <c:pt idx="4345">
                  <c:v>0.173843</c:v>
                </c:pt>
                <c:pt idx="4346">
                  <c:v>0.17388300000000001</c:v>
                </c:pt>
                <c:pt idx="4347">
                  <c:v>0.17392299999999999</c:v>
                </c:pt>
                <c:pt idx="4348">
                  <c:v>0.17396300000000001</c:v>
                </c:pt>
                <c:pt idx="4349">
                  <c:v>0.17400299999999999</c:v>
                </c:pt>
                <c:pt idx="4350">
                  <c:v>0.174043</c:v>
                </c:pt>
                <c:pt idx="4351">
                  <c:v>0.17408299999999999</c:v>
                </c:pt>
                <c:pt idx="4352">
                  <c:v>0.174123</c:v>
                </c:pt>
                <c:pt idx="4353">
                  <c:v>0.17416300000000001</c:v>
                </c:pt>
                <c:pt idx="4354">
                  <c:v>0.174203</c:v>
                </c:pt>
                <c:pt idx="4355">
                  <c:v>0.17424300000000001</c:v>
                </c:pt>
                <c:pt idx="4356">
                  <c:v>0.17428299999999999</c:v>
                </c:pt>
                <c:pt idx="4357">
                  <c:v>0.17432300000000001</c:v>
                </c:pt>
                <c:pt idx="4358">
                  <c:v>0.17436299999999999</c:v>
                </c:pt>
                <c:pt idx="4359">
                  <c:v>0.174403</c:v>
                </c:pt>
                <c:pt idx="4360">
                  <c:v>0.17444299999999999</c:v>
                </c:pt>
                <c:pt idx="4361">
                  <c:v>0.174483</c:v>
                </c:pt>
                <c:pt idx="4362">
                  <c:v>0.17452300000000001</c:v>
                </c:pt>
                <c:pt idx="4363">
                  <c:v>0.174563</c:v>
                </c:pt>
                <c:pt idx="4364">
                  <c:v>0.17460300000000001</c:v>
                </c:pt>
                <c:pt idx="4365">
                  <c:v>0.17464299999999999</c:v>
                </c:pt>
                <c:pt idx="4366">
                  <c:v>0.174683</c:v>
                </c:pt>
                <c:pt idx="4367">
                  <c:v>0.17472299999999999</c:v>
                </c:pt>
                <c:pt idx="4368">
                  <c:v>0.174763</c:v>
                </c:pt>
                <c:pt idx="4369">
                  <c:v>0.17480299999999999</c:v>
                </c:pt>
                <c:pt idx="4370">
                  <c:v>0.174843</c:v>
                </c:pt>
                <c:pt idx="4371">
                  <c:v>0.17488300000000001</c:v>
                </c:pt>
                <c:pt idx="4372">
                  <c:v>0.174923</c:v>
                </c:pt>
                <c:pt idx="4373">
                  <c:v>0.17496300000000001</c:v>
                </c:pt>
                <c:pt idx="4374">
                  <c:v>0.17500299999999999</c:v>
                </c:pt>
                <c:pt idx="4375">
                  <c:v>0.175043</c:v>
                </c:pt>
                <c:pt idx="4376">
                  <c:v>0.17508299999999999</c:v>
                </c:pt>
                <c:pt idx="4377">
                  <c:v>0.175123</c:v>
                </c:pt>
                <c:pt idx="4378">
                  <c:v>0.17516300000000001</c:v>
                </c:pt>
                <c:pt idx="4379">
                  <c:v>0.175203</c:v>
                </c:pt>
                <c:pt idx="4380">
                  <c:v>0.17524300000000001</c:v>
                </c:pt>
                <c:pt idx="4381">
                  <c:v>0.17528299999999999</c:v>
                </c:pt>
                <c:pt idx="4382">
                  <c:v>0.17532300000000001</c:v>
                </c:pt>
                <c:pt idx="4383">
                  <c:v>0.17536299999999999</c:v>
                </c:pt>
                <c:pt idx="4384">
                  <c:v>0.175403</c:v>
                </c:pt>
                <c:pt idx="4385">
                  <c:v>0.17544299999999999</c:v>
                </c:pt>
                <c:pt idx="4386">
                  <c:v>0.175483</c:v>
                </c:pt>
                <c:pt idx="4387">
                  <c:v>0.17552300000000001</c:v>
                </c:pt>
                <c:pt idx="4388">
                  <c:v>0.175563</c:v>
                </c:pt>
                <c:pt idx="4389">
                  <c:v>0.17560300000000001</c:v>
                </c:pt>
                <c:pt idx="4390">
                  <c:v>0.17564299999999999</c:v>
                </c:pt>
                <c:pt idx="4391">
                  <c:v>0.17568300000000001</c:v>
                </c:pt>
                <c:pt idx="4392">
                  <c:v>0.17572299999999999</c:v>
                </c:pt>
                <c:pt idx="4393">
                  <c:v>0.175763</c:v>
                </c:pt>
                <c:pt idx="4394">
                  <c:v>0.17580299999999999</c:v>
                </c:pt>
                <c:pt idx="4395">
                  <c:v>0.175843</c:v>
                </c:pt>
                <c:pt idx="4396">
                  <c:v>0.17588300000000001</c:v>
                </c:pt>
                <c:pt idx="4397">
                  <c:v>0.175923</c:v>
                </c:pt>
                <c:pt idx="4398">
                  <c:v>0.17596300000000001</c:v>
                </c:pt>
                <c:pt idx="4399">
                  <c:v>0.17600299999999999</c:v>
                </c:pt>
                <c:pt idx="4400">
                  <c:v>0.17604300000000001</c:v>
                </c:pt>
                <c:pt idx="4401">
                  <c:v>0.17608299999999999</c:v>
                </c:pt>
                <c:pt idx="4402">
                  <c:v>0.176123</c:v>
                </c:pt>
                <c:pt idx="4403">
                  <c:v>0.17616299999999999</c:v>
                </c:pt>
                <c:pt idx="4404">
                  <c:v>0.176203</c:v>
                </c:pt>
                <c:pt idx="4405">
                  <c:v>0.17624300000000001</c:v>
                </c:pt>
                <c:pt idx="4406">
                  <c:v>0.176283</c:v>
                </c:pt>
                <c:pt idx="4407">
                  <c:v>0.17632300000000001</c:v>
                </c:pt>
                <c:pt idx="4408">
                  <c:v>0.17636299999999999</c:v>
                </c:pt>
                <c:pt idx="4409">
                  <c:v>0.176403</c:v>
                </c:pt>
                <c:pt idx="4410">
                  <c:v>0.17644299999999999</c:v>
                </c:pt>
                <c:pt idx="4411">
                  <c:v>0.176483</c:v>
                </c:pt>
                <c:pt idx="4412">
                  <c:v>0.17652300000000001</c:v>
                </c:pt>
                <c:pt idx="4413">
                  <c:v>0.176563</c:v>
                </c:pt>
                <c:pt idx="4414">
                  <c:v>0.17660300000000001</c:v>
                </c:pt>
                <c:pt idx="4415">
                  <c:v>0.17664299999999999</c:v>
                </c:pt>
                <c:pt idx="4416">
                  <c:v>0.17668300000000001</c:v>
                </c:pt>
                <c:pt idx="4417">
                  <c:v>0.17672299999999999</c:v>
                </c:pt>
                <c:pt idx="4418">
                  <c:v>0.176763</c:v>
                </c:pt>
                <c:pt idx="4419">
                  <c:v>0.17680299999999999</c:v>
                </c:pt>
                <c:pt idx="4420">
                  <c:v>0.176843</c:v>
                </c:pt>
                <c:pt idx="4421">
                  <c:v>0.17688300000000001</c:v>
                </c:pt>
                <c:pt idx="4422">
                  <c:v>0.176923</c:v>
                </c:pt>
                <c:pt idx="4423">
                  <c:v>0.17696300000000001</c:v>
                </c:pt>
                <c:pt idx="4424">
                  <c:v>0.17700299999999999</c:v>
                </c:pt>
                <c:pt idx="4425">
                  <c:v>0.17704300000000001</c:v>
                </c:pt>
                <c:pt idx="4426">
                  <c:v>0.17708299999999999</c:v>
                </c:pt>
                <c:pt idx="4427">
                  <c:v>0.177123</c:v>
                </c:pt>
                <c:pt idx="4428">
                  <c:v>0.17716299999999999</c:v>
                </c:pt>
                <c:pt idx="4429">
                  <c:v>0.177203</c:v>
                </c:pt>
                <c:pt idx="4430">
                  <c:v>0.17724300000000001</c:v>
                </c:pt>
                <c:pt idx="4431">
                  <c:v>0.177283</c:v>
                </c:pt>
                <c:pt idx="4432">
                  <c:v>0.17732300000000001</c:v>
                </c:pt>
                <c:pt idx="4433">
                  <c:v>0.17736299999999999</c:v>
                </c:pt>
                <c:pt idx="4434">
                  <c:v>0.17740300000000001</c:v>
                </c:pt>
                <c:pt idx="4435">
                  <c:v>0.17744299999999999</c:v>
                </c:pt>
                <c:pt idx="4436">
                  <c:v>0.177483</c:v>
                </c:pt>
                <c:pt idx="4437">
                  <c:v>0.17752299999999999</c:v>
                </c:pt>
                <c:pt idx="4438">
                  <c:v>0.177563</c:v>
                </c:pt>
                <c:pt idx="4439">
                  <c:v>0.17760300000000001</c:v>
                </c:pt>
                <c:pt idx="4440">
                  <c:v>0.177643</c:v>
                </c:pt>
                <c:pt idx="4441">
                  <c:v>0.17768300000000001</c:v>
                </c:pt>
                <c:pt idx="4442">
                  <c:v>0.17772299999999999</c:v>
                </c:pt>
                <c:pt idx="4443">
                  <c:v>0.177763</c:v>
                </c:pt>
                <c:pt idx="4444">
                  <c:v>0.17780299999999999</c:v>
                </c:pt>
                <c:pt idx="4445">
                  <c:v>0.177843</c:v>
                </c:pt>
                <c:pt idx="4446">
                  <c:v>0.17788300000000001</c:v>
                </c:pt>
                <c:pt idx="4447">
                  <c:v>0.177923</c:v>
                </c:pt>
                <c:pt idx="4448">
                  <c:v>0.17796300000000001</c:v>
                </c:pt>
                <c:pt idx="4449">
                  <c:v>0.17800299999999999</c:v>
                </c:pt>
                <c:pt idx="4450">
                  <c:v>0.17804300000000001</c:v>
                </c:pt>
                <c:pt idx="4451">
                  <c:v>0.17808299999999999</c:v>
                </c:pt>
                <c:pt idx="4452">
                  <c:v>0.178123</c:v>
                </c:pt>
                <c:pt idx="4453">
                  <c:v>0.17816299999999999</c:v>
                </c:pt>
                <c:pt idx="4454">
                  <c:v>0.178203</c:v>
                </c:pt>
                <c:pt idx="4455">
                  <c:v>0.17824300000000001</c:v>
                </c:pt>
                <c:pt idx="4456">
                  <c:v>0.178283</c:v>
                </c:pt>
                <c:pt idx="4457">
                  <c:v>0.17832300000000001</c:v>
                </c:pt>
                <c:pt idx="4458">
                  <c:v>0.17836299999999999</c:v>
                </c:pt>
                <c:pt idx="4459">
                  <c:v>0.17840300000000001</c:v>
                </c:pt>
                <c:pt idx="4460">
                  <c:v>0.17844299999999999</c:v>
                </c:pt>
                <c:pt idx="4461">
                  <c:v>0.178483</c:v>
                </c:pt>
                <c:pt idx="4462">
                  <c:v>0.17852299999999999</c:v>
                </c:pt>
                <c:pt idx="4463">
                  <c:v>0.178563</c:v>
                </c:pt>
                <c:pt idx="4464">
                  <c:v>0.17860300000000001</c:v>
                </c:pt>
                <c:pt idx="4465">
                  <c:v>0.178643</c:v>
                </c:pt>
                <c:pt idx="4466">
                  <c:v>0.17868300000000001</c:v>
                </c:pt>
                <c:pt idx="4467">
                  <c:v>0.17872299999999999</c:v>
                </c:pt>
                <c:pt idx="4468">
                  <c:v>0.17876300000000001</c:v>
                </c:pt>
                <c:pt idx="4469">
                  <c:v>0.17880299999999999</c:v>
                </c:pt>
                <c:pt idx="4470">
                  <c:v>0.178843</c:v>
                </c:pt>
                <c:pt idx="4471">
                  <c:v>0.17888299999999999</c:v>
                </c:pt>
                <c:pt idx="4472">
                  <c:v>0.178923</c:v>
                </c:pt>
                <c:pt idx="4473">
                  <c:v>0.17896300000000001</c:v>
                </c:pt>
                <c:pt idx="4474">
                  <c:v>0.179003</c:v>
                </c:pt>
                <c:pt idx="4475">
                  <c:v>0.17904300000000001</c:v>
                </c:pt>
                <c:pt idx="4476">
                  <c:v>0.17908299999999999</c:v>
                </c:pt>
                <c:pt idx="4477">
                  <c:v>0.179123</c:v>
                </c:pt>
                <c:pt idx="4478">
                  <c:v>0.17916299999999999</c:v>
                </c:pt>
                <c:pt idx="4479">
                  <c:v>0.179203</c:v>
                </c:pt>
                <c:pt idx="4480">
                  <c:v>0.17924300000000001</c:v>
                </c:pt>
                <c:pt idx="4481">
                  <c:v>0.179283</c:v>
                </c:pt>
                <c:pt idx="4482">
                  <c:v>0.17932300000000001</c:v>
                </c:pt>
                <c:pt idx="4483">
                  <c:v>0.17936299999999999</c:v>
                </c:pt>
                <c:pt idx="4484">
                  <c:v>0.17940300000000001</c:v>
                </c:pt>
                <c:pt idx="4485">
                  <c:v>0.17944299999999999</c:v>
                </c:pt>
                <c:pt idx="4486">
                  <c:v>0.179483</c:v>
                </c:pt>
                <c:pt idx="4487">
                  <c:v>0.17952299999999999</c:v>
                </c:pt>
                <c:pt idx="4488">
                  <c:v>0.179563</c:v>
                </c:pt>
                <c:pt idx="4489">
                  <c:v>0.17960300000000001</c:v>
                </c:pt>
                <c:pt idx="4490">
                  <c:v>0.179643</c:v>
                </c:pt>
                <c:pt idx="4491">
                  <c:v>0.17968300000000001</c:v>
                </c:pt>
                <c:pt idx="4492">
                  <c:v>0.17972299999999999</c:v>
                </c:pt>
                <c:pt idx="4493">
                  <c:v>0.17976300000000001</c:v>
                </c:pt>
                <c:pt idx="4494">
                  <c:v>0.17980299999999999</c:v>
                </c:pt>
                <c:pt idx="4495">
                  <c:v>0.179843</c:v>
                </c:pt>
                <c:pt idx="4496">
                  <c:v>0.17988299999999999</c:v>
                </c:pt>
                <c:pt idx="4497">
                  <c:v>0.179923</c:v>
                </c:pt>
                <c:pt idx="4498">
                  <c:v>0.17996300000000001</c:v>
                </c:pt>
                <c:pt idx="4499">
                  <c:v>0.180003</c:v>
                </c:pt>
                <c:pt idx="4500">
                  <c:v>0.18004300000000001</c:v>
                </c:pt>
                <c:pt idx="4501">
                  <c:v>0.18008299999999999</c:v>
                </c:pt>
                <c:pt idx="4502">
                  <c:v>0.18012300000000001</c:v>
                </c:pt>
                <c:pt idx="4503">
                  <c:v>0.18016299999999999</c:v>
                </c:pt>
                <c:pt idx="4504">
                  <c:v>0.180203</c:v>
                </c:pt>
                <c:pt idx="4505">
                  <c:v>0.18024299999999999</c:v>
                </c:pt>
                <c:pt idx="4506">
                  <c:v>0.180283</c:v>
                </c:pt>
                <c:pt idx="4507">
                  <c:v>0.18032300000000001</c:v>
                </c:pt>
                <c:pt idx="4508">
                  <c:v>0.180363</c:v>
                </c:pt>
                <c:pt idx="4509">
                  <c:v>0.18040300000000001</c:v>
                </c:pt>
                <c:pt idx="4510">
                  <c:v>0.18044299999999999</c:v>
                </c:pt>
                <c:pt idx="4511">
                  <c:v>0.180483</c:v>
                </c:pt>
                <c:pt idx="4512">
                  <c:v>0.18052299999999999</c:v>
                </c:pt>
                <c:pt idx="4513">
                  <c:v>0.180563</c:v>
                </c:pt>
                <c:pt idx="4514">
                  <c:v>0.18060300000000001</c:v>
                </c:pt>
                <c:pt idx="4515">
                  <c:v>0.180643</c:v>
                </c:pt>
                <c:pt idx="4516">
                  <c:v>0.18068300000000001</c:v>
                </c:pt>
                <c:pt idx="4517">
                  <c:v>0.18072299999999999</c:v>
                </c:pt>
                <c:pt idx="4518">
                  <c:v>0.18076300000000001</c:v>
                </c:pt>
                <c:pt idx="4519">
                  <c:v>0.18080299999999999</c:v>
                </c:pt>
                <c:pt idx="4520">
                  <c:v>0.180843</c:v>
                </c:pt>
                <c:pt idx="4521">
                  <c:v>0.18088299999999999</c:v>
                </c:pt>
                <c:pt idx="4522">
                  <c:v>0.180923</c:v>
                </c:pt>
                <c:pt idx="4523">
                  <c:v>0.18096300000000001</c:v>
                </c:pt>
                <c:pt idx="4524">
                  <c:v>0.181003</c:v>
                </c:pt>
                <c:pt idx="4525">
                  <c:v>0.18104300000000001</c:v>
                </c:pt>
                <c:pt idx="4526">
                  <c:v>0.18108299999999999</c:v>
                </c:pt>
                <c:pt idx="4527">
                  <c:v>0.18112300000000001</c:v>
                </c:pt>
                <c:pt idx="4528">
                  <c:v>0.18116299999999999</c:v>
                </c:pt>
                <c:pt idx="4529">
                  <c:v>0.181203</c:v>
                </c:pt>
                <c:pt idx="4530">
                  <c:v>0.18124299999999999</c:v>
                </c:pt>
                <c:pt idx="4531">
                  <c:v>0.181283</c:v>
                </c:pt>
                <c:pt idx="4532">
                  <c:v>0.18132300000000001</c:v>
                </c:pt>
                <c:pt idx="4533">
                  <c:v>0.181363</c:v>
                </c:pt>
                <c:pt idx="4534">
                  <c:v>0.18140300000000001</c:v>
                </c:pt>
                <c:pt idx="4535">
                  <c:v>0.18144299999999999</c:v>
                </c:pt>
                <c:pt idx="4536">
                  <c:v>0.18148300000000001</c:v>
                </c:pt>
                <c:pt idx="4537">
                  <c:v>0.18152299999999999</c:v>
                </c:pt>
                <c:pt idx="4538">
                  <c:v>0.181563</c:v>
                </c:pt>
                <c:pt idx="4539">
                  <c:v>0.18160299999999999</c:v>
                </c:pt>
                <c:pt idx="4540">
                  <c:v>0.181643</c:v>
                </c:pt>
                <c:pt idx="4541">
                  <c:v>0.18168300000000001</c:v>
                </c:pt>
                <c:pt idx="4542">
                  <c:v>0.181723</c:v>
                </c:pt>
                <c:pt idx="4543">
                  <c:v>0.18176300000000001</c:v>
                </c:pt>
                <c:pt idx="4544">
                  <c:v>0.18180299999999999</c:v>
                </c:pt>
                <c:pt idx="4545">
                  <c:v>0.181843</c:v>
                </c:pt>
                <c:pt idx="4546">
                  <c:v>0.18188299999999999</c:v>
                </c:pt>
                <c:pt idx="4547">
                  <c:v>0.181923</c:v>
                </c:pt>
                <c:pt idx="4548">
                  <c:v>0.18196300000000001</c:v>
                </c:pt>
                <c:pt idx="4549">
                  <c:v>0.182003</c:v>
                </c:pt>
                <c:pt idx="4550">
                  <c:v>0.18204300000000001</c:v>
                </c:pt>
                <c:pt idx="4551">
                  <c:v>0.18208299999999999</c:v>
                </c:pt>
                <c:pt idx="4552">
                  <c:v>0.18212300000000001</c:v>
                </c:pt>
                <c:pt idx="4553">
                  <c:v>0.18216299999999999</c:v>
                </c:pt>
                <c:pt idx="4554">
                  <c:v>0.182203</c:v>
                </c:pt>
                <c:pt idx="4555">
                  <c:v>0.18224299999999999</c:v>
                </c:pt>
                <c:pt idx="4556">
                  <c:v>0.182283</c:v>
                </c:pt>
                <c:pt idx="4557">
                  <c:v>0.18232300000000001</c:v>
                </c:pt>
                <c:pt idx="4558">
                  <c:v>0.182363</c:v>
                </c:pt>
                <c:pt idx="4559">
                  <c:v>0.18240300000000001</c:v>
                </c:pt>
                <c:pt idx="4560">
                  <c:v>0.18244299999999999</c:v>
                </c:pt>
                <c:pt idx="4561">
                  <c:v>0.18248300000000001</c:v>
                </c:pt>
                <c:pt idx="4562">
                  <c:v>0.18252299999999999</c:v>
                </c:pt>
                <c:pt idx="4563">
                  <c:v>0.182563</c:v>
                </c:pt>
                <c:pt idx="4564">
                  <c:v>0.18260299999999999</c:v>
                </c:pt>
                <c:pt idx="4565">
                  <c:v>0.182643</c:v>
                </c:pt>
                <c:pt idx="4566">
                  <c:v>0.18268300000000001</c:v>
                </c:pt>
                <c:pt idx="4567">
                  <c:v>0.182723</c:v>
                </c:pt>
                <c:pt idx="4568">
                  <c:v>0.18276300000000001</c:v>
                </c:pt>
                <c:pt idx="4569">
                  <c:v>0.18280299999999999</c:v>
                </c:pt>
                <c:pt idx="4570">
                  <c:v>0.18284300000000001</c:v>
                </c:pt>
                <c:pt idx="4571">
                  <c:v>0.18288299999999999</c:v>
                </c:pt>
                <c:pt idx="4572">
                  <c:v>0.182923</c:v>
                </c:pt>
                <c:pt idx="4573">
                  <c:v>0.18296299999999999</c:v>
                </c:pt>
                <c:pt idx="4574">
                  <c:v>0.183003</c:v>
                </c:pt>
                <c:pt idx="4575">
                  <c:v>0.18304300000000001</c:v>
                </c:pt>
                <c:pt idx="4576">
                  <c:v>0.183083</c:v>
                </c:pt>
                <c:pt idx="4577">
                  <c:v>0.18312300000000001</c:v>
                </c:pt>
                <c:pt idx="4578">
                  <c:v>0.18316299999999999</c:v>
                </c:pt>
                <c:pt idx="4579">
                  <c:v>0.183203</c:v>
                </c:pt>
                <c:pt idx="4580">
                  <c:v>0.18324299999999999</c:v>
                </c:pt>
                <c:pt idx="4581">
                  <c:v>0.183283</c:v>
                </c:pt>
                <c:pt idx="4582">
                  <c:v>0.18332300000000001</c:v>
                </c:pt>
                <c:pt idx="4583">
                  <c:v>0.183363</c:v>
                </c:pt>
                <c:pt idx="4584">
                  <c:v>0.18340300000000001</c:v>
                </c:pt>
                <c:pt idx="4585">
                  <c:v>0.18344299999999999</c:v>
                </c:pt>
                <c:pt idx="4586">
                  <c:v>0.18348300000000001</c:v>
                </c:pt>
                <c:pt idx="4587">
                  <c:v>0.18352299999999999</c:v>
                </c:pt>
                <c:pt idx="4588">
                  <c:v>0.183563</c:v>
                </c:pt>
                <c:pt idx="4589">
                  <c:v>0.18360299999999999</c:v>
                </c:pt>
                <c:pt idx="4590">
                  <c:v>0.183643</c:v>
                </c:pt>
                <c:pt idx="4591">
                  <c:v>0.18368300000000001</c:v>
                </c:pt>
                <c:pt idx="4592">
                  <c:v>0.183723</c:v>
                </c:pt>
                <c:pt idx="4593">
                  <c:v>0.18376300000000001</c:v>
                </c:pt>
                <c:pt idx="4594">
                  <c:v>0.18380299999999999</c:v>
                </c:pt>
                <c:pt idx="4595">
                  <c:v>0.18384300000000001</c:v>
                </c:pt>
                <c:pt idx="4596">
                  <c:v>0.18388299999999999</c:v>
                </c:pt>
                <c:pt idx="4597">
                  <c:v>0.183923</c:v>
                </c:pt>
                <c:pt idx="4598">
                  <c:v>0.18396299999999999</c:v>
                </c:pt>
                <c:pt idx="4599">
                  <c:v>0.184003</c:v>
                </c:pt>
                <c:pt idx="4600">
                  <c:v>0.18404300000000001</c:v>
                </c:pt>
                <c:pt idx="4601">
                  <c:v>0.184083</c:v>
                </c:pt>
                <c:pt idx="4602">
                  <c:v>0.18412300000000001</c:v>
                </c:pt>
                <c:pt idx="4603">
                  <c:v>0.18416299999999999</c:v>
                </c:pt>
                <c:pt idx="4604">
                  <c:v>0.18420300000000001</c:v>
                </c:pt>
                <c:pt idx="4605">
                  <c:v>0.18424299999999999</c:v>
                </c:pt>
                <c:pt idx="4606">
                  <c:v>0.184283</c:v>
                </c:pt>
                <c:pt idx="4607">
                  <c:v>0.18432299999999999</c:v>
                </c:pt>
                <c:pt idx="4608">
                  <c:v>0.184363</c:v>
                </c:pt>
                <c:pt idx="4609">
                  <c:v>0.18440300000000001</c:v>
                </c:pt>
                <c:pt idx="4610">
                  <c:v>0.184443</c:v>
                </c:pt>
                <c:pt idx="4611">
                  <c:v>0.18448300000000001</c:v>
                </c:pt>
                <c:pt idx="4612">
                  <c:v>0.18452299999999999</c:v>
                </c:pt>
                <c:pt idx="4613">
                  <c:v>0.184563</c:v>
                </c:pt>
                <c:pt idx="4614">
                  <c:v>0.18460299999999999</c:v>
                </c:pt>
                <c:pt idx="4615">
                  <c:v>0.184643</c:v>
                </c:pt>
                <c:pt idx="4616">
                  <c:v>0.18468300000000001</c:v>
                </c:pt>
                <c:pt idx="4617">
                  <c:v>0.184723</c:v>
                </c:pt>
                <c:pt idx="4618">
                  <c:v>0.18476300000000001</c:v>
                </c:pt>
                <c:pt idx="4619">
                  <c:v>0.184803</c:v>
                </c:pt>
                <c:pt idx="4620">
                  <c:v>0.18484300000000001</c:v>
                </c:pt>
                <c:pt idx="4621">
                  <c:v>0.18488299999999999</c:v>
                </c:pt>
                <c:pt idx="4622">
                  <c:v>0.184923</c:v>
                </c:pt>
                <c:pt idx="4623">
                  <c:v>0.18496299999999999</c:v>
                </c:pt>
                <c:pt idx="4624">
                  <c:v>0.185003</c:v>
                </c:pt>
                <c:pt idx="4625">
                  <c:v>0.18504300000000001</c:v>
                </c:pt>
                <c:pt idx="4626">
                  <c:v>0.185083</c:v>
                </c:pt>
                <c:pt idx="4627">
                  <c:v>0.18512300000000001</c:v>
                </c:pt>
                <c:pt idx="4628">
                  <c:v>0.18516299999999999</c:v>
                </c:pt>
                <c:pt idx="4629">
                  <c:v>0.18520300000000001</c:v>
                </c:pt>
                <c:pt idx="4630">
                  <c:v>0.18524299999999999</c:v>
                </c:pt>
                <c:pt idx="4631">
                  <c:v>0.185283</c:v>
                </c:pt>
                <c:pt idx="4632">
                  <c:v>0.18532299999999999</c:v>
                </c:pt>
                <c:pt idx="4633">
                  <c:v>0.185363</c:v>
                </c:pt>
                <c:pt idx="4634">
                  <c:v>0.18540300000000001</c:v>
                </c:pt>
                <c:pt idx="4635">
                  <c:v>0.185443</c:v>
                </c:pt>
                <c:pt idx="4636">
                  <c:v>0.18548300000000001</c:v>
                </c:pt>
                <c:pt idx="4637">
                  <c:v>0.18552299999999999</c:v>
                </c:pt>
                <c:pt idx="4638">
                  <c:v>0.18556300000000001</c:v>
                </c:pt>
                <c:pt idx="4639">
                  <c:v>0.18560299999999999</c:v>
                </c:pt>
                <c:pt idx="4640">
                  <c:v>0.185643</c:v>
                </c:pt>
                <c:pt idx="4641">
                  <c:v>0.18568299999999999</c:v>
                </c:pt>
                <c:pt idx="4642">
                  <c:v>0.185723</c:v>
                </c:pt>
                <c:pt idx="4643">
                  <c:v>0.18576300000000001</c:v>
                </c:pt>
                <c:pt idx="4644">
                  <c:v>0.185803</c:v>
                </c:pt>
                <c:pt idx="4645">
                  <c:v>0.18584300000000001</c:v>
                </c:pt>
                <c:pt idx="4646">
                  <c:v>0.18588299999999999</c:v>
                </c:pt>
                <c:pt idx="4647">
                  <c:v>0.185923</c:v>
                </c:pt>
                <c:pt idx="4648">
                  <c:v>0.18596299999999999</c:v>
                </c:pt>
                <c:pt idx="4649">
                  <c:v>0.186003</c:v>
                </c:pt>
                <c:pt idx="4650">
                  <c:v>0.18604299999999999</c:v>
                </c:pt>
                <c:pt idx="4651">
                  <c:v>0.186083</c:v>
                </c:pt>
                <c:pt idx="4652">
                  <c:v>0.18612300000000001</c:v>
                </c:pt>
                <c:pt idx="4653">
                  <c:v>0.186163</c:v>
                </c:pt>
                <c:pt idx="4654">
                  <c:v>0.18620300000000001</c:v>
                </c:pt>
                <c:pt idx="4655">
                  <c:v>0.18624299999999999</c:v>
                </c:pt>
                <c:pt idx="4656">
                  <c:v>0.186283</c:v>
                </c:pt>
                <c:pt idx="4657">
                  <c:v>0.18632299999999999</c:v>
                </c:pt>
                <c:pt idx="4658">
                  <c:v>0.186363</c:v>
                </c:pt>
                <c:pt idx="4659">
                  <c:v>0.18640300000000001</c:v>
                </c:pt>
                <c:pt idx="4660">
                  <c:v>0.186443</c:v>
                </c:pt>
                <c:pt idx="4661">
                  <c:v>0.18648300000000001</c:v>
                </c:pt>
                <c:pt idx="4662">
                  <c:v>0.18652299999999999</c:v>
                </c:pt>
                <c:pt idx="4663">
                  <c:v>0.18656300000000001</c:v>
                </c:pt>
                <c:pt idx="4664">
                  <c:v>0.18660299999999999</c:v>
                </c:pt>
                <c:pt idx="4665">
                  <c:v>0.186643</c:v>
                </c:pt>
                <c:pt idx="4666">
                  <c:v>0.18668299999999999</c:v>
                </c:pt>
                <c:pt idx="4667">
                  <c:v>0.186723</c:v>
                </c:pt>
                <c:pt idx="4668">
                  <c:v>0.18676300000000001</c:v>
                </c:pt>
                <c:pt idx="4669">
                  <c:v>0.186803</c:v>
                </c:pt>
                <c:pt idx="4670">
                  <c:v>0.18684300000000001</c:v>
                </c:pt>
                <c:pt idx="4671">
                  <c:v>0.18688299999999999</c:v>
                </c:pt>
                <c:pt idx="4672">
                  <c:v>0.18692300000000001</c:v>
                </c:pt>
                <c:pt idx="4673">
                  <c:v>0.18696299999999999</c:v>
                </c:pt>
                <c:pt idx="4674">
                  <c:v>0.187003</c:v>
                </c:pt>
                <c:pt idx="4675">
                  <c:v>0.18704299999999999</c:v>
                </c:pt>
                <c:pt idx="4676">
                  <c:v>0.187083</c:v>
                </c:pt>
                <c:pt idx="4677">
                  <c:v>0.18712300000000001</c:v>
                </c:pt>
                <c:pt idx="4678">
                  <c:v>0.187163</c:v>
                </c:pt>
                <c:pt idx="4679">
                  <c:v>0.18720300000000001</c:v>
                </c:pt>
                <c:pt idx="4680">
                  <c:v>0.18724299999999999</c:v>
                </c:pt>
                <c:pt idx="4681">
                  <c:v>0.18728300000000001</c:v>
                </c:pt>
                <c:pt idx="4682">
                  <c:v>0.18732299999999999</c:v>
                </c:pt>
                <c:pt idx="4683">
                  <c:v>0.187363</c:v>
                </c:pt>
                <c:pt idx="4684">
                  <c:v>0.18740299999999999</c:v>
                </c:pt>
                <c:pt idx="4685">
                  <c:v>0.187443</c:v>
                </c:pt>
                <c:pt idx="4686">
                  <c:v>0.18748300000000001</c:v>
                </c:pt>
                <c:pt idx="4687">
                  <c:v>0.187523</c:v>
                </c:pt>
                <c:pt idx="4688">
                  <c:v>0.18756300000000001</c:v>
                </c:pt>
                <c:pt idx="4689">
                  <c:v>0.18760299999999999</c:v>
                </c:pt>
                <c:pt idx="4690">
                  <c:v>0.187643</c:v>
                </c:pt>
                <c:pt idx="4691">
                  <c:v>0.18768299999999999</c:v>
                </c:pt>
                <c:pt idx="4692">
                  <c:v>0.187723</c:v>
                </c:pt>
                <c:pt idx="4693">
                  <c:v>0.18776300000000001</c:v>
                </c:pt>
                <c:pt idx="4694">
                  <c:v>0.187803</c:v>
                </c:pt>
                <c:pt idx="4695">
                  <c:v>0.18784300000000001</c:v>
                </c:pt>
                <c:pt idx="4696">
                  <c:v>0.18788299999999999</c:v>
                </c:pt>
                <c:pt idx="4697">
                  <c:v>0.18792300000000001</c:v>
                </c:pt>
                <c:pt idx="4698">
                  <c:v>0.18796299999999999</c:v>
                </c:pt>
                <c:pt idx="4699">
                  <c:v>0.188003</c:v>
                </c:pt>
                <c:pt idx="4700">
                  <c:v>0.18804299999999999</c:v>
                </c:pt>
                <c:pt idx="4701">
                  <c:v>0.188083</c:v>
                </c:pt>
                <c:pt idx="4702">
                  <c:v>0.18812300000000001</c:v>
                </c:pt>
                <c:pt idx="4703">
                  <c:v>0.188163</c:v>
                </c:pt>
                <c:pt idx="4704">
                  <c:v>0.18820300000000001</c:v>
                </c:pt>
                <c:pt idx="4705">
                  <c:v>0.18824299999999999</c:v>
                </c:pt>
                <c:pt idx="4706">
                  <c:v>0.18828300000000001</c:v>
                </c:pt>
                <c:pt idx="4707">
                  <c:v>0.18832299999999999</c:v>
                </c:pt>
                <c:pt idx="4708">
                  <c:v>0.188363</c:v>
                </c:pt>
                <c:pt idx="4709">
                  <c:v>0.18840299999999999</c:v>
                </c:pt>
                <c:pt idx="4710">
                  <c:v>0.188443</c:v>
                </c:pt>
                <c:pt idx="4711">
                  <c:v>0.18848300000000001</c:v>
                </c:pt>
                <c:pt idx="4712">
                  <c:v>0.188523</c:v>
                </c:pt>
                <c:pt idx="4713">
                  <c:v>0.18856300000000001</c:v>
                </c:pt>
                <c:pt idx="4714">
                  <c:v>0.18860299999999999</c:v>
                </c:pt>
                <c:pt idx="4715">
                  <c:v>0.18864300000000001</c:v>
                </c:pt>
                <c:pt idx="4716">
                  <c:v>0.18868299999999999</c:v>
                </c:pt>
                <c:pt idx="4717">
                  <c:v>0.188723</c:v>
                </c:pt>
                <c:pt idx="4718">
                  <c:v>0.18876299999999999</c:v>
                </c:pt>
                <c:pt idx="4719">
                  <c:v>0.188803</c:v>
                </c:pt>
                <c:pt idx="4720">
                  <c:v>0.18884300000000001</c:v>
                </c:pt>
                <c:pt idx="4721">
                  <c:v>0.188883</c:v>
                </c:pt>
                <c:pt idx="4722">
                  <c:v>0.18892300000000001</c:v>
                </c:pt>
                <c:pt idx="4723">
                  <c:v>0.18896299999999999</c:v>
                </c:pt>
                <c:pt idx="4724">
                  <c:v>0.189003</c:v>
                </c:pt>
                <c:pt idx="4725">
                  <c:v>0.18904299999999999</c:v>
                </c:pt>
                <c:pt idx="4726">
                  <c:v>0.189083</c:v>
                </c:pt>
                <c:pt idx="4727">
                  <c:v>0.18912300000000001</c:v>
                </c:pt>
                <c:pt idx="4728">
                  <c:v>0.189163</c:v>
                </c:pt>
                <c:pt idx="4729">
                  <c:v>0.18920300000000001</c:v>
                </c:pt>
                <c:pt idx="4730">
                  <c:v>0.18924299999999999</c:v>
                </c:pt>
                <c:pt idx="4731">
                  <c:v>0.18928300000000001</c:v>
                </c:pt>
                <c:pt idx="4732">
                  <c:v>0.18932299999999999</c:v>
                </c:pt>
                <c:pt idx="4733">
                  <c:v>0.189363</c:v>
                </c:pt>
                <c:pt idx="4734">
                  <c:v>0.18940299999999999</c:v>
                </c:pt>
                <c:pt idx="4735">
                  <c:v>0.189443</c:v>
                </c:pt>
                <c:pt idx="4736">
                  <c:v>0.18948300000000001</c:v>
                </c:pt>
                <c:pt idx="4737">
                  <c:v>0.189523</c:v>
                </c:pt>
                <c:pt idx="4738">
                  <c:v>0.18956300000000001</c:v>
                </c:pt>
                <c:pt idx="4739">
                  <c:v>0.18960299999999999</c:v>
                </c:pt>
                <c:pt idx="4740">
                  <c:v>0.18964300000000001</c:v>
                </c:pt>
                <c:pt idx="4741">
                  <c:v>0.18968299999999999</c:v>
                </c:pt>
                <c:pt idx="4742">
                  <c:v>0.189723</c:v>
                </c:pt>
                <c:pt idx="4743">
                  <c:v>0.18976299999999999</c:v>
                </c:pt>
                <c:pt idx="4744">
                  <c:v>0.189803</c:v>
                </c:pt>
                <c:pt idx="4745">
                  <c:v>0.18984300000000001</c:v>
                </c:pt>
                <c:pt idx="4746">
                  <c:v>0.189883</c:v>
                </c:pt>
                <c:pt idx="4747">
                  <c:v>0.18992300000000001</c:v>
                </c:pt>
                <c:pt idx="4748">
                  <c:v>0.18996299999999999</c:v>
                </c:pt>
                <c:pt idx="4749">
                  <c:v>0.19000300000000001</c:v>
                </c:pt>
                <c:pt idx="4750">
                  <c:v>0.19004299999999999</c:v>
                </c:pt>
                <c:pt idx="4751">
                  <c:v>0.190083</c:v>
                </c:pt>
                <c:pt idx="4752">
                  <c:v>0.19012299999999999</c:v>
                </c:pt>
                <c:pt idx="4753">
                  <c:v>0.190163</c:v>
                </c:pt>
                <c:pt idx="4754">
                  <c:v>0.19020300000000001</c:v>
                </c:pt>
                <c:pt idx="4755">
                  <c:v>0.190243</c:v>
                </c:pt>
                <c:pt idx="4756">
                  <c:v>0.19028300000000001</c:v>
                </c:pt>
                <c:pt idx="4757">
                  <c:v>0.19032299999999999</c:v>
                </c:pt>
                <c:pt idx="4758">
                  <c:v>0.190363</c:v>
                </c:pt>
                <c:pt idx="4759">
                  <c:v>0.19040299999999999</c:v>
                </c:pt>
                <c:pt idx="4760">
                  <c:v>0.190443</c:v>
                </c:pt>
                <c:pt idx="4761">
                  <c:v>0.19048300000000001</c:v>
                </c:pt>
                <c:pt idx="4762">
                  <c:v>0.190523</c:v>
                </c:pt>
                <c:pt idx="4763">
                  <c:v>0.19056300000000001</c:v>
                </c:pt>
                <c:pt idx="4764">
                  <c:v>0.19060299999999999</c:v>
                </c:pt>
                <c:pt idx="4765">
                  <c:v>0.19064300000000001</c:v>
                </c:pt>
                <c:pt idx="4766">
                  <c:v>0.19068299999999999</c:v>
                </c:pt>
                <c:pt idx="4767">
                  <c:v>0.190723</c:v>
                </c:pt>
                <c:pt idx="4768">
                  <c:v>0.19076299999999999</c:v>
                </c:pt>
                <c:pt idx="4769">
                  <c:v>0.190803</c:v>
                </c:pt>
                <c:pt idx="4770">
                  <c:v>0.19084300000000001</c:v>
                </c:pt>
                <c:pt idx="4771">
                  <c:v>0.190883</c:v>
                </c:pt>
                <c:pt idx="4772">
                  <c:v>0.19092300000000001</c:v>
                </c:pt>
                <c:pt idx="4773">
                  <c:v>0.19096299999999999</c:v>
                </c:pt>
                <c:pt idx="4774">
                  <c:v>0.19100300000000001</c:v>
                </c:pt>
                <c:pt idx="4775">
                  <c:v>0.19104299999999999</c:v>
                </c:pt>
                <c:pt idx="4776">
                  <c:v>0.191083</c:v>
                </c:pt>
                <c:pt idx="4777">
                  <c:v>0.19112299999999999</c:v>
                </c:pt>
                <c:pt idx="4778">
                  <c:v>0.191163</c:v>
                </c:pt>
                <c:pt idx="4779">
                  <c:v>0.19120300000000001</c:v>
                </c:pt>
                <c:pt idx="4780">
                  <c:v>0.191243</c:v>
                </c:pt>
                <c:pt idx="4781">
                  <c:v>0.19128300000000001</c:v>
                </c:pt>
                <c:pt idx="4782">
                  <c:v>0.19132299999999999</c:v>
                </c:pt>
                <c:pt idx="4783">
                  <c:v>0.19136300000000001</c:v>
                </c:pt>
                <c:pt idx="4784">
                  <c:v>0.19140299999999999</c:v>
                </c:pt>
                <c:pt idx="4785">
                  <c:v>0.191443</c:v>
                </c:pt>
                <c:pt idx="4786">
                  <c:v>0.19148299999999999</c:v>
                </c:pt>
                <c:pt idx="4787">
                  <c:v>0.191523</c:v>
                </c:pt>
                <c:pt idx="4788">
                  <c:v>0.19156300000000001</c:v>
                </c:pt>
                <c:pt idx="4789">
                  <c:v>0.191603</c:v>
                </c:pt>
                <c:pt idx="4790">
                  <c:v>0.19164300000000001</c:v>
                </c:pt>
                <c:pt idx="4791">
                  <c:v>0.19168299999999999</c:v>
                </c:pt>
                <c:pt idx="4792">
                  <c:v>0.191723</c:v>
                </c:pt>
                <c:pt idx="4793">
                  <c:v>0.19176299999999999</c:v>
                </c:pt>
                <c:pt idx="4794">
                  <c:v>0.191803</c:v>
                </c:pt>
                <c:pt idx="4795">
                  <c:v>0.19184300000000001</c:v>
                </c:pt>
                <c:pt idx="4796">
                  <c:v>0.191883</c:v>
                </c:pt>
                <c:pt idx="4797">
                  <c:v>0.19192300000000001</c:v>
                </c:pt>
                <c:pt idx="4798">
                  <c:v>0.19196299999999999</c:v>
                </c:pt>
                <c:pt idx="4799">
                  <c:v>0.19200300000000001</c:v>
                </c:pt>
                <c:pt idx="4800">
                  <c:v>0.19204299999999999</c:v>
                </c:pt>
                <c:pt idx="4801">
                  <c:v>0.192083</c:v>
                </c:pt>
                <c:pt idx="4802">
                  <c:v>0.19212299999999999</c:v>
                </c:pt>
                <c:pt idx="4803">
                  <c:v>0.192163</c:v>
                </c:pt>
                <c:pt idx="4804">
                  <c:v>0.19220300000000001</c:v>
                </c:pt>
                <c:pt idx="4805">
                  <c:v>0.192243</c:v>
                </c:pt>
                <c:pt idx="4806">
                  <c:v>0.19228300000000001</c:v>
                </c:pt>
                <c:pt idx="4807">
                  <c:v>0.19232299999999999</c:v>
                </c:pt>
                <c:pt idx="4808">
                  <c:v>0.19236300000000001</c:v>
                </c:pt>
                <c:pt idx="4809">
                  <c:v>0.19240299999999999</c:v>
                </c:pt>
                <c:pt idx="4810">
                  <c:v>0.192443</c:v>
                </c:pt>
                <c:pt idx="4811">
                  <c:v>0.19248299999999999</c:v>
                </c:pt>
                <c:pt idx="4812">
                  <c:v>0.192523</c:v>
                </c:pt>
                <c:pt idx="4813">
                  <c:v>0.19256300000000001</c:v>
                </c:pt>
                <c:pt idx="4814">
                  <c:v>0.192603</c:v>
                </c:pt>
                <c:pt idx="4815">
                  <c:v>0.19264300000000001</c:v>
                </c:pt>
                <c:pt idx="4816">
                  <c:v>0.19268299999999999</c:v>
                </c:pt>
                <c:pt idx="4817">
                  <c:v>0.19272300000000001</c:v>
                </c:pt>
                <c:pt idx="4818">
                  <c:v>0.19276299999999999</c:v>
                </c:pt>
                <c:pt idx="4819">
                  <c:v>0.192803</c:v>
                </c:pt>
                <c:pt idx="4820">
                  <c:v>0.19284299999999999</c:v>
                </c:pt>
                <c:pt idx="4821">
                  <c:v>0.192883</c:v>
                </c:pt>
                <c:pt idx="4822">
                  <c:v>0.19292300000000001</c:v>
                </c:pt>
                <c:pt idx="4823">
                  <c:v>0.192963</c:v>
                </c:pt>
                <c:pt idx="4824">
                  <c:v>0.19300300000000001</c:v>
                </c:pt>
                <c:pt idx="4825">
                  <c:v>0.19304299999999999</c:v>
                </c:pt>
                <c:pt idx="4826">
                  <c:v>0.193083</c:v>
                </c:pt>
                <c:pt idx="4827">
                  <c:v>0.19312299999999999</c:v>
                </c:pt>
                <c:pt idx="4828">
                  <c:v>0.193163</c:v>
                </c:pt>
                <c:pt idx="4829">
                  <c:v>0.19320300000000001</c:v>
                </c:pt>
                <c:pt idx="4830">
                  <c:v>0.193243</c:v>
                </c:pt>
                <c:pt idx="4831">
                  <c:v>0.19328300000000001</c:v>
                </c:pt>
                <c:pt idx="4832">
                  <c:v>0.19332299999999999</c:v>
                </c:pt>
                <c:pt idx="4833">
                  <c:v>0.19336300000000001</c:v>
                </c:pt>
                <c:pt idx="4834">
                  <c:v>0.19340299999999999</c:v>
                </c:pt>
                <c:pt idx="4835">
                  <c:v>0.193443</c:v>
                </c:pt>
                <c:pt idx="4836">
                  <c:v>0.19348299999999999</c:v>
                </c:pt>
                <c:pt idx="4837">
                  <c:v>0.193523</c:v>
                </c:pt>
                <c:pt idx="4838">
                  <c:v>0.19356300000000001</c:v>
                </c:pt>
                <c:pt idx="4839">
                  <c:v>0.193603</c:v>
                </c:pt>
                <c:pt idx="4840">
                  <c:v>0.19364300000000001</c:v>
                </c:pt>
                <c:pt idx="4841">
                  <c:v>0.19368299999999999</c:v>
                </c:pt>
                <c:pt idx="4842">
                  <c:v>0.19372300000000001</c:v>
                </c:pt>
                <c:pt idx="4843">
                  <c:v>0.19376299999999999</c:v>
                </c:pt>
                <c:pt idx="4844">
                  <c:v>0.193803</c:v>
                </c:pt>
                <c:pt idx="4845">
                  <c:v>0.19384299999999999</c:v>
                </c:pt>
                <c:pt idx="4846">
                  <c:v>0.193883</c:v>
                </c:pt>
                <c:pt idx="4847">
                  <c:v>0.19392300000000001</c:v>
                </c:pt>
                <c:pt idx="4848">
                  <c:v>0.193963</c:v>
                </c:pt>
                <c:pt idx="4849">
                  <c:v>0.19400300000000001</c:v>
                </c:pt>
                <c:pt idx="4850">
                  <c:v>0.19404299999999999</c:v>
                </c:pt>
                <c:pt idx="4851">
                  <c:v>0.19408300000000001</c:v>
                </c:pt>
                <c:pt idx="4852">
                  <c:v>0.19412299999999999</c:v>
                </c:pt>
                <c:pt idx="4853">
                  <c:v>0.194163</c:v>
                </c:pt>
                <c:pt idx="4854">
                  <c:v>0.19420299999999999</c:v>
                </c:pt>
                <c:pt idx="4855">
                  <c:v>0.194243</c:v>
                </c:pt>
                <c:pt idx="4856">
                  <c:v>0.19428300000000001</c:v>
                </c:pt>
                <c:pt idx="4857">
                  <c:v>0.194323</c:v>
                </c:pt>
                <c:pt idx="4858">
                  <c:v>0.19436300000000001</c:v>
                </c:pt>
                <c:pt idx="4859">
                  <c:v>0.19440299999999999</c:v>
                </c:pt>
                <c:pt idx="4860">
                  <c:v>0.194443</c:v>
                </c:pt>
                <c:pt idx="4861">
                  <c:v>0.19448299999999999</c:v>
                </c:pt>
                <c:pt idx="4862">
                  <c:v>0.194523</c:v>
                </c:pt>
                <c:pt idx="4863">
                  <c:v>0.19456300000000001</c:v>
                </c:pt>
                <c:pt idx="4864">
                  <c:v>0.194603</c:v>
                </c:pt>
                <c:pt idx="4865">
                  <c:v>0.19464300000000001</c:v>
                </c:pt>
                <c:pt idx="4866">
                  <c:v>0.19468299999999999</c:v>
                </c:pt>
                <c:pt idx="4867">
                  <c:v>0.19472300000000001</c:v>
                </c:pt>
                <c:pt idx="4868">
                  <c:v>0.19476299999999999</c:v>
                </c:pt>
                <c:pt idx="4869">
                  <c:v>0.194803</c:v>
                </c:pt>
                <c:pt idx="4870">
                  <c:v>0.19484299999999999</c:v>
                </c:pt>
                <c:pt idx="4871">
                  <c:v>0.194883</c:v>
                </c:pt>
                <c:pt idx="4872">
                  <c:v>0.19492300000000001</c:v>
                </c:pt>
                <c:pt idx="4873">
                  <c:v>0.194963</c:v>
                </c:pt>
                <c:pt idx="4874">
                  <c:v>0.19500300000000001</c:v>
                </c:pt>
                <c:pt idx="4875">
                  <c:v>0.19504299999999999</c:v>
                </c:pt>
                <c:pt idx="4876">
                  <c:v>0.19508300000000001</c:v>
                </c:pt>
                <c:pt idx="4877">
                  <c:v>0.19512299999999999</c:v>
                </c:pt>
                <c:pt idx="4878">
                  <c:v>0.195163</c:v>
                </c:pt>
                <c:pt idx="4879">
                  <c:v>0.19520299999999999</c:v>
                </c:pt>
                <c:pt idx="4880">
                  <c:v>0.195243</c:v>
                </c:pt>
                <c:pt idx="4881">
                  <c:v>0.19528300000000001</c:v>
                </c:pt>
                <c:pt idx="4882">
                  <c:v>0.195323</c:v>
                </c:pt>
                <c:pt idx="4883">
                  <c:v>0.19536300000000001</c:v>
                </c:pt>
                <c:pt idx="4884">
                  <c:v>0.19540299999999999</c:v>
                </c:pt>
                <c:pt idx="4885">
                  <c:v>0.19544300000000001</c:v>
                </c:pt>
                <c:pt idx="4886">
                  <c:v>0.19548299999999999</c:v>
                </c:pt>
                <c:pt idx="4887">
                  <c:v>0.195523</c:v>
                </c:pt>
                <c:pt idx="4888">
                  <c:v>0.19556299999999999</c:v>
                </c:pt>
                <c:pt idx="4889">
                  <c:v>0.195603</c:v>
                </c:pt>
                <c:pt idx="4890">
                  <c:v>0.19564300000000001</c:v>
                </c:pt>
                <c:pt idx="4891">
                  <c:v>0.195683</c:v>
                </c:pt>
                <c:pt idx="4892">
                  <c:v>0.19572300000000001</c:v>
                </c:pt>
                <c:pt idx="4893">
                  <c:v>0.19576299999999999</c:v>
                </c:pt>
                <c:pt idx="4894">
                  <c:v>0.195803</c:v>
                </c:pt>
                <c:pt idx="4895">
                  <c:v>0.19584299999999999</c:v>
                </c:pt>
                <c:pt idx="4896">
                  <c:v>0.195883</c:v>
                </c:pt>
                <c:pt idx="4897">
                  <c:v>0.19592300000000001</c:v>
                </c:pt>
                <c:pt idx="4898">
                  <c:v>0.195963</c:v>
                </c:pt>
                <c:pt idx="4899">
                  <c:v>0.19600300000000001</c:v>
                </c:pt>
                <c:pt idx="4900">
                  <c:v>0.196043</c:v>
                </c:pt>
                <c:pt idx="4901">
                  <c:v>0.19608300000000001</c:v>
                </c:pt>
                <c:pt idx="4902">
                  <c:v>0.19612299999999999</c:v>
                </c:pt>
                <c:pt idx="4903">
                  <c:v>0.196163</c:v>
                </c:pt>
                <c:pt idx="4904">
                  <c:v>0.19620299999999999</c:v>
                </c:pt>
                <c:pt idx="4905">
                  <c:v>0.196243</c:v>
                </c:pt>
                <c:pt idx="4906">
                  <c:v>0.19628300000000001</c:v>
                </c:pt>
                <c:pt idx="4907">
                  <c:v>0.196323</c:v>
                </c:pt>
                <c:pt idx="4908">
                  <c:v>0.19636300000000001</c:v>
                </c:pt>
                <c:pt idx="4909">
                  <c:v>0.19640299999999999</c:v>
                </c:pt>
                <c:pt idx="4910">
                  <c:v>0.19644300000000001</c:v>
                </c:pt>
                <c:pt idx="4911">
                  <c:v>0.19648299999999999</c:v>
                </c:pt>
                <c:pt idx="4912">
                  <c:v>0.196523</c:v>
                </c:pt>
                <c:pt idx="4913">
                  <c:v>0.19656299999999999</c:v>
                </c:pt>
                <c:pt idx="4914">
                  <c:v>0.196603</c:v>
                </c:pt>
                <c:pt idx="4915">
                  <c:v>0.19664300000000001</c:v>
                </c:pt>
                <c:pt idx="4916">
                  <c:v>0.196683</c:v>
                </c:pt>
                <c:pt idx="4917">
                  <c:v>0.19672300000000001</c:v>
                </c:pt>
                <c:pt idx="4918">
                  <c:v>0.19676299999999999</c:v>
                </c:pt>
                <c:pt idx="4919">
                  <c:v>0.19680300000000001</c:v>
                </c:pt>
                <c:pt idx="4920">
                  <c:v>0.19684299999999999</c:v>
                </c:pt>
                <c:pt idx="4921">
                  <c:v>0.196883</c:v>
                </c:pt>
                <c:pt idx="4922">
                  <c:v>0.19692299999999999</c:v>
                </c:pt>
                <c:pt idx="4923">
                  <c:v>0.196963</c:v>
                </c:pt>
                <c:pt idx="4924">
                  <c:v>0.19700300000000001</c:v>
                </c:pt>
                <c:pt idx="4925">
                  <c:v>0.197043</c:v>
                </c:pt>
                <c:pt idx="4926">
                  <c:v>0.19708300000000001</c:v>
                </c:pt>
                <c:pt idx="4927">
                  <c:v>0.19712299999999999</c:v>
                </c:pt>
                <c:pt idx="4928">
                  <c:v>0.197163</c:v>
                </c:pt>
                <c:pt idx="4929">
                  <c:v>0.19720299999999999</c:v>
                </c:pt>
                <c:pt idx="4930">
                  <c:v>0.197243</c:v>
                </c:pt>
                <c:pt idx="4931">
                  <c:v>0.19728299999999999</c:v>
                </c:pt>
                <c:pt idx="4932">
                  <c:v>0.197323</c:v>
                </c:pt>
                <c:pt idx="4933">
                  <c:v>0.19736300000000001</c:v>
                </c:pt>
                <c:pt idx="4934">
                  <c:v>0.197403</c:v>
                </c:pt>
                <c:pt idx="4935">
                  <c:v>0.19744300000000001</c:v>
                </c:pt>
                <c:pt idx="4936">
                  <c:v>0.19748299999999999</c:v>
                </c:pt>
                <c:pt idx="4937">
                  <c:v>0.197523</c:v>
                </c:pt>
                <c:pt idx="4938">
                  <c:v>0.19756299999999999</c:v>
                </c:pt>
                <c:pt idx="4939">
                  <c:v>0.197603</c:v>
                </c:pt>
                <c:pt idx="4940">
                  <c:v>0.19764300000000001</c:v>
                </c:pt>
                <c:pt idx="4941">
                  <c:v>0.197683</c:v>
                </c:pt>
                <c:pt idx="4942">
                  <c:v>0.19772300000000001</c:v>
                </c:pt>
                <c:pt idx="4943">
                  <c:v>0.19776299999999999</c:v>
                </c:pt>
                <c:pt idx="4944">
                  <c:v>0.19780300000000001</c:v>
                </c:pt>
                <c:pt idx="4945">
                  <c:v>0.19784299999999999</c:v>
                </c:pt>
                <c:pt idx="4946">
                  <c:v>0.197883</c:v>
                </c:pt>
                <c:pt idx="4947">
                  <c:v>0.19792299999999999</c:v>
                </c:pt>
                <c:pt idx="4948">
                  <c:v>0.197963</c:v>
                </c:pt>
                <c:pt idx="4949">
                  <c:v>0.19800300000000001</c:v>
                </c:pt>
                <c:pt idx="4950">
                  <c:v>0.198043</c:v>
                </c:pt>
                <c:pt idx="4951">
                  <c:v>0.19808300000000001</c:v>
                </c:pt>
                <c:pt idx="4952">
                  <c:v>0.19812299999999999</c:v>
                </c:pt>
                <c:pt idx="4953">
                  <c:v>0.19816300000000001</c:v>
                </c:pt>
                <c:pt idx="4954">
                  <c:v>0.19820299999999999</c:v>
                </c:pt>
                <c:pt idx="4955">
                  <c:v>0.198243</c:v>
                </c:pt>
                <c:pt idx="4956">
                  <c:v>0.19828299999999999</c:v>
                </c:pt>
                <c:pt idx="4957">
                  <c:v>0.198323</c:v>
                </c:pt>
                <c:pt idx="4958">
                  <c:v>0.19836300000000001</c:v>
                </c:pt>
                <c:pt idx="4959">
                  <c:v>0.198403</c:v>
                </c:pt>
                <c:pt idx="4960">
                  <c:v>0.19844300000000001</c:v>
                </c:pt>
                <c:pt idx="4961">
                  <c:v>0.19848299999999999</c:v>
                </c:pt>
                <c:pt idx="4962">
                  <c:v>0.19852300000000001</c:v>
                </c:pt>
                <c:pt idx="4963">
                  <c:v>0.19856299999999999</c:v>
                </c:pt>
                <c:pt idx="4964">
                  <c:v>0.198603</c:v>
                </c:pt>
                <c:pt idx="4965">
                  <c:v>0.19864299999999999</c:v>
                </c:pt>
                <c:pt idx="4966">
                  <c:v>0.198683</c:v>
                </c:pt>
                <c:pt idx="4967">
                  <c:v>0.19872300000000001</c:v>
                </c:pt>
                <c:pt idx="4968">
                  <c:v>0.198763</c:v>
                </c:pt>
                <c:pt idx="4969">
                  <c:v>0.19880300000000001</c:v>
                </c:pt>
                <c:pt idx="4970">
                  <c:v>0.19884299999999999</c:v>
                </c:pt>
                <c:pt idx="4971">
                  <c:v>0.198883</c:v>
                </c:pt>
                <c:pt idx="4972">
                  <c:v>0.19892299999999999</c:v>
                </c:pt>
                <c:pt idx="4973">
                  <c:v>0.198963</c:v>
                </c:pt>
                <c:pt idx="4974">
                  <c:v>0.19900300000000001</c:v>
                </c:pt>
                <c:pt idx="4975">
                  <c:v>0.199043</c:v>
                </c:pt>
                <c:pt idx="4976">
                  <c:v>0.19908300000000001</c:v>
                </c:pt>
                <c:pt idx="4977">
                  <c:v>0.19912299999999999</c:v>
                </c:pt>
                <c:pt idx="4978">
                  <c:v>0.19916300000000001</c:v>
                </c:pt>
                <c:pt idx="4979">
                  <c:v>0.19920299999999999</c:v>
                </c:pt>
                <c:pt idx="4980">
                  <c:v>0.199243</c:v>
                </c:pt>
                <c:pt idx="4981">
                  <c:v>0.19928299999999999</c:v>
                </c:pt>
                <c:pt idx="4982">
                  <c:v>0.199323</c:v>
                </c:pt>
                <c:pt idx="4983">
                  <c:v>0.19936300000000001</c:v>
                </c:pt>
                <c:pt idx="4984">
                  <c:v>0.199403</c:v>
                </c:pt>
                <c:pt idx="4985">
                  <c:v>0.19944300000000001</c:v>
                </c:pt>
                <c:pt idx="4986">
                  <c:v>0.19948299999999999</c:v>
                </c:pt>
                <c:pt idx="4987">
                  <c:v>0.19952300000000001</c:v>
                </c:pt>
                <c:pt idx="4988">
                  <c:v>0.19956299999999999</c:v>
                </c:pt>
                <c:pt idx="4989">
                  <c:v>0.199603</c:v>
                </c:pt>
                <c:pt idx="4990">
                  <c:v>0.19964299999999999</c:v>
                </c:pt>
                <c:pt idx="4991">
                  <c:v>0.199683</c:v>
                </c:pt>
                <c:pt idx="4992">
                  <c:v>0.19972300000000001</c:v>
                </c:pt>
                <c:pt idx="4993">
                  <c:v>0.199763</c:v>
                </c:pt>
                <c:pt idx="4994">
                  <c:v>0.19980300000000001</c:v>
                </c:pt>
                <c:pt idx="4995">
                  <c:v>0.19984299999999999</c:v>
                </c:pt>
                <c:pt idx="4996">
                  <c:v>0.19988300000000001</c:v>
                </c:pt>
                <c:pt idx="4997">
                  <c:v>0.19992299999999999</c:v>
                </c:pt>
                <c:pt idx="4998">
                  <c:v>0.199963</c:v>
                </c:pt>
                <c:pt idx="4999">
                  <c:v>0.20000299999999999</c:v>
                </c:pt>
                <c:pt idx="5000">
                  <c:v>0.200043</c:v>
                </c:pt>
                <c:pt idx="5001">
                  <c:v>0.20008300000000001</c:v>
                </c:pt>
                <c:pt idx="5002">
                  <c:v>0.200123</c:v>
                </c:pt>
                <c:pt idx="5003">
                  <c:v>0.20016300000000001</c:v>
                </c:pt>
                <c:pt idx="5004">
                  <c:v>0.20020299999999999</c:v>
                </c:pt>
                <c:pt idx="5005">
                  <c:v>0.200243</c:v>
                </c:pt>
                <c:pt idx="5006">
                  <c:v>0.20028299999999999</c:v>
                </c:pt>
                <c:pt idx="5007">
                  <c:v>0.200323</c:v>
                </c:pt>
                <c:pt idx="5008">
                  <c:v>0.20036300000000001</c:v>
                </c:pt>
                <c:pt idx="5009">
                  <c:v>0.200403</c:v>
                </c:pt>
                <c:pt idx="5010">
                  <c:v>0.20044300000000001</c:v>
                </c:pt>
                <c:pt idx="5011">
                  <c:v>0.20048299999999999</c:v>
                </c:pt>
                <c:pt idx="5012">
                  <c:v>0.20052300000000001</c:v>
                </c:pt>
                <c:pt idx="5013">
                  <c:v>0.20056299999999999</c:v>
                </c:pt>
                <c:pt idx="5014">
                  <c:v>0.200603</c:v>
                </c:pt>
                <c:pt idx="5015">
                  <c:v>0.20064299999999999</c:v>
                </c:pt>
                <c:pt idx="5016">
                  <c:v>0.200683</c:v>
                </c:pt>
                <c:pt idx="5017">
                  <c:v>0.20072300000000001</c:v>
                </c:pt>
                <c:pt idx="5018">
                  <c:v>0.200763</c:v>
                </c:pt>
                <c:pt idx="5019">
                  <c:v>0.20080300000000001</c:v>
                </c:pt>
                <c:pt idx="5020">
                  <c:v>0.20084299999999999</c:v>
                </c:pt>
                <c:pt idx="5021">
                  <c:v>0.20088300000000001</c:v>
                </c:pt>
                <c:pt idx="5022">
                  <c:v>0.20092299999999999</c:v>
                </c:pt>
                <c:pt idx="5023">
                  <c:v>0.200963</c:v>
                </c:pt>
                <c:pt idx="5024">
                  <c:v>0.20100299999999999</c:v>
                </c:pt>
                <c:pt idx="5025">
                  <c:v>0.201043</c:v>
                </c:pt>
                <c:pt idx="5026">
                  <c:v>0.20108300000000001</c:v>
                </c:pt>
                <c:pt idx="5027">
                  <c:v>0.201123</c:v>
                </c:pt>
                <c:pt idx="5028">
                  <c:v>0.20116300000000001</c:v>
                </c:pt>
                <c:pt idx="5029">
                  <c:v>0.20120299999999999</c:v>
                </c:pt>
                <c:pt idx="5030">
                  <c:v>0.20124300000000001</c:v>
                </c:pt>
                <c:pt idx="5031">
                  <c:v>0.20128299999999999</c:v>
                </c:pt>
                <c:pt idx="5032">
                  <c:v>0.201323</c:v>
                </c:pt>
                <c:pt idx="5033">
                  <c:v>0.20136299999999999</c:v>
                </c:pt>
                <c:pt idx="5034">
                  <c:v>0.201403</c:v>
                </c:pt>
                <c:pt idx="5035">
                  <c:v>0.20144300000000001</c:v>
                </c:pt>
                <c:pt idx="5036">
                  <c:v>0.201483</c:v>
                </c:pt>
                <c:pt idx="5037">
                  <c:v>0.20152300000000001</c:v>
                </c:pt>
                <c:pt idx="5038">
                  <c:v>0.20156299999999999</c:v>
                </c:pt>
                <c:pt idx="5039">
                  <c:v>0.201603</c:v>
                </c:pt>
                <c:pt idx="5040">
                  <c:v>0.20164299999999999</c:v>
                </c:pt>
                <c:pt idx="5041">
                  <c:v>0.201683</c:v>
                </c:pt>
                <c:pt idx="5042">
                  <c:v>0.20172300000000001</c:v>
                </c:pt>
                <c:pt idx="5043">
                  <c:v>0.201763</c:v>
                </c:pt>
                <c:pt idx="5044">
                  <c:v>0.20180300000000001</c:v>
                </c:pt>
                <c:pt idx="5045">
                  <c:v>0.20184299999999999</c:v>
                </c:pt>
                <c:pt idx="5046">
                  <c:v>0.20188300000000001</c:v>
                </c:pt>
                <c:pt idx="5047">
                  <c:v>0.20192299999999999</c:v>
                </c:pt>
                <c:pt idx="5048">
                  <c:v>0.201963</c:v>
                </c:pt>
                <c:pt idx="5049">
                  <c:v>0.20200299999999999</c:v>
                </c:pt>
                <c:pt idx="5050">
                  <c:v>0.202043</c:v>
                </c:pt>
                <c:pt idx="5051">
                  <c:v>0.20208300000000001</c:v>
                </c:pt>
                <c:pt idx="5052">
                  <c:v>0.202123</c:v>
                </c:pt>
              </c:numCache>
            </c:numRef>
          </c:xVal>
          <c:yVal>
            <c:numRef>
              <c:f>'[1]Base Node Reaction'!$H$4:$H$5056</c:f>
              <c:numCache>
                <c:formatCode>General</c:formatCode>
                <c:ptCount val="5053"/>
                <c:pt idx="0">
                  <c:v>-1.3511000000000006</c:v>
                </c:pt>
                <c:pt idx="1">
                  <c:v>-2.7021100000000011</c:v>
                </c:pt>
                <c:pt idx="2">
                  <c:v>-4.0533099999999997</c:v>
                </c:pt>
                <c:pt idx="3">
                  <c:v>-5.4043150000000004</c:v>
                </c:pt>
                <c:pt idx="4">
                  <c:v>-6.7554179999999988</c:v>
                </c:pt>
                <c:pt idx="5">
                  <c:v>-8.106422000000002</c:v>
                </c:pt>
                <c:pt idx="6">
                  <c:v>-9.4575169999999993</c:v>
                </c:pt>
                <c:pt idx="7">
                  <c:v>-10.808623000000001</c:v>
                </c:pt>
                <c:pt idx="8">
                  <c:v>-12.15973</c:v>
                </c:pt>
                <c:pt idx="9">
                  <c:v>-13.510820000000001</c:v>
                </c:pt>
                <c:pt idx="10">
                  <c:v>-14.861910000000002</c:v>
                </c:pt>
                <c:pt idx="11">
                  <c:v>-16.212900000000001</c:v>
                </c:pt>
                <c:pt idx="12">
                  <c:v>-17.520820000000001</c:v>
                </c:pt>
                <c:pt idx="13">
                  <c:v>-18.826630000000002</c:v>
                </c:pt>
                <c:pt idx="14">
                  <c:v>-20.132449999999999</c:v>
                </c:pt>
                <c:pt idx="15">
                  <c:v>-21.438279999999999</c:v>
                </c:pt>
                <c:pt idx="16">
                  <c:v>-22.744120000000002</c:v>
                </c:pt>
                <c:pt idx="17">
                  <c:v>-24.049970000000002</c:v>
                </c:pt>
                <c:pt idx="18">
                  <c:v>-25.355809999999998</c:v>
                </c:pt>
                <c:pt idx="19">
                  <c:v>-26.661570000000001</c:v>
                </c:pt>
                <c:pt idx="20">
                  <c:v>-27.967440000000003</c:v>
                </c:pt>
                <c:pt idx="21">
                  <c:v>-29.273319999999998</c:v>
                </c:pt>
                <c:pt idx="22">
                  <c:v>-30.578990000000001</c:v>
                </c:pt>
                <c:pt idx="23">
                  <c:v>-31.884889999999999</c:v>
                </c:pt>
                <c:pt idx="24">
                  <c:v>-33.19068</c:v>
                </c:pt>
                <c:pt idx="25">
                  <c:v>-34.496589999999998</c:v>
                </c:pt>
                <c:pt idx="26">
                  <c:v>-35.802399999999999</c:v>
                </c:pt>
                <c:pt idx="27">
                  <c:v>-37.039149999999999</c:v>
                </c:pt>
                <c:pt idx="28">
                  <c:v>-38.249009999999998</c:v>
                </c:pt>
                <c:pt idx="29">
                  <c:v>-39.459089999999996</c:v>
                </c:pt>
                <c:pt idx="30">
                  <c:v>-40.668970000000002</c:v>
                </c:pt>
                <c:pt idx="31">
                  <c:v>-41.878950000000003</c:v>
                </c:pt>
                <c:pt idx="32">
                  <c:v>-43.088810000000002</c:v>
                </c:pt>
                <c:pt idx="33">
                  <c:v>-44.298749999999998</c:v>
                </c:pt>
                <c:pt idx="34">
                  <c:v>-45.508700000000005</c:v>
                </c:pt>
                <c:pt idx="35">
                  <c:v>-46.718649999999997</c:v>
                </c:pt>
                <c:pt idx="36">
                  <c:v>-47.928609999999999</c:v>
                </c:pt>
                <c:pt idx="37">
                  <c:v>-49.138379999999998</c:v>
                </c:pt>
                <c:pt idx="38">
                  <c:v>-50.33372</c:v>
                </c:pt>
                <c:pt idx="39">
                  <c:v>-51.509119999999996</c:v>
                </c:pt>
                <c:pt idx="40">
                  <c:v>-52.684309999999996</c:v>
                </c:pt>
                <c:pt idx="41">
                  <c:v>-53.859518000000001</c:v>
                </c:pt>
                <c:pt idx="42">
                  <c:v>-55.034928999999998</c:v>
                </c:pt>
                <c:pt idx="43">
                  <c:v>-56.210146999999999</c:v>
                </c:pt>
                <c:pt idx="44">
                  <c:v>-57.385472</c:v>
                </c:pt>
                <c:pt idx="45">
                  <c:v>-58.560803</c:v>
                </c:pt>
                <c:pt idx="46">
                  <c:v>-59.736141000000003</c:v>
                </c:pt>
                <c:pt idx="47">
                  <c:v>-60.871065999999999</c:v>
                </c:pt>
                <c:pt idx="48">
                  <c:v>-61.920248999999998</c:v>
                </c:pt>
                <c:pt idx="49">
                  <c:v>-62.969439999999999</c:v>
                </c:pt>
                <c:pt idx="50">
                  <c:v>-64.018630000000002</c:v>
                </c:pt>
                <c:pt idx="51">
                  <c:v>-65.06783999999999</c:v>
                </c:pt>
                <c:pt idx="52">
                  <c:v>-66.117049999999992</c:v>
                </c:pt>
                <c:pt idx="53">
                  <c:v>-67.166259999999994</c:v>
                </c:pt>
                <c:pt idx="54">
                  <c:v>-68.215479999999999</c:v>
                </c:pt>
                <c:pt idx="55">
                  <c:v>-69.264610000000005</c:v>
                </c:pt>
                <c:pt idx="56">
                  <c:v>-70.313950000000006</c:v>
                </c:pt>
                <c:pt idx="57">
                  <c:v>-71.36309</c:v>
                </c:pt>
                <c:pt idx="58">
                  <c:v>-72.412229999999994</c:v>
                </c:pt>
                <c:pt idx="59">
                  <c:v>-73.461590000000001</c:v>
                </c:pt>
                <c:pt idx="60">
                  <c:v>-74.510750000000002</c:v>
                </c:pt>
                <c:pt idx="61">
                  <c:v>-75.559920000000005</c:v>
                </c:pt>
                <c:pt idx="62">
                  <c:v>-76.609189999999998</c:v>
                </c:pt>
                <c:pt idx="63">
                  <c:v>-77.658469999999994</c:v>
                </c:pt>
                <c:pt idx="64">
                  <c:v>-78.682749999999999</c:v>
                </c:pt>
                <c:pt idx="65">
                  <c:v>-79.675939999999997</c:v>
                </c:pt>
                <c:pt idx="66">
                  <c:v>-80.669049999999999</c:v>
                </c:pt>
                <c:pt idx="67">
                  <c:v>-81.662260000000003</c:v>
                </c:pt>
                <c:pt idx="68">
                  <c:v>-82.655470000000008</c:v>
                </c:pt>
                <c:pt idx="69">
                  <c:v>-83.648589999999999</c:v>
                </c:pt>
                <c:pt idx="70">
                  <c:v>-84.641909999999996</c:v>
                </c:pt>
                <c:pt idx="71">
                  <c:v>-85.635040000000004</c:v>
                </c:pt>
                <c:pt idx="72">
                  <c:v>-86.628280000000004</c:v>
                </c:pt>
                <c:pt idx="73">
                  <c:v>-87.621420000000001</c:v>
                </c:pt>
                <c:pt idx="74">
                  <c:v>-88.614660000000001</c:v>
                </c:pt>
                <c:pt idx="75">
                  <c:v>-89.607820000000004</c:v>
                </c:pt>
                <c:pt idx="76">
                  <c:v>-90.60096999999999</c:v>
                </c:pt>
                <c:pt idx="77">
                  <c:v>-91.594339999999988</c:v>
                </c:pt>
                <c:pt idx="78">
                  <c:v>-92.587410000000006</c:v>
                </c:pt>
                <c:pt idx="79">
                  <c:v>-93.580680000000001</c:v>
                </c:pt>
                <c:pt idx="80">
                  <c:v>-94.573859999999996</c:v>
                </c:pt>
                <c:pt idx="81">
                  <c:v>-95.567049999999995</c:v>
                </c:pt>
                <c:pt idx="82">
                  <c:v>-96.560239999999993</c:v>
                </c:pt>
                <c:pt idx="83">
                  <c:v>-97.553529999999995</c:v>
                </c:pt>
                <c:pt idx="84">
                  <c:v>-98.546629999999993</c:v>
                </c:pt>
                <c:pt idx="85">
                  <c:v>-99.539940000000001</c:v>
                </c:pt>
                <c:pt idx="86">
                  <c:v>-100.51750000000001</c:v>
                </c:pt>
                <c:pt idx="87">
                  <c:v>-101.46787999999999</c:v>
                </c:pt>
                <c:pt idx="88">
                  <c:v>-102.41817</c:v>
                </c:pt>
                <c:pt idx="89">
                  <c:v>-103.36866000000001</c:v>
                </c:pt>
                <c:pt idx="90">
                  <c:v>-104.31906000000001</c:v>
                </c:pt>
                <c:pt idx="91">
                  <c:v>-105.25297</c:v>
                </c:pt>
                <c:pt idx="92">
                  <c:v>-106.17757</c:v>
                </c:pt>
                <c:pt idx="93">
                  <c:v>-107.10218</c:v>
                </c:pt>
                <c:pt idx="94">
                  <c:v>-108.02669</c:v>
                </c:pt>
                <c:pt idx="95">
                  <c:v>-108.95131000000001</c:v>
                </c:pt>
                <c:pt idx="96">
                  <c:v>-109.87593000000001</c:v>
                </c:pt>
                <c:pt idx="97">
                  <c:v>-110.80046</c:v>
                </c:pt>
                <c:pt idx="98">
                  <c:v>-111.72508999999999</c:v>
                </c:pt>
                <c:pt idx="99">
                  <c:v>-112.64963</c:v>
                </c:pt>
                <c:pt idx="100">
                  <c:v>-113.57427</c:v>
                </c:pt>
                <c:pt idx="101">
                  <c:v>-114.48151999999999</c:v>
                </c:pt>
                <c:pt idx="102">
                  <c:v>-115.38498000000001</c:v>
                </c:pt>
                <c:pt idx="103">
                  <c:v>-116.28835000000001</c:v>
                </c:pt>
                <c:pt idx="104">
                  <c:v>-117.19162</c:v>
                </c:pt>
                <c:pt idx="105">
                  <c:v>-118.0951</c:v>
                </c:pt>
                <c:pt idx="106">
                  <c:v>-118.99848</c:v>
                </c:pt>
                <c:pt idx="107">
                  <c:v>-119.90186</c:v>
                </c:pt>
                <c:pt idx="108">
                  <c:v>-120.80525</c:v>
                </c:pt>
                <c:pt idx="109">
                  <c:v>-121.70875000000001</c:v>
                </c:pt>
                <c:pt idx="110">
                  <c:v>-122.61205000000001</c:v>
                </c:pt>
                <c:pt idx="111">
                  <c:v>-123.51556000000002</c:v>
                </c:pt>
                <c:pt idx="112">
                  <c:v>-124.41887</c:v>
                </c:pt>
                <c:pt idx="113">
                  <c:v>-125.30263000000001</c:v>
                </c:pt>
                <c:pt idx="114">
                  <c:v>-126.18311</c:v>
                </c:pt>
                <c:pt idx="115">
                  <c:v>-127.06349</c:v>
                </c:pt>
                <c:pt idx="116">
                  <c:v>-127.94182000000001</c:v>
                </c:pt>
                <c:pt idx="117">
                  <c:v>-128.81756999999999</c:v>
                </c:pt>
                <c:pt idx="118">
                  <c:v>-129.69332</c:v>
                </c:pt>
                <c:pt idx="119">
                  <c:v>-130.56423999999998</c:v>
                </c:pt>
                <c:pt idx="120">
                  <c:v>-131.41314</c:v>
                </c:pt>
                <c:pt idx="121">
                  <c:v>-132.26203000000001</c:v>
                </c:pt>
                <c:pt idx="122">
                  <c:v>-133.11094</c:v>
                </c:pt>
                <c:pt idx="123">
                  <c:v>-133.95994999999999</c:v>
                </c:pt>
                <c:pt idx="124">
                  <c:v>-134.80886000000001</c:v>
                </c:pt>
                <c:pt idx="125">
                  <c:v>-135.65778</c:v>
                </c:pt>
                <c:pt idx="126">
                  <c:v>-136.5067</c:v>
                </c:pt>
                <c:pt idx="127">
                  <c:v>-137.35553000000002</c:v>
                </c:pt>
                <c:pt idx="128">
                  <c:v>-138.20456000000001</c:v>
                </c:pt>
                <c:pt idx="129">
                  <c:v>-139.05349000000001</c:v>
                </c:pt>
                <c:pt idx="130">
                  <c:v>-139.90242999999998</c:v>
                </c:pt>
                <c:pt idx="131">
                  <c:v>-140.75128000000001</c:v>
                </c:pt>
                <c:pt idx="132">
                  <c:v>-141.60023000000001</c:v>
                </c:pt>
                <c:pt idx="133">
                  <c:v>-142.44907999999998</c:v>
                </c:pt>
                <c:pt idx="134">
                  <c:v>-143.28617</c:v>
                </c:pt>
                <c:pt idx="135">
                  <c:v>-144.11997</c:v>
                </c:pt>
                <c:pt idx="136">
                  <c:v>-144.95397</c:v>
                </c:pt>
                <c:pt idx="137">
                  <c:v>-145.78808000000001</c:v>
                </c:pt>
                <c:pt idx="138">
                  <c:v>-146.62209000000001</c:v>
                </c:pt>
                <c:pt idx="139">
                  <c:v>-147.45600000000002</c:v>
                </c:pt>
                <c:pt idx="140">
                  <c:v>-148.28992</c:v>
                </c:pt>
                <c:pt idx="141">
                  <c:v>-149.12404999999998</c:v>
                </c:pt>
                <c:pt idx="142">
                  <c:v>-149.95808</c:v>
                </c:pt>
                <c:pt idx="143">
                  <c:v>-150.79211000000001</c:v>
                </c:pt>
                <c:pt idx="144">
                  <c:v>-151.62615</c:v>
                </c:pt>
                <c:pt idx="145">
                  <c:v>-152.46009000000001</c:v>
                </c:pt>
                <c:pt idx="146">
                  <c:v>-153.29300000000001</c:v>
                </c:pt>
                <c:pt idx="147">
                  <c:v>-154.10634000000002</c:v>
                </c:pt>
                <c:pt idx="148">
                  <c:v>-154.91959</c:v>
                </c:pt>
                <c:pt idx="149">
                  <c:v>-155.73293999999999</c:v>
                </c:pt>
                <c:pt idx="150">
                  <c:v>-156.54610000000002</c:v>
                </c:pt>
                <c:pt idx="151">
                  <c:v>-157.35946000000001</c:v>
                </c:pt>
                <c:pt idx="152">
                  <c:v>-158.17273</c:v>
                </c:pt>
                <c:pt idx="153">
                  <c:v>-158.98618999999999</c:v>
                </c:pt>
                <c:pt idx="154">
                  <c:v>-159.79947000000001</c:v>
                </c:pt>
                <c:pt idx="155">
                  <c:v>-160.61284000000001</c:v>
                </c:pt>
                <c:pt idx="156">
                  <c:v>-161.42613</c:v>
                </c:pt>
                <c:pt idx="157">
                  <c:v>-162.23940999999999</c:v>
                </c:pt>
                <c:pt idx="158">
                  <c:v>-163.05270000000002</c:v>
                </c:pt>
                <c:pt idx="159">
                  <c:v>-163.86610000000002</c:v>
                </c:pt>
                <c:pt idx="160">
                  <c:v>-164.67949999999999</c:v>
                </c:pt>
                <c:pt idx="161">
                  <c:v>-165.49279999999999</c:v>
                </c:pt>
                <c:pt idx="162">
                  <c:v>-166.30611000000002</c:v>
                </c:pt>
                <c:pt idx="163">
                  <c:v>-167.11941999999999</c:v>
                </c:pt>
                <c:pt idx="164">
                  <c:v>-167.93272999999999</c:v>
                </c:pt>
                <c:pt idx="165">
                  <c:v>-168.74605000000003</c:v>
                </c:pt>
                <c:pt idx="166">
                  <c:v>-169.55938</c:v>
                </c:pt>
                <c:pt idx="167">
                  <c:v>-170.37281000000002</c:v>
                </c:pt>
                <c:pt idx="168">
                  <c:v>-171.18624</c:v>
                </c:pt>
                <c:pt idx="169">
                  <c:v>-171.99957999999998</c:v>
                </c:pt>
                <c:pt idx="170">
                  <c:v>-172.81291999999999</c:v>
                </c:pt>
                <c:pt idx="171">
                  <c:v>-173.62617</c:v>
                </c:pt>
                <c:pt idx="172">
                  <c:v>-174.44137000000001</c:v>
                </c:pt>
                <c:pt idx="173">
                  <c:v>-175.26152000000002</c:v>
                </c:pt>
                <c:pt idx="174">
                  <c:v>-176.08177999999998</c:v>
                </c:pt>
                <c:pt idx="175">
                  <c:v>-176.90194</c:v>
                </c:pt>
                <c:pt idx="176">
                  <c:v>-177.72230999999999</c:v>
                </c:pt>
                <c:pt idx="177">
                  <c:v>-178.54248000000001</c:v>
                </c:pt>
                <c:pt idx="178">
                  <c:v>-179.36266000000001</c:v>
                </c:pt>
                <c:pt idx="179">
                  <c:v>-180.18294000000003</c:v>
                </c:pt>
                <c:pt idx="180">
                  <c:v>-181.00312</c:v>
                </c:pt>
                <c:pt idx="181">
                  <c:v>-181.82330999999999</c:v>
                </c:pt>
                <c:pt idx="182">
                  <c:v>-182.64350999999999</c:v>
                </c:pt>
                <c:pt idx="183">
                  <c:v>-183.46379999999999</c:v>
                </c:pt>
                <c:pt idx="184">
                  <c:v>-184.28390999999999</c:v>
                </c:pt>
                <c:pt idx="185">
                  <c:v>-185.10431</c:v>
                </c:pt>
                <c:pt idx="186">
                  <c:v>-185.92453</c:v>
                </c:pt>
                <c:pt idx="187">
                  <c:v>-186.74473999999998</c:v>
                </c:pt>
                <c:pt idx="188">
                  <c:v>-187.56506000000002</c:v>
                </c:pt>
                <c:pt idx="189">
                  <c:v>-188.38518999999999</c:v>
                </c:pt>
                <c:pt idx="190">
                  <c:v>-189.20551</c:v>
                </c:pt>
                <c:pt idx="191">
                  <c:v>-190.02564999999998</c:v>
                </c:pt>
                <c:pt idx="192">
                  <c:v>-190.84598</c:v>
                </c:pt>
                <c:pt idx="193">
                  <c:v>-191.66632999999999</c:v>
                </c:pt>
                <c:pt idx="194">
                  <c:v>-192.48657</c:v>
                </c:pt>
                <c:pt idx="195">
                  <c:v>-193.30682000000002</c:v>
                </c:pt>
                <c:pt idx="196">
                  <c:v>-194.12708000000001</c:v>
                </c:pt>
                <c:pt idx="197">
                  <c:v>-194.94734</c:v>
                </c:pt>
                <c:pt idx="198">
                  <c:v>-195.76759999999999</c:v>
                </c:pt>
                <c:pt idx="199">
                  <c:v>-196.58787000000001</c:v>
                </c:pt>
                <c:pt idx="200">
                  <c:v>-197.40814</c:v>
                </c:pt>
                <c:pt idx="201">
                  <c:v>-198.22842000000003</c:v>
                </c:pt>
                <c:pt idx="202">
                  <c:v>-199.0488</c:v>
                </c:pt>
                <c:pt idx="203">
                  <c:v>-199.86909</c:v>
                </c:pt>
                <c:pt idx="204">
                  <c:v>-200.68938</c:v>
                </c:pt>
                <c:pt idx="205">
                  <c:v>-201.50967</c:v>
                </c:pt>
                <c:pt idx="206">
                  <c:v>-202.32997</c:v>
                </c:pt>
                <c:pt idx="207">
                  <c:v>-203.15017</c:v>
                </c:pt>
                <c:pt idx="208">
                  <c:v>-203.97048000000001</c:v>
                </c:pt>
                <c:pt idx="209">
                  <c:v>-204.79079000000002</c:v>
                </c:pt>
                <c:pt idx="210">
                  <c:v>-205.61121</c:v>
                </c:pt>
                <c:pt idx="211">
                  <c:v>-206.43153000000001</c:v>
                </c:pt>
                <c:pt idx="212">
                  <c:v>-207.23514999999998</c:v>
                </c:pt>
                <c:pt idx="213">
                  <c:v>-208.03577999999999</c:v>
                </c:pt>
                <c:pt idx="214">
                  <c:v>-208.83632</c:v>
                </c:pt>
                <c:pt idx="215">
                  <c:v>-209.63695999999999</c:v>
                </c:pt>
                <c:pt idx="216">
                  <c:v>-210.4374</c:v>
                </c:pt>
                <c:pt idx="217">
                  <c:v>-211.23805000000002</c:v>
                </c:pt>
                <c:pt idx="218">
                  <c:v>-212.03859999999997</c:v>
                </c:pt>
                <c:pt idx="219">
                  <c:v>-212.83924999999999</c:v>
                </c:pt>
                <c:pt idx="220">
                  <c:v>-213.63961</c:v>
                </c:pt>
                <c:pt idx="221">
                  <c:v>-214.44027999999997</c:v>
                </c:pt>
                <c:pt idx="222">
                  <c:v>-215.24083999999999</c:v>
                </c:pt>
                <c:pt idx="223">
                  <c:v>-216.04151999999999</c:v>
                </c:pt>
                <c:pt idx="224">
                  <c:v>-216.84208999999998</c:v>
                </c:pt>
                <c:pt idx="225">
                  <c:v>-217.64257000000001</c:v>
                </c:pt>
                <c:pt idx="226">
                  <c:v>-218.44326000000001</c:v>
                </c:pt>
                <c:pt idx="227">
                  <c:v>-219.24384000000001</c:v>
                </c:pt>
                <c:pt idx="228">
                  <c:v>-220.04444000000001</c:v>
                </c:pt>
                <c:pt idx="229">
                  <c:v>-220.84492999999998</c:v>
                </c:pt>
                <c:pt idx="230">
                  <c:v>-221.64562999999998</c:v>
                </c:pt>
                <c:pt idx="231">
                  <c:v>-222.44623999999999</c:v>
                </c:pt>
                <c:pt idx="232">
                  <c:v>-223.24684999999999</c:v>
                </c:pt>
                <c:pt idx="233">
                  <c:v>-224.04746</c:v>
                </c:pt>
                <c:pt idx="234">
                  <c:v>-224.84796999999998</c:v>
                </c:pt>
                <c:pt idx="235">
                  <c:v>-225.64859999999999</c:v>
                </c:pt>
                <c:pt idx="236">
                  <c:v>-226.44932</c:v>
                </c:pt>
                <c:pt idx="237">
                  <c:v>-227.24994999999998</c:v>
                </c:pt>
                <c:pt idx="238">
                  <c:v>-228.05058</c:v>
                </c:pt>
                <c:pt idx="239">
                  <c:v>-228.85111999999998</c:v>
                </c:pt>
                <c:pt idx="240">
                  <c:v>-229.65176</c:v>
                </c:pt>
                <c:pt idx="241">
                  <c:v>-230.45241000000001</c:v>
                </c:pt>
                <c:pt idx="242">
                  <c:v>-231.25306</c:v>
                </c:pt>
                <c:pt idx="243">
                  <c:v>-232.05360999999999</c:v>
                </c:pt>
                <c:pt idx="244">
                  <c:v>-232.85426999999999</c:v>
                </c:pt>
                <c:pt idx="245">
                  <c:v>-233.65493000000001</c:v>
                </c:pt>
                <c:pt idx="246">
                  <c:v>-234.45559</c:v>
                </c:pt>
                <c:pt idx="247">
                  <c:v>-235.25626</c:v>
                </c:pt>
                <c:pt idx="248">
                  <c:v>-236.05683999999999</c:v>
                </c:pt>
                <c:pt idx="249">
                  <c:v>-236.85760999999999</c:v>
                </c:pt>
                <c:pt idx="250">
                  <c:v>-237.65819999999999</c:v>
                </c:pt>
                <c:pt idx="251">
                  <c:v>-238.45887999999999</c:v>
                </c:pt>
                <c:pt idx="252">
                  <c:v>-239.25957</c:v>
                </c:pt>
                <c:pt idx="253">
                  <c:v>-240.06017</c:v>
                </c:pt>
                <c:pt idx="254">
                  <c:v>-240.86086999999998</c:v>
                </c:pt>
                <c:pt idx="255">
                  <c:v>-241.66157000000001</c:v>
                </c:pt>
                <c:pt idx="256">
                  <c:v>-242.46216999999999</c:v>
                </c:pt>
                <c:pt idx="257">
                  <c:v>-243.26289</c:v>
                </c:pt>
                <c:pt idx="258">
                  <c:v>-244.0635</c:v>
                </c:pt>
                <c:pt idx="259">
                  <c:v>-244.86421999999999</c:v>
                </c:pt>
                <c:pt idx="260">
                  <c:v>-245.66494</c:v>
                </c:pt>
                <c:pt idx="261">
                  <c:v>-246.46566999999999</c:v>
                </c:pt>
                <c:pt idx="262">
                  <c:v>-247.2663</c:v>
                </c:pt>
                <c:pt idx="263">
                  <c:v>-248.06693000000001</c:v>
                </c:pt>
                <c:pt idx="264">
                  <c:v>-248.86767000000003</c:v>
                </c:pt>
                <c:pt idx="265">
                  <c:v>-249.66842000000003</c:v>
                </c:pt>
                <c:pt idx="266">
                  <c:v>-250.46906000000001</c:v>
                </c:pt>
                <c:pt idx="267">
                  <c:v>-251.26981999999998</c:v>
                </c:pt>
                <c:pt idx="268">
                  <c:v>-252.07037</c:v>
                </c:pt>
                <c:pt idx="269">
                  <c:v>-252.87112999999999</c:v>
                </c:pt>
                <c:pt idx="270">
                  <c:v>-253.67179000000002</c:v>
                </c:pt>
                <c:pt idx="271">
                  <c:v>-254.47265999999999</c:v>
                </c:pt>
                <c:pt idx="272">
                  <c:v>-255.27342999999999</c:v>
                </c:pt>
                <c:pt idx="273">
                  <c:v>-256.07400999999999</c:v>
                </c:pt>
                <c:pt idx="274">
                  <c:v>-256.87468999999999</c:v>
                </c:pt>
                <c:pt idx="275">
                  <c:v>-257.67547000000002</c:v>
                </c:pt>
                <c:pt idx="276">
                  <c:v>-258.47591999999997</c:v>
                </c:pt>
                <c:pt idx="277">
                  <c:v>-259.27450999999996</c:v>
                </c:pt>
                <c:pt idx="278">
                  <c:v>-260.07301000000001</c:v>
                </c:pt>
                <c:pt idx="279">
                  <c:v>-260.87152000000003</c:v>
                </c:pt>
                <c:pt idx="280">
                  <c:v>-261.67032</c:v>
                </c:pt>
                <c:pt idx="281">
                  <c:v>-262.46874000000003</c:v>
                </c:pt>
                <c:pt idx="282">
                  <c:v>-263.26715000000002</c:v>
                </c:pt>
                <c:pt idx="283">
                  <c:v>-264.06556999999998</c:v>
                </c:pt>
                <c:pt idx="284">
                  <c:v>-264.86410000000001</c:v>
                </c:pt>
                <c:pt idx="285">
                  <c:v>-265.66251999999997</c:v>
                </c:pt>
                <c:pt idx="286">
                  <c:v>-266.46096</c:v>
                </c:pt>
                <c:pt idx="287">
                  <c:v>-267.26038999999997</c:v>
                </c:pt>
                <c:pt idx="288">
                  <c:v>-268.05873000000003</c:v>
                </c:pt>
                <c:pt idx="289">
                  <c:v>-268.85717999999997</c:v>
                </c:pt>
                <c:pt idx="290">
                  <c:v>-269.65562999999997</c:v>
                </c:pt>
                <c:pt idx="291">
                  <c:v>-270.45407999999998</c:v>
                </c:pt>
                <c:pt idx="292">
                  <c:v>-271.25244000000004</c:v>
                </c:pt>
                <c:pt idx="293">
                  <c:v>-272.05089999999996</c:v>
                </c:pt>
                <c:pt idx="294">
                  <c:v>-272.84936000000005</c:v>
                </c:pt>
                <c:pt idx="295">
                  <c:v>-273.64773000000002</c:v>
                </c:pt>
                <c:pt idx="296">
                  <c:v>-274.44720999999998</c:v>
                </c:pt>
                <c:pt idx="297">
                  <c:v>-275.24568999999997</c:v>
                </c:pt>
                <c:pt idx="298">
                  <c:v>-276.04407000000003</c:v>
                </c:pt>
                <c:pt idx="299">
                  <c:v>-276.84354999999999</c:v>
                </c:pt>
                <c:pt idx="300">
                  <c:v>-277.64203999999995</c:v>
                </c:pt>
                <c:pt idx="301">
                  <c:v>-278.44054</c:v>
                </c:pt>
                <c:pt idx="302">
                  <c:v>-279.23894000000001</c:v>
                </c:pt>
                <c:pt idx="303">
                  <c:v>-280.03744</c:v>
                </c:pt>
                <c:pt idx="304">
                  <c:v>-280.83593999999999</c:v>
                </c:pt>
                <c:pt idx="305">
                  <c:v>-281.63436000000002</c:v>
                </c:pt>
                <c:pt idx="306">
                  <c:v>-282.43286999999998</c:v>
                </c:pt>
                <c:pt idx="307">
                  <c:v>-283.23138999999998</c:v>
                </c:pt>
                <c:pt idx="308">
                  <c:v>-284.03091000000001</c:v>
                </c:pt>
                <c:pt idx="309">
                  <c:v>-284.82934</c:v>
                </c:pt>
                <c:pt idx="310">
                  <c:v>-285.62787000000003</c:v>
                </c:pt>
                <c:pt idx="311">
                  <c:v>-286.42640999999998</c:v>
                </c:pt>
                <c:pt idx="312">
                  <c:v>-287.22484000000003</c:v>
                </c:pt>
                <c:pt idx="313">
                  <c:v>-288.02338999999995</c:v>
                </c:pt>
                <c:pt idx="314">
                  <c:v>-288.82193999999998</c:v>
                </c:pt>
                <c:pt idx="315">
                  <c:v>-289.62049000000002</c:v>
                </c:pt>
                <c:pt idx="316">
                  <c:v>-290.41894000000002</c:v>
                </c:pt>
                <c:pt idx="317">
                  <c:v>-291.21749999999997</c:v>
                </c:pt>
                <c:pt idx="318">
                  <c:v>-292.01706999999999</c:v>
                </c:pt>
                <c:pt idx="319">
                  <c:v>-292.81564000000003</c:v>
                </c:pt>
                <c:pt idx="320">
                  <c:v>-293.61410999999998</c:v>
                </c:pt>
                <c:pt idx="321">
                  <c:v>-294.41268000000002</c:v>
                </c:pt>
                <c:pt idx="322">
                  <c:v>-295.21127000000001</c:v>
                </c:pt>
                <c:pt idx="323">
                  <c:v>-296.00984999999997</c:v>
                </c:pt>
                <c:pt idx="324">
                  <c:v>-296.80833999999999</c:v>
                </c:pt>
                <c:pt idx="325">
                  <c:v>-297.60693000000003</c:v>
                </c:pt>
                <c:pt idx="326">
                  <c:v>-298.40553</c:v>
                </c:pt>
                <c:pt idx="327">
                  <c:v>-299.20513</c:v>
                </c:pt>
                <c:pt idx="328">
                  <c:v>-300.00362999999999</c:v>
                </c:pt>
                <c:pt idx="329">
                  <c:v>-300.80223999999998</c:v>
                </c:pt>
                <c:pt idx="330">
                  <c:v>-301.60086000000001</c:v>
                </c:pt>
                <c:pt idx="331">
                  <c:v>-302.39948000000004</c:v>
                </c:pt>
                <c:pt idx="332">
                  <c:v>-303.19799999999998</c:v>
                </c:pt>
                <c:pt idx="333">
                  <c:v>-303.99662000000001</c:v>
                </c:pt>
                <c:pt idx="334">
                  <c:v>-304.79624999999999</c:v>
                </c:pt>
                <c:pt idx="335">
                  <c:v>-305.59388999999999</c:v>
                </c:pt>
                <c:pt idx="336">
                  <c:v>-306.39241999999996</c:v>
                </c:pt>
                <c:pt idx="337">
                  <c:v>-307.19107000000002</c:v>
                </c:pt>
                <c:pt idx="338">
                  <c:v>-307.98971</c:v>
                </c:pt>
                <c:pt idx="339">
                  <c:v>-308.78836000000001</c:v>
                </c:pt>
                <c:pt idx="340">
                  <c:v>-309.58692000000002</c:v>
                </c:pt>
                <c:pt idx="341">
                  <c:v>-310.38657999999998</c:v>
                </c:pt>
                <c:pt idx="342">
                  <c:v>-311.18524000000002</c:v>
                </c:pt>
                <c:pt idx="343">
                  <c:v>-311.98391000000004</c:v>
                </c:pt>
                <c:pt idx="344">
                  <c:v>-312.78247999999996</c:v>
                </c:pt>
                <c:pt idx="345">
                  <c:v>-313.58114999999998</c:v>
                </c:pt>
                <c:pt idx="346">
                  <c:v>-314.37982999999997</c:v>
                </c:pt>
                <c:pt idx="347">
                  <c:v>-315.17851999999999</c:v>
                </c:pt>
                <c:pt idx="348">
                  <c:v>-315.97720000000004</c:v>
                </c:pt>
                <c:pt idx="349">
                  <c:v>-316.78116999999997</c:v>
                </c:pt>
                <c:pt idx="350">
                  <c:v>-317.58771999999999</c:v>
                </c:pt>
                <c:pt idx="351">
                  <c:v>-318.39438000000001</c:v>
                </c:pt>
                <c:pt idx="352">
                  <c:v>-319.20093999999995</c:v>
                </c:pt>
                <c:pt idx="353">
                  <c:v>-320.00760000000002</c:v>
                </c:pt>
                <c:pt idx="354">
                  <c:v>-320.81517000000002</c:v>
                </c:pt>
                <c:pt idx="355">
                  <c:v>-321.62184000000002</c:v>
                </c:pt>
                <c:pt idx="356">
                  <c:v>-322.42841999999996</c:v>
                </c:pt>
                <c:pt idx="357">
                  <c:v>-323.23509999999999</c:v>
                </c:pt>
                <c:pt idx="358">
                  <c:v>-324.04168000000004</c:v>
                </c:pt>
                <c:pt idx="359">
                  <c:v>-324.84836999999999</c:v>
                </c:pt>
                <c:pt idx="360">
                  <c:v>-325.65496000000002</c:v>
                </c:pt>
                <c:pt idx="361">
                  <c:v>-326.46266000000003</c:v>
                </c:pt>
                <c:pt idx="362">
                  <c:v>-327.26926000000003</c:v>
                </c:pt>
                <c:pt idx="363">
                  <c:v>-328.07587000000001</c:v>
                </c:pt>
                <c:pt idx="364">
                  <c:v>-328.88258000000002</c:v>
                </c:pt>
                <c:pt idx="365">
                  <c:v>-329.68919</c:v>
                </c:pt>
                <c:pt idx="366">
                  <c:v>-330.49590999999998</c:v>
                </c:pt>
                <c:pt idx="367">
                  <c:v>-331.30353000000002</c:v>
                </c:pt>
                <c:pt idx="368">
                  <c:v>-332.11026000000004</c:v>
                </c:pt>
                <c:pt idx="369">
                  <c:v>-332.91689000000002</c:v>
                </c:pt>
                <c:pt idx="370">
                  <c:v>-333.72361999999998</c:v>
                </c:pt>
                <c:pt idx="371">
                  <c:v>-334.53026</c:v>
                </c:pt>
                <c:pt idx="372">
                  <c:v>-335.33700999999996</c:v>
                </c:pt>
                <c:pt idx="373">
                  <c:v>-336.14365000000004</c:v>
                </c:pt>
                <c:pt idx="374">
                  <c:v>-336.95041000000003</c:v>
                </c:pt>
                <c:pt idx="375">
                  <c:v>-337.75706000000002</c:v>
                </c:pt>
                <c:pt idx="376">
                  <c:v>-338.56382000000008</c:v>
                </c:pt>
                <c:pt idx="377">
                  <c:v>-339.37049000000002</c:v>
                </c:pt>
                <c:pt idx="378">
                  <c:v>-340.17725999999999</c:v>
                </c:pt>
                <c:pt idx="379">
                  <c:v>-340.98492999999996</c:v>
                </c:pt>
                <c:pt idx="380">
                  <c:v>-341.79160999999999</c:v>
                </c:pt>
                <c:pt idx="381">
                  <c:v>-342.59838999999999</c:v>
                </c:pt>
                <c:pt idx="382">
                  <c:v>-343.40506999999997</c:v>
                </c:pt>
                <c:pt idx="383">
                  <c:v>-344.21086000000003</c:v>
                </c:pt>
                <c:pt idx="384">
                  <c:v>-345.01856000000004</c:v>
                </c:pt>
                <c:pt idx="385">
                  <c:v>-345.82535999999999</c:v>
                </c:pt>
                <c:pt idx="386">
                  <c:v>-346.63206000000002</c:v>
                </c:pt>
                <c:pt idx="387">
                  <c:v>-347.43887000000007</c:v>
                </c:pt>
                <c:pt idx="388">
                  <c:v>-348.24558000000002</c:v>
                </c:pt>
                <c:pt idx="389">
                  <c:v>-349.05339000000004</c:v>
                </c:pt>
                <c:pt idx="390">
                  <c:v>-349.85831999999999</c:v>
                </c:pt>
                <c:pt idx="391">
                  <c:v>-350.66435999999999</c:v>
                </c:pt>
                <c:pt idx="392">
                  <c:v>-351.47049000000004</c:v>
                </c:pt>
                <c:pt idx="393">
                  <c:v>-352.27553999999998</c:v>
                </c:pt>
                <c:pt idx="394">
                  <c:v>-353.08059000000003</c:v>
                </c:pt>
                <c:pt idx="395">
                  <c:v>-353.88674000000003</c:v>
                </c:pt>
                <c:pt idx="396">
                  <c:v>-354.69178999999997</c:v>
                </c:pt>
                <c:pt idx="397">
                  <c:v>-355.49785000000003</c:v>
                </c:pt>
                <c:pt idx="398">
                  <c:v>-356.30402000000004</c:v>
                </c:pt>
                <c:pt idx="399">
                  <c:v>-357.10809</c:v>
                </c:pt>
                <c:pt idx="400">
                  <c:v>-357.91426000000001</c:v>
                </c:pt>
                <c:pt idx="401">
                  <c:v>-358.72029999999995</c:v>
                </c:pt>
                <c:pt idx="402">
                  <c:v>-359.52539999999999</c:v>
                </c:pt>
                <c:pt idx="403">
                  <c:v>-360.33159999999998</c:v>
                </c:pt>
                <c:pt idx="404">
                  <c:v>-361.13670000000002</c:v>
                </c:pt>
                <c:pt idx="405">
                  <c:v>-361.94179999999994</c:v>
                </c:pt>
                <c:pt idx="406">
                  <c:v>-362.74799999999999</c:v>
                </c:pt>
                <c:pt idx="407">
                  <c:v>-363.55410000000001</c:v>
                </c:pt>
                <c:pt idx="408">
                  <c:v>-364.3603</c:v>
                </c:pt>
                <c:pt idx="409">
                  <c:v>-365.1644</c:v>
                </c:pt>
                <c:pt idx="410">
                  <c:v>-365.97050000000002</c:v>
                </c:pt>
                <c:pt idx="411">
                  <c:v>-366.77670000000001</c:v>
                </c:pt>
                <c:pt idx="412">
                  <c:v>-367.58190000000002</c:v>
                </c:pt>
                <c:pt idx="413">
                  <c:v>-368.38710000000003</c:v>
                </c:pt>
                <c:pt idx="414">
                  <c:v>-369.19319999999999</c:v>
                </c:pt>
                <c:pt idx="415">
                  <c:v>-369.9984</c:v>
                </c:pt>
                <c:pt idx="416">
                  <c:v>-370.80459999999999</c:v>
                </c:pt>
                <c:pt idx="417">
                  <c:v>-371.60969999999998</c:v>
                </c:pt>
                <c:pt idx="418">
                  <c:v>-372.41499999999996</c:v>
                </c:pt>
                <c:pt idx="419">
                  <c:v>-373.22120000000007</c:v>
                </c:pt>
                <c:pt idx="420">
                  <c:v>-374.02729999999997</c:v>
                </c:pt>
                <c:pt idx="421">
                  <c:v>-374.83260000000001</c:v>
                </c:pt>
                <c:pt idx="422">
                  <c:v>-375.6377</c:v>
                </c:pt>
                <c:pt idx="423">
                  <c:v>-376.44400000000002</c:v>
                </c:pt>
                <c:pt idx="424">
                  <c:v>-377.25020000000006</c:v>
                </c:pt>
                <c:pt idx="425">
                  <c:v>-378.05449999999996</c:v>
                </c:pt>
                <c:pt idx="426">
                  <c:v>-378.86059999999998</c:v>
                </c:pt>
                <c:pt idx="427">
                  <c:v>-379.6653</c:v>
                </c:pt>
                <c:pt idx="428">
                  <c:v>-380.46810000000005</c:v>
                </c:pt>
                <c:pt idx="429">
                  <c:v>-381.27089999999998</c:v>
                </c:pt>
                <c:pt idx="430">
                  <c:v>-382.0736</c:v>
                </c:pt>
                <c:pt idx="431">
                  <c:v>-382.87639999999999</c:v>
                </c:pt>
                <c:pt idx="432">
                  <c:v>-383.68030000000005</c:v>
                </c:pt>
                <c:pt idx="433">
                  <c:v>-384.48410000000001</c:v>
                </c:pt>
                <c:pt idx="434">
                  <c:v>-385.28689999999995</c:v>
                </c:pt>
                <c:pt idx="435">
                  <c:v>-386.08969999999999</c:v>
                </c:pt>
                <c:pt idx="436">
                  <c:v>-386.89249999999998</c:v>
                </c:pt>
                <c:pt idx="437">
                  <c:v>-387.69540000000001</c:v>
                </c:pt>
                <c:pt idx="438">
                  <c:v>-388.4982</c:v>
                </c:pt>
                <c:pt idx="439">
                  <c:v>-389.30200000000002</c:v>
                </c:pt>
                <c:pt idx="440">
                  <c:v>-390.10479999999995</c:v>
                </c:pt>
                <c:pt idx="441">
                  <c:v>-390.9076</c:v>
                </c:pt>
                <c:pt idx="442">
                  <c:v>-391.71159999999998</c:v>
                </c:pt>
                <c:pt idx="443">
                  <c:v>-392.51440000000002</c:v>
                </c:pt>
                <c:pt idx="444">
                  <c:v>-393.31720000000001</c:v>
                </c:pt>
                <c:pt idx="445">
                  <c:v>-394.12009999999998</c:v>
                </c:pt>
                <c:pt idx="446">
                  <c:v>-394.92290000000003</c:v>
                </c:pt>
                <c:pt idx="447">
                  <c:v>-395.72590000000002</c:v>
                </c:pt>
                <c:pt idx="448">
                  <c:v>-396.52970000000005</c:v>
                </c:pt>
                <c:pt idx="449">
                  <c:v>-397.33260000000001</c:v>
                </c:pt>
                <c:pt idx="450">
                  <c:v>-398.13639999999998</c:v>
                </c:pt>
                <c:pt idx="451">
                  <c:v>-398.93939999999998</c:v>
                </c:pt>
                <c:pt idx="452">
                  <c:v>-399.7423</c:v>
                </c:pt>
                <c:pt idx="453">
                  <c:v>-400.54510000000005</c:v>
                </c:pt>
                <c:pt idx="454">
                  <c:v>-401.34800000000001</c:v>
                </c:pt>
                <c:pt idx="455">
                  <c:v>-402.15100000000001</c:v>
                </c:pt>
                <c:pt idx="456">
                  <c:v>-402.95389999999998</c:v>
                </c:pt>
                <c:pt idx="457">
                  <c:v>-403.75779999999997</c:v>
                </c:pt>
                <c:pt idx="458">
                  <c:v>-404.5607</c:v>
                </c:pt>
                <c:pt idx="459">
                  <c:v>-405.36360000000002</c:v>
                </c:pt>
                <c:pt idx="460">
                  <c:v>-406.16759999999999</c:v>
                </c:pt>
                <c:pt idx="461">
                  <c:v>-406.97050000000002</c:v>
                </c:pt>
                <c:pt idx="462">
                  <c:v>-407.77340000000004</c:v>
                </c:pt>
                <c:pt idx="463">
                  <c:v>-408.57730000000004</c:v>
                </c:pt>
                <c:pt idx="464">
                  <c:v>-409.38030000000003</c:v>
                </c:pt>
                <c:pt idx="465">
                  <c:v>-410.18330000000003</c:v>
                </c:pt>
                <c:pt idx="466">
                  <c:v>-410.9862</c:v>
                </c:pt>
                <c:pt idx="467">
                  <c:v>-411.78910000000002</c:v>
                </c:pt>
                <c:pt idx="468">
                  <c:v>-412.59219999999999</c:v>
                </c:pt>
                <c:pt idx="469">
                  <c:v>-413.39609999999999</c:v>
                </c:pt>
                <c:pt idx="470">
                  <c:v>-414.19899999999996</c:v>
                </c:pt>
                <c:pt idx="471">
                  <c:v>-415.00209999999998</c:v>
                </c:pt>
                <c:pt idx="472">
                  <c:v>-415.80500000000006</c:v>
                </c:pt>
                <c:pt idx="473">
                  <c:v>-416.60800000000006</c:v>
                </c:pt>
                <c:pt idx="474">
                  <c:v>-417.41100000000006</c:v>
                </c:pt>
                <c:pt idx="475">
                  <c:v>-418.21499999999997</c:v>
                </c:pt>
                <c:pt idx="476">
                  <c:v>-419.01799999999997</c:v>
                </c:pt>
                <c:pt idx="477">
                  <c:v>-419.82100000000003</c:v>
                </c:pt>
                <c:pt idx="478">
                  <c:v>-420.62400000000002</c:v>
                </c:pt>
                <c:pt idx="479">
                  <c:v>-421.42700000000002</c:v>
                </c:pt>
                <c:pt idx="480">
                  <c:v>-422.23099999999999</c:v>
                </c:pt>
                <c:pt idx="481">
                  <c:v>-423.03399999999999</c:v>
                </c:pt>
                <c:pt idx="482">
                  <c:v>-423.83699999999999</c:v>
                </c:pt>
                <c:pt idx="483">
                  <c:v>-424.64009999999996</c:v>
                </c:pt>
                <c:pt idx="484">
                  <c:v>-425.44309999999996</c:v>
                </c:pt>
                <c:pt idx="485">
                  <c:v>-426.24709999999999</c:v>
                </c:pt>
                <c:pt idx="486">
                  <c:v>-427.05029999999999</c:v>
                </c:pt>
                <c:pt idx="487">
                  <c:v>-427.85329999999999</c:v>
                </c:pt>
                <c:pt idx="488">
                  <c:v>-428.65629999999999</c:v>
                </c:pt>
                <c:pt idx="489">
                  <c:v>-429.45929999999998</c:v>
                </c:pt>
                <c:pt idx="490">
                  <c:v>-430.26350000000002</c:v>
                </c:pt>
                <c:pt idx="491">
                  <c:v>-431.06650000000002</c:v>
                </c:pt>
                <c:pt idx="492">
                  <c:v>-431.86849999999998</c:v>
                </c:pt>
                <c:pt idx="493">
                  <c:v>-432.67170000000004</c:v>
                </c:pt>
                <c:pt idx="494">
                  <c:v>-433.47470000000004</c:v>
                </c:pt>
                <c:pt idx="495">
                  <c:v>-434.27880000000005</c:v>
                </c:pt>
                <c:pt idx="496">
                  <c:v>-435.08190000000002</c:v>
                </c:pt>
                <c:pt idx="497">
                  <c:v>-435.88499999999999</c:v>
                </c:pt>
                <c:pt idx="498">
                  <c:v>-436.68809999999996</c:v>
                </c:pt>
                <c:pt idx="499">
                  <c:v>-437.49210000000005</c:v>
                </c:pt>
                <c:pt idx="500">
                  <c:v>-438.2953</c:v>
                </c:pt>
                <c:pt idx="501">
                  <c:v>-439.09839999999997</c:v>
                </c:pt>
                <c:pt idx="502">
                  <c:v>-439.9015</c:v>
                </c:pt>
                <c:pt idx="503">
                  <c:v>-440.7047</c:v>
                </c:pt>
                <c:pt idx="504">
                  <c:v>-441.50779999999997</c:v>
                </c:pt>
                <c:pt idx="505">
                  <c:v>-442.31089999999995</c:v>
                </c:pt>
                <c:pt idx="506">
                  <c:v>-443.11410000000001</c:v>
                </c:pt>
                <c:pt idx="507">
                  <c:v>-443.91719999999998</c:v>
                </c:pt>
                <c:pt idx="508">
                  <c:v>-444.72130000000004</c:v>
                </c:pt>
                <c:pt idx="509">
                  <c:v>-445.52449999999999</c:v>
                </c:pt>
                <c:pt idx="510">
                  <c:v>-446.32760000000002</c:v>
                </c:pt>
                <c:pt idx="511">
                  <c:v>-447.13069999999999</c:v>
                </c:pt>
                <c:pt idx="512">
                  <c:v>-447.93489999999997</c:v>
                </c:pt>
                <c:pt idx="513">
                  <c:v>-448.7371</c:v>
                </c:pt>
                <c:pt idx="514">
                  <c:v>-449.54020000000003</c:v>
                </c:pt>
                <c:pt idx="515">
                  <c:v>-450.34349999999995</c:v>
                </c:pt>
                <c:pt idx="516">
                  <c:v>-451.14760000000001</c:v>
                </c:pt>
                <c:pt idx="517">
                  <c:v>-451.95069999999998</c:v>
                </c:pt>
                <c:pt idx="518">
                  <c:v>-452.75399999999996</c:v>
                </c:pt>
                <c:pt idx="519">
                  <c:v>-453.55710000000005</c:v>
                </c:pt>
                <c:pt idx="520">
                  <c:v>-454.3603</c:v>
                </c:pt>
                <c:pt idx="521">
                  <c:v>-455.16359999999997</c:v>
                </c:pt>
                <c:pt idx="522">
                  <c:v>-455.96669999999995</c:v>
                </c:pt>
                <c:pt idx="523">
                  <c:v>-456.77089999999998</c:v>
                </c:pt>
                <c:pt idx="524">
                  <c:v>-457.57420000000002</c:v>
                </c:pt>
                <c:pt idx="525">
                  <c:v>-458.37740000000002</c:v>
                </c:pt>
                <c:pt idx="526">
                  <c:v>-459.17960000000005</c:v>
                </c:pt>
                <c:pt idx="527">
                  <c:v>-459.98389999999995</c:v>
                </c:pt>
                <c:pt idx="528">
                  <c:v>-460.78699999999998</c:v>
                </c:pt>
                <c:pt idx="529">
                  <c:v>-461.59030000000001</c:v>
                </c:pt>
                <c:pt idx="530">
                  <c:v>-462.39350000000002</c:v>
                </c:pt>
                <c:pt idx="531">
                  <c:v>-463.1968</c:v>
                </c:pt>
                <c:pt idx="532">
                  <c:v>-464.00010000000003</c:v>
                </c:pt>
                <c:pt idx="533">
                  <c:v>-464.80329999999992</c:v>
                </c:pt>
                <c:pt idx="534">
                  <c:v>-465.60749999999996</c:v>
                </c:pt>
                <c:pt idx="535">
                  <c:v>-466.41079999999999</c:v>
                </c:pt>
                <c:pt idx="536">
                  <c:v>-467.21310000000005</c:v>
                </c:pt>
                <c:pt idx="537">
                  <c:v>-468.01729999999998</c:v>
                </c:pt>
                <c:pt idx="538">
                  <c:v>-468.82059999999996</c:v>
                </c:pt>
                <c:pt idx="539">
                  <c:v>-469.62389999999999</c:v>
                </c:pt>
                <c:pt idx="540">
                  <c:v>-470.42619999999999</c:v>
                </c:pt>
                <c:pt idx="541">
                  <c:v>-471.23050000000001</c:v>
                </c:pt>
                <c:pt idx="542">
                  <c:v>-472.03369999999995</c:v>
                </c:pt>
                <c:pt idx="543">
                  <c:v>-472.83709999999996</c:v>
                </c:pt>
                <c:pt idx="544">
                  <c:v>-473.64029999999997</c:v>
                </c:pt>
                <c:pt idx="545">
                  <c:v>-474.4436</c:v>
                </c:pt>
                <c:pt idx="546">
                  <c:v>-475.24699999999996</c:v>
                </c:pt>
                <c:pt idx="547">
                  <c:v>-476.05129999999997</c:v>
                </c:pt>
                <c:pt idx="548">
                  <c:v>-476.85360000000003</c:v>
                </c:pt>
                <c:pt idx="549">
                  <c:v>-477.65689999999995</c:v>
                </c:pt>
                <c:pt idx="550">
                  <c:v>-478.46119999999996</c:v>
                </c:pt>
                <c:pt idx="551">
                  <c:v>-479.26460000000003</c:v>
                </c:pt>
                <c:pt idx="552">
                  <c:v>-480.06689999999992</c:v>
                </c:pt>
                <c:pt idx="553">
                  <c:v>-480.87130000000002</c:v>
                </c:pt>
                <c:pt idx="554">
                  <c:v>-481.6746</c:v>
                </c:pt>
                <c:pt idx="555">
                  <c:v>-482.47789999999998</c:v>
                </c:pt>
                <c:pt idx="556">
                  <c:v>-483.28129999999999</c:v>
                </c:pt>
                <c:pt idx="557">
                  <c:v>-484.0847</c:v>
                </c:pt>
                <c:pt idx="558">
                  <c:v>-484.88810000000001</c:v>
                </c:pt>
                <c:pt idx="559">
                  <c:v>-485.69129999999996</c:v>
                </c:pt>
                <c:pt idx="560">
                  <c:v>-486.4941</c:v>
                </c:pt>
                <c:pt idx="561">
                  <c:v>-487.29669999999999</c:v>
                </c:pt>
                <c:pt idx="562">
                  <c:v>-488.09939999999995</c:v>
                </c:pt>
                <c:pt idx="563">
                  <c:v>-488.90179999999998</c:v>
                </c:pt>
                <c:pt idx="564">
                  <c:v>-489.70330000000001</c:v>
                </c:pt>
                <c:pt idx="565">
                  <c:v>-490.50779999999997</c:v>
                </c:pt>
                <c:pt idx="566">
                  <c:v>-491.31039999999996</c:v>
                </c:pt>
                <c:pt idx="567">
                  <c:v>-492.11289999999997</c:v>
                </c:pt>
                <c:pt idx="568">
                  <c:v>-492.91550000000001</c:v>
                </c:pt>
                <c:pt idx="569">
                  <c:v>-493.71699999999998</c:v>
                </c:pt>
                <c:pt idx="570">
                  <c:v>-494.5206</c:v>
                </c:pt>
                <c:pt idx="571">
                  <c:v>-495.32319999999999</c:v>
                </c:pt>
                <c:pt idx="572">
                  <c:v>-496.12569999999994</c:v>
                </c:pt>
                <c:pt idx="573">
                  <c:v>-496.92930000000001</c:v>
                </c:pt>
                <c:pt idx="574">
                  <c:v>-497.73090000000002</c:v>
                </c:pt>
                <c:pt idx="575">
                  <c:v>-498.5335</c:v>
                </c:pt>
                <c:pt idx="576">
                  <c:v>-499.33609999999999</c:v>
                </c:pt>
                <c:pt idx="577">
                  <c:v>-500.13869999999997</c:v>
                </c:pt>
                <c:pt idx="578">
                  <c:v>-500.94229999999999</c:v>
                </c:pt>
                <c:pt idx="579">
                  <c:v>-501.74490000000003</c:v>
                </c:pt>
                <c:pt idx="580">
                  <c:v>-502.54749999999996</c:v>
                </c:pt>
                <c:pt idx="581">
                  <c:v>-503.34909999999996</c:v>
                </c:pt>
                <c:pt idx="582">
                  <c:v>-504.15269999999998</c:v>
                </c:pt>
                <c:pt idx="583">
                  <c:v>-504.95530000000002</c:v>
                </c:pt>
                <c:pt idx="584">
                  <c:v>-505.75690000000003</c:v>
                </c:pt>
                <c:pt idx="585">
                  <c:v>-506.56160000000006</c:v>
                </c:pt>
                <c:pt idx="586">
                  <c:v>-507.36320000000001</c:v>
                </c:pt>
                <c:pt idx="587">
                  <c:v>-508.16579999999999</c:v>
                </c:pt>
                <c:pt idx="588">
                  <c:v>-508.96949999999998</c:v>
                </c:pt>
                <c:pt idx="589">
                  <c:v>-509.77110000000005</c:v>
                </c:pt>
                <c:pt idx="590">
                  <c:v>-510.57380000000001</c:v>
                </c:pt>
                <c:pt idx="591">
                  <c:v>-511.37839999999994</c:v>
                </c:pt>
                <c:pt idx="592">
                  <c:v>-512.18010000000004</c:v>
                </c:pt>
                <c:pt idx="593">
                  <c:v>-512.98270000000002</c:v>
                </c:pt>
                <c:pt idx="594">
                  <c:v>-513.78440000000001</c:v>
                </c:pt>
                <c:pt idx="595">
                  <c:v>-514.58809999999994</c:v>
                </c:pt>
                <c:pt idx="596">
                  <c:v>-515.39069999999992</c:v>
                </c:pt>
                <c:pt idx="597">
                  <c:v>-516.19240000000002</c:v>
                </c:pt>
                <c:pt idx="598">
                  <c:v>-516.99710000000005</c:v>
                </c:pt>
                <c:pt idx="599">
                  <c:v>-517.7998</c:v>
                </c:pt>
                <c:pt idx="600">
                  <c:v>-518.60149999999999</c:v>
                </c:pt>
                <c:pt idx="601">
                  <c:v>-519.40319999999997</c:v>
                </c:pt>
                <c:pt idx="602">
                  <c:v>-520.20450000000005</c:v>
                </c:pt>
                <c:pt idx="603">
                  <c:v>-521.00779999999997</c:v>
                </c:pt>
                <c:pt idx="604">
                  <c:v>-521.80909999999994</c:v>
                </c:pt>
                <c:pt idx="605">
                  <c:v>-522.61040000000003</c:v>
                </c:pt>
                <c:pt idx="606">
                  <c:v>-523.41269999999997</c:v>
                </c:pt>
                <c:pt idx="607">
                  <c:v>-524.21500000000003</c:v>
                </c:pt>
                <c:pt idx="608">
                  <c:v>-525.0163</c:v>
                </c:pt>
                <c:pt idx="609">
                  <c:v>-525.81860000000006</c:v>
                </c:pt>
                <c:pt idx="610">
                  <c:v>-526.62</c:v>
                </c:pt>
                <c:pt idx="611">
                  <c:v>-527.42229999999995</c:v>
                </c:pt>
                <c:pt idx="612">
                  <c:v>-528.22469999999998</c:v>
                </c:pt>
                <c:pt idx="613">
                  <c:v>-529.02600000000007</c:v>
                </c:pt>
                <c:pt idx="614">
                  <c:v>-529.82730000000004</c:v>
                </c:pt>
                <c:pt idx="615">
                  <c:v>-530.62969999999996</c:v>
                </c:pt>
                <c:pt idx="616">
                  <c:v>-531.43200000000002</c:v>
                </c:pt>
                <c:pt idx="617">
                  <c:v>-532.23340000000007</c:v>
                </c:pt>
                <c:pt idx="618">
                  <c:v>-533.03579999999999</c:v>
                </c:pt>
                <c:pt idx="619">
                  <c:v>-533.83709999999996</c:v>
                </c:pt>
                <c:pt idx="620">
                  <c:v>-534.63850000000002</c:v>
                </c:pt>
                <c:pt idx="621">
                  <c:v>-535.4366</c:v>
                </c:pt>
                <c:pt idx="622">
                  <c:v>-536.21420000000001</c:v>
                </c:pt>
                <c:pt idx="623">
                  <c:v>-536.99090000000001</c:v>
                </c:pt>
                <c:pt idx="624">
                  <c:v>-537.76859999999999</c:v>
                </c:pt>
                <c:pt idx="625">
                  <c:v>-538.5453</c:v>
                </c:pt>
                <c:pt idx="626">
                  <c:v>-539.32190000000003</c:v>
                </c:pt>
                <c:pt idx="627">
                  <c:v>-540.10059999999999</c:v>
                </c:pt>
                <c:pt idx="628">
                  <c:v>-540.87829999999997</c:v>
                </c:pt>
                <c:pt idx="629">
                  <c:v>-541.65499999999997</c:v>
                </c:pt>
                <c:pt idx="630">
                  <c:v>-542.43170000000009</c:v>
                </c:pt>
                <c:pt idx="631">
                  <c:v>-543.20939999999996</c:v>
                </c:pt>
                <c:pt idx="632">
                  <c:v>-543.98610000000008</c:v>
                </c:pt>
                <c:pt idx="633">
                  <c:v>-544.76379999999995</c:v>
                </c:pt>
                <c:pt idx="634">
                  <c:v>-545.54050000000007</c:v>
                </c:pt>
                <c:pt idx="635">
                  <c:v>-546.31820000000005</c:v>
                </c:pt>
                <c:pt idx="636">
                  <c:v>-547.09590000000003</c:v>
                </c:pt>
                <c:pt idx="637">
                  <c:v>-547.87369999999999</c:v>
                </c:pt>
                <c:pt idx="638">
                  <c:v>-548.64930000000004</c:v>
                </c:pt>
                <c:pt idx="639">
                  <c:v>-549.42600000000004</c:v>
                </c:pt>
                <c:pt idx="640">
                  <c:v>-550.20370000000003</c:v>
                </c:pt>
                <c:pt idx="641">
                  <c:v>-550.97939999999994</c:v>
                </c:pt>
                <c:pt idx="642">
                  <c:v>-551.75610000000006</c:v>
                </c:pt>
                <c:pt idx="643">
                  <c:v>-552.53179999999998</c:v>
                </c:pt>
                <c:pt idx="644">
                  <c:v>-553.3075</c:v>
                </c:pt>
                <c:pt idx="645">
                  <c:v>-554.08420000000001</c:v>
                </c:pt>
                <c:pt idx="646">
                  <c:v>-554.86090000000002</c:v>
                </c:pt>
                <c:pt idx="647">
                  <c:v>-555.63559999999995</c:v>
                </c:pt>
                <c:pt idx="648">
                  <c:v>-556.41139999999996</c:v>
                </c:pt>
                <c:pt idx="649">
                  <c:v>-557.18810000000008</c:v>
                </c:pt>
                <c:pt idx="650">
                  <c:v>-557.94740000000002</c:v>
                </c:pt>
                <c:pt idx="651">
                  <c:v>-558.70400000000006</c:v>
                </c:pt>
                <c:pt idx="652">
                  <c:v>-559.4606</c:v>
                </c:pt>
                <c:pt idx="653">
                  <c:v>-560.21820000000002</c:v>
                </c:pt>
                <c:pt idx="654">
                  <c:v>-560.97579999999994</c:v>
                </c:pt>
                <c:pt idx="655">
                  <c:v>-561.73239999999998</c:v>
                </c:pt>
                <c:pt idx="656">
                  <c:v>-562.49009999999998</c:v>
                </c:pt>
                <c:pt idx="657">
                  <c:v>-563.24670000000003</c:v>
                </c:pt>
                <c:pt idx="658">
                  <c:v>-564.00109999999995</c:v>
                </c:pt>
                <c:pt idx="659">
                  <c:v>-564.67489999999998</c:v>
                </c:pt>
                <c:pt idx="660">
                  <c:v>-565.34960000000001</c:v>
                </c:pt>
                <c:pt idx="661">
                  <c:v>-566.02340000000004</c:v>
                </c:pt>
                <c:pt idx="662">
                  <c:v>-566.69719999999995</c:v>
                </c:pt>
                <c:pt idx="663">
                  <c:v>-567.37090000000001</c:v>
                </c:pt>
                <c:pt idx="664">
                  <c:v>-568.04370000000006</c:v>
                </c:pt>
                <c:pt idx="665">
                  <c:v>-568.71849999999995</c:v>
                </c:pt>
                <c:pt idx="666">
                  <c:v>-569.39229999999998</c:v>
                </c:pt>
                <c:pt idx="667">
                  <c:v>-570.00639999999999</c:v>
                </c:pt>
                <c:pt idx="668">
                  <c:v>-570.61959999999999</c:v>
                </c:pt>
                <c:pt idx="669">
                  <c:v>-571.2328</c:v>
                </c:pt>
                <c:pt idx="670">
                  <c:v>-571.846</c:v>
                </c:pt>
                <c:pt idx="671">
                  <c:v>-572.46019999999999</c:v>
                </c:pt>
                <c:pt idx="672">
                  <c:v>-573.07349999999997</c:v>
                </c:pt>
                <c:pt idx="673">
                  <c:v>-573.68669999999997</c:v>
                </c:pt>
                <c:pt idx="674">
                  <c:v>-574.2989</c:v>
                </c:pt>
                <c:pt idx="675">
                  <c:v>-574.91219999999998</c:v>
                </c:pt>
                <c:pt idx="676">
                  <c:v>-575.52539999999999</c:v>
                </c:pt>
                <c:pt idx="677">
                  <c:v>-576.13869999999997</c:v>
                </c:pt>
                <c:pt idx="678">
                  <c:v>-576.75300000000004</c:v>
                </c:pt>
                <c:pt idx="679">
                  <c:v>-577.36630000000002</c:v>
                </c:pt>
                <c:pt idx="680">
                  <c:v>-577.97749999999996</c:v>
                </c:pt>
                <c:pt idx="681">
                  <c:v>-578.5752</c:v>
                </c:pt>
                <c:pt idx="682">
                  <c:v>-579.17399999999998</c:v>
                </c:pt>
                <c:pt idx="683">
                  <c:v>-579.77170000000001</c:v>
                </c:pt>
                <c:pt idx="684">
                  <c:v>-580.36950000000002</c:v>
                </c:pt>
                <c:pt idx="685">
                  <c:v>-580.96730000000002</c:v>
                </c:pt>
                <c:pt idx="686">
                  <c:v>-581.56500000000005</c:v>
                </c:pt>
                <c:pt idx="687">
                  <c:v>-582.16480000000001</c:v>
                </c:pt>
                <c:pt idx="688">
                  <c:v>-582.76160000000004</c:v>
                </c:pt>
                <c:pt idx="689">
                  <c:v>-583.36040000000003</c:v>
                </c:pt>
                <c:pt idx="690">
                  <c:v>-583.95820000000003</c:v>
                </c:pt>
                <c:pt idx="691">
                  <c:v>-584.55600000000004</c:v>
                </c:pt>
                <c:pt idx="692">
                  <c:v>-585.15380000000005</c:v>
                </c:pt>
                <c:pt idx="693">
                  <c:v>-585.75259999999992</c:v>
                </c:pt>
                <c:pt idx="694">
                  <c:v>-586.35040000000004</c:v>
                </c:pt>
                <c:pt idx="695">
                  <c:v>-586.94830000000002</c:v>
                </c:pt>
                <c:pt idx="696">
                  <c:v>-587.5471</c:v>
                </c:pt>
                <c:pt idx="697">
                  <c:v>-588.14390000000003</c:v>
                </c:pt>
                <c:pt idx="698">
                  <c:v>-588.74279999999999</c:v>
                </c:pt>
                <c:pt idx="699">
                  <c:v>-589.34159999999997</c:v>
                </c:pt>
                <c:pt idx="700">
                  <c:v>-589.93949999999995</c:v>
                </c:pt>
                <c:pt idx="701">
                  <c:v>-590.53739999999993</c:v>
                </c:pt>
                <c:pt idx="702">
                  <c:v>-591.13519999999994</c:v>
                </c:pt>
                <c:pt idx="703">
                  <c:v>-591.73310000000004</c:v>
                </c:pt>
                <c:pt idx="704">
                  <c:v>-592.33100000000002</c:v>
                </c:pt>
                <c:pt idx="705">
                  <c:v>-592.92989999999998</c:v>
                </c:pt>
                <c:pt idx="706">
                  <c:v>-593.5222</c:v>
                </c:pt>
                <c:pt idx="707">
                  <c:v>-593.9914</c:v>
                </c:pt>
                <c:pt idx="708">
                  <c:v>-594.45849999999996</c:v>
                </c:pt>
                <c:pt idx="709">
                  <c:v>-594.92759999999998</c:v>
                </c:pt>
                <c:pt idx="710">
                  <c:v>-595.39480000000003</c:v>
                </c:pt>
                <c:pt idx="711">
                  <c:v>-595.86290000000008</c:v>
                </c:pt>
                <c:pt idx="712">
                  <c:v>-596.33109999999999</c:v>
                </c:pt>
                <c:pt idx="713">
                  <c:v>-596.79920000000004</c:v>
                </c:pt>
                <c:pt idx="714">
                  <c:v>-597.26739999999995</c:v>
                </c:pt>
                <c:pt idx="715">
                  <c:v>-597.73450000000003</c:v>
                </c:pt>
                <c:pt idx="716">
                  <c:v>-598.20370000000003</c:v>
                </c:pt>
                <c:pt idx="717">
                  <c:v>-598.67079999999999</c:v>
                </c:pt>
                <c:pt idx="718">
                  <c:v>-599.14</c:v>
                </c:pt>
                <c:pt idx="719">
                  <c:v>-599.6081999999999</c:v>
                </c:pt>
                <c:pt idx="720">
                  <c:v>-600.07629999999995</c:v>
                </c:pt>
                <c:pt idx="721">
                  <c:v>-600.54449999999997</c:v>
                </c:pt>
                <c:pt idx="722">
                  <c:v>-601.01170000000002</c:v>
                </c:pt>
                <c:pt idx="723">
                  <c:v>-601.48090000000002</c:v>
                </c:pt>
                <c:pt idx="724">
                  <c:v>-601.94810000000007</c:v>
                </c:pt>
                <c:pt idx="725">
                  <c:v>-602.41619999999989</c:v>
                </c:pt>
                <c:pt idx="726">
                  <c:v>-602.88440000000003</c:v>
                </c:pt>
                <c:pt idx="727">
                  <c:v>-603.35260000000005</c:v>
                </c:pt>
                <c:pt idx="728">
                  <c:v>-603.82080000000008</c:v>
                </c:pt>
                <c:pt idx="729">
                  <c:v>-604.28800000000001</c:v>
                </c:pt>
                <c:pt idx="730">
                  <c:v>-604.75720000000001</c:v>
                </c:pt>
                <c:pt idx="731">
                  <c:v>-605.22440000000006</c:v>
                </c:pt>
                <c:pt idx="732">
                  <c:v>-605.69259999999997</c:v>
                </c:pt>
                <c:pt idx="733">
                  <c:v>-606.16089999999997</c:v>
                </c:pt>
                <c:pt idx="734">
                  <c:v>-606.62810000000002</c:v>
                </c:pt>
                <c:pt idx="735">
                  <c:v>-607.09829999999999</c:v>
                </c:pt>
                <c:pt idx="736">
                  <c:v>-607.56549999999993</c:v>
                </c:pt>
                <c:pt idx="737">
                  <c:v>-608.02809999999999</c:v>
                </c:pt>
                <c:pt idx="738">
                  <c:v>-608.48949999999991</c:v>
                </c:pt>
                <c:pt idx="739">
                  <c:v>-608.95190000000002</c:v>
                </c:pt>
                <c:pt idx="740">
                  <c:v>-609.41430000000003</c:v>
                </c:pt>
                <c:pt idx="741">
                  <c:v>-609.87569999999994</c:v>
                </c:pt>
                <c:pt idx="742">
                  <c:v>-610.33809999999994</c:v>
                </c:pt>
                <c:pt idx="743">
                  <c:v>-610.79949999999997</c:v>
                </c:pt>
                <c:pt idx="744">
                  <c:v>-611.26089999999999</c:v>
                </c:pt>
                <c:pt idx="745">
                  <c:v>-611.70820000000003</c:v>
                </c:pt>
                <c:pt idx="746">
                  <c:v>-612.13409999999999</c:v>
                </c:pt>
                <c:pt idx="747">
                  <c:v>-612.55999999999995</c:v>
                </c:pt>
                <c:pt idx="748">
                  <c:v>-612.98590000000002</c:v>
                </c:pt>
                <c:pt idx="749">
                  <c:v>-613.40959999999995</c:v>
                </c:pt>
                <c:pt idx="750">
                  <c:v>-613.77179999999998</c:v>
                </c:pt>
                <c:pt idx="751">
                  <c:v>-614.13300000000004</c:v>
                </c:pt>
                <c:pt idx="752">
                  <c:v>-614.49619999999993</c:v>
                </c:pt>
                <c:pt idx="753">
                  <c:v>-614.85739999999998</c:v>
                </c:pt>
                <c:pt idx="754">
                  <c:v>-615.21960000000001</c:v>
                </c:pt>
                <c:pt idx="755">
                  <c:v>-615.58280000000002</c:v>
                </c:pt>
                <c:pt idx="756">
                  <c:v>-615.94399999999996</c:v>
                </c:pt>
                <c:pt idx="757">
                  <c:v>-616.30520000000001</c:v>
                </c:pt>
                <c:pt idx="758">
                  <c:v>-616.66840000000002</c:v>
                </c:pt>
                <c:pt idx="759">
                  <c:v>-617.03060000000005</c:v>
                </c:pt>
                <c:pt idx="760">
                  <c:v>-617.39189999999996</c:v>
                </c:pt>
                <c:pt idx="761">
                  <c:v>-617.75409999999999</c:v>
                </c:pt>
                <c:pt idx="762">
                  <c:v>-618.1173</c:v>
                </c:pt>
                <c:pt idx="763">
                  <c:v>-618.47849999999994</c:v>
                </c:pt>
                <c:pt idx="764">
                  <c:v>-618.84079999999994</c:v>
                </c:pt>
                <c:pt idx="765">
                  <c:v>-619.202</c:v>
                </c:pt>
                <c:pt idx="766">
                  <c:v>-619.5643</c:v>
                </c:pt>
                <c:pt idx="767">
                  <c:v>-619.92750000000001</c:v>
                </c:pt>
                <c:pt idx="768">
                  <c:v>-620.28880000000004</c:v>
                </c:pt>
                <c:pt idx="769">
                  <c:v>-620.65100000000007</c:v>
                </c:pt>
                <c:pt idx="770">
                  <c:v>-621.01330000000007</c:v>
                </c:pt>
                <c:pt idx="771">
                  <c:v>-621.37549999999999</c:v>
                </c:pt>
                <c:pt idx="772">
                  <c:v>-621.73680000000002</c:v>
                </c:pt>
                <c:pt idx="773">
                  <c:v>-622.1001</c:v>
                </c:pt>
                <c:pt idx="774">
                  <c:v>-622.46109999999999</c:v>
                </c:pt>
                <c:pt idx="775">
                  <c:v>-622.8202</c:v>
                </c:pt>
                <c:pt idx="776">
                  <c:v>-623.17939999999999</c:v>
                </c:pt>
                <c:pt idx="777">
                  <c:v>-623.53869999999995</c:v>
                </c:pt>
                <c:pt idx="778">
                  <c:v>-623.89600000000007</c:v>
                </c:pt>
                <c:pt idx="779">
                  <c:v>-624.25530000000003</c:v>
                </c:pt>
                <c:pt idx="780">
                  <c:v>-624.6146</c:v>
                </c:pt>
                <c:pt idx="781">
                  <c:v>-624.97289999999998</c:v>
                </c:pt>
                <c:pt idx="782">
                  <c:v>-625.33119999999997</c:v>
                </c:pt>
                <c:pt idx="783">
                  <c:v>-625.68959999999993</c:v>
                </c:pt>
                <c:pt idx="784">
                  <c:v>-626.0489</c:v>
                </c:pt>
                <c:pt idx="785">
                  <c:v>-626.40819999999997</c:v>
                </c:pt>
                <c:pt idx="786">
                  <c:v>-626.76560000000006</c:v>
                </c:pt>
                <c:pt idx="787">
                  <c:v>-627.12490000000003</c:v>
                </c:pt>
                <c:pt idx="788">
                  <c:v>-627.48329999999999</c:v>
                </c:pt>
                <c:pt idx="789">
                  <c:v>-627.84259999999995</c:v>
                </c:pt>
                <c:pt idx="790">
                  <c:v>-628.20100000000002</c:v>
                </c:pt>
                <c:pt idx="791">
                  <c:v>-628.55930000000001</c:v>
                </c:pt>
                <c:pt idx="792">
                  <c:v>-628.91869999999994</c:v>
                </c:pt>
                <c:pt idx="793">
                  <c:v>-629.27700000000004</c:v>
                </c:pt>
                <c:pt idx="794">
                  <c:v>-629.63539999999989</c:v>
                </c:pt>
                <c:pt idx="795">
                  <c:v>-629.99379999999996</c:v>
                </c:pt>
                <c:pt idx="796">
                  <c:v>-630.35310000000004</c:v>
                </c:pt>
                <c:pt idx="797">
                  <c:v>-630.71249999999998</c:v>
                </c:pt>
                <c:pt idx="798">
                  <c:v>-631.06989999999996</c:v>
                </c:pt>
                <c:pt idx="799">
                  <c:v>-631.42930000000001</c:v>
                </c:pt>
                <c:pt idx="800">
                  <c:v>-631.78769999999997</c:v>
                </c:pt>
                <c:pt idx="801">
                  <c:v>-632.14609999999993</c:v>
                </c:pt>
                <c:pt idx="802">
                  <c:v>-632.50450000000001</c:v>
                </c:pt>
                <c:pt idx="803">
                  <c:v>-632.86389999999994</c:v>
                </c:pt>
                <c:pt idx="804">
                  <c:v>-633.22230000000002</c:v>
                </c:pt>
                <c:pt idx="805">
                  <c:v>-633.58169999999996</c:v>
                </c:pt>
                <c:pt idx="806">
                  <c:v>-633.94010000000003</c:v>
                </c:pt>
                <c:pt idx="807">
                  <c:v>-634.29849999999999</c:v>
                </c:pt>
                <c:pt idx="808">
                  <c:v>-634.65789999999993</c:v>
                </c:pt>
                <c:pt idx="809">
                  <c:v>-635.01530000000002</c:v>
                </c:pt>
                <c:pt idx="810">
                  <c:v>-635.37570000000005</c:v>
                </c:pt>
                <c:pt idx="811">
                  <c:v>-635.73320000000001</c:v>
                </c:pt>
                <c:pt idx="812">
                  <c:v>-636.09159999999997</c:v>
                </c:pt>
                <c:pt idx="813">
                  <c:v>-636.45100000000002</c:v>
                </c:pt>
                <c:pt idx="814">
                  <c:v>-636.80949999999996</c:v>
                </c:pt>
                <c:pt idx="815">
                  <c:v>-637.16790000000003</c:v>
                </c:pt>
                <c:pt idx="816">
                  <c:v>-637.52729999999997</c:v>
                </c:pt>
                <c:pt idx="817">
                  <c:v>-637.88480000000004</c:v>
                </c:pt>
                <c:pt idx="818">
                  <c:v>-638.24420000000009</c:v>
                </c:pt>
                <c:pt idx="819">
                  <c:v>-638.6037</c:v>
                </c:pt>
                <c:pt idx="820">
                  <c:v>-638.96209999999996</c:v>
                </c:pt>
                <c:pt idx="821">
                  <c:v>-639.32060000000001</c:v>
                </c:pt>
                <c:pt idx="822">
                  <c:v>-639.67910000000006</c:v>
                </c:pt>
                <c:pt idx="823">
                  <c:v>-640.0385</c:v>
                </c:pt>
                <c:pt idx="824">
                  <c:v>-640.39599999999996</c:v>
                </c:pt>
                <c:pt idx="825">
                  <c:v>-640.75649999999996</c:v>
                </c:pt>
                <c:pt idx="826">
                  <c:v>-641.11389999999994</c:v>
                </c:pt>
                <c:pt idx="827">
                  <c:v>-641.4713999999999</c:v>
                </c:pt>
                <c:pt idx="828">
                  <c:v>-641.82989999999995</c:v>
                </c:pt>
                <c:pt idx="829">
                  <c:v>-642.1884</c:v>
                </c:pt>
                <c:pt idx="830">
                  <c:v>-642.54590000000007</c:v>
                </c:pt>
                <c:pt idx="831">
                  <c:v>-642.9043999999999</c:v>
                </c:pt>
                <c:pt idx="832">
                  <c:v>-643.26289999999995</c:v>
                </c:pt>
                <c:pt idx="833">
                  <c:v>-643.62139999999999</c:v>
                </c:pt>
                <c:pt idx="834">
                  <c:v>-643.97989999999993</c:v>
                </c:pt>
                <c:pt idx="835">
                  <c:v>-644.3374</c:v>
                </c:pt>
                <c:pt idx="836">
                  <c:v>-644.697</c:v>
                </c:pt>
                <c:pt idx="837">
                  <c:v>-645.05449999999996</c:v>
                </c:pt>
                <c:pt idx="838">
                  <c:v>-645.41200000000003</c:v>
                </c:pt>
                <c:pt idx="839">
                  <c:v>-645.77049999999997</c:v>
                </c:pt>
                <c:pt idx="840">
                  <c:v>-646.12909999999999</c:v>
                </c:pt>
                <c:pt idx="841">
                  <c:v>-646.48660000000007</c:v>
                </c:pt>
                <c:pt idx="842">
                  <c:v>-646.8451</c:v>
                </c:pt>
                <c:pt idx="843">
                  <c:v>-647.17239999999993</c:v>
                </c:pt>
                <c:pt idx="844">
                  <c:v>-647.46940000000006</c:v>
                </c:pt>
                <c:pt idx="845">
                  <c:v>-647.76639999999998</c:v>
                </c:pt>
                <c:pt idx="846">
                  <c:v>-648.06240000000003</c:v>
                </c:pt>
                <c:pt idx="847">
                  <c:v>-648.3605</c:v>
                </c:pt>
                <c:pt idx="848">
                  <c:v>-648.65649999999994</c:v>
                </c:pt>
                <c:pt idx="849">
                  <c:v>-648.95349999999996</c:v>
                </c:pt>
                <c:pt idx="850">
                  <c:v>-649.25049999999999</c:v>
                </c:pt>
                <c:pt idx="851">
                  <c:v>-649.54759999999987</c:v>
                </c:pt>
                <c:pt idx="852">
                  <c:v>-649.84460000000001</c:v>
                </c:pt>
                <c:pt idx="853">
                  <c:v>-650.14070000000004</c:v>
                </c:pt>
                <c:pt idx="854">
                  <c:v>-650.43769999999995</c:v>
                </c:pt>
                <c:pt idx="855">
                  <c:v>-650.73469999999998</c:v>
                </c:pt>
                <c:pt idx="856">
                  <c:v>-651.03279999999995</c:v>
                </c:pt>
                <c:pt idx="857">
                  <c:v>-651.3288</c:v>
                </c:pt>
                <c:pt idx="858">
                  <c:v>-651.62689999999998</c:v>
                </c:pt>
                <c:pt idx="859">
                  <c:v>-651.92290000000003</c:v>
                </c:pt>
                <c:pt idx="860">
                  <c:v>-652.22</c:v>
                </c:pt>
                <c:pt idx="861">
                  <c:v>-652.51700000000005</c:v>
                </c:pt>
                <c:pt idx="862">
                  <c:v>-652.81310000000008</c:v>
                </c:pt>
                <c:pt idx="863">
                  <c:v>-653.11020000000008</c:v>
                </c:pt>
                <c:pt idx="864">
                  <c:v>-653.40719999999999</c:v>
                </c:pt>
                <c:pt idx="865">
                  <c:v>-653.70429999999999</c:v>
                </c:pt>
                <c:pt idx="866">
                  <c:v>-654.00040000000013</c:v>
                </c:pt>
                <c:pt idx="867">
                  <c:v>-654.29840000000002</c:v>
                </c:pt>
                <c:pt idx="868">
                  <c:v>-654.59450000000004</c:v>
                </c:pt>
                <c:pt idx="869">
                  <c:v>-654.89160000000004</c:v>
                </c:pt>
                <c:pt idx="870">
                  <c:v>-655.18860000000006</c:v>
                </c:pt>
                <c:pt idx="871">
                  <c:v>-655.48469999999998</c:v>
                </c:pt>
                <c:pt idx="872">
                  <c:v>-655.78280000000007</c:v>
                </c:pt>
                <c:pt idx="873">
                  <c:v>-656.07989999999995</c:v>
                </c:pt>
                <c:pt idx="874">
                  <c:v>-656.37699999999995</c:v>
                </c:pt>
                <c:pt idx="875">
                  <c:v>-656.673</c:v>
                </c:pt>
                <c:pt idx="876">
                  <c:v>-656.97109999999998</c:v>
                </c:pt>
                <c:pt idx="877">
                  <c:v>-657.2672</c:v>
                </c:pt>
                <c:pt idx="878">
                  <c:v>-657.5643</c:v>
                </c:pt>
                <c:pt idx="879">
                  <c:v>-657.8614</c:v>
                </c:pt>
                <c:pt idx="880">
                  <c:v>-658.15749999999991</c:v>
                </c:pt>
                <c:pt idx="881">
                  <c:v>-658.45460000000003</c:v>
                </c:pt>
                <c:pt idx="882">
                  <c:v>-658.75170000000003</c:v>
                </c:pt>
                <c:pt idx="883">
                  <c:v>-659.04880000000003</c:v>
                </c:pt>
                <c:pt idx="884">
                  <c:v>-659.34590000000003</c:v>
                </c:pt>
                <c:pt idx="885">
                  <c:v>-659.64400000000001</c:v>
                </c:pt>
                <c:pt idx="886">
                  <c:v>-659.94010000000003</c:v>
                </c:pt>
                <c:pt idx="887">
                  <c:v>-660.23620000000005</c:v>
                </c:pt>
                <c:pt idx="888">
                  <c:v>-660.53330000000005</c:v>
                </c:pt>
                <c:pt idx="889">
                  <c:v>-660.83039999999994</c:v>
                </c:pt>
                <c:pt idx="890">
                  <c:v>-661.12560000000008</c:v>
                </c:pt>
                <c:pt idx="891">
                  <c:v>-661.42079999999999</c:v>
                </c:pt>
                <c:pt idx="892">
                  <c:v>-661.71600000000001</c:v>
                </c:pt>
                <c:pt idx="893">
                  <c:v>-662.01120000000003</c:v>
                </c:pt>
                <c:pt idx="894">
                  <c:v>-662.30740000000014</c:v>
                </c:pt>
                <c:pt idx="895">
                  <c:v>-662.60159999999996</c:v>
                </c:pt>
                <c:pt idx="896">
                  <c:v>-662.89679999999998</c:v>
                </c:pt>
                <c:pt idx="897">
                  <c:v>-663.19199999999989</c:v>
                </c:pt>
                <c:pt idx="898">
                  <c:v>-663.48820000000001</c:v>
                </c:pt>
                <c:pt idx="899">
                  <c:v>-663.78340000000003</c:v>
                </c:pt>
                <c:pt idx="900">
                  <c:v>-664.07759999999996</c:v>
                </c:pt>
                <c:pt idx="901">
                  <c:v>-664.3728000000001</c:v>
                </c:pt>
                <c:pt idx="902">
                  <c:v>-664.6690000000001</c:v>
                </c:pt>
                <c:pt idx="903">
                  <c:v>-664.96419999999989</c:v>
                </c:pt>
                <c:pt idx="904">
                  <c:v>-665.25839999999994</c:v>
                </c:pt>
                <c:pt idx="905">
                  <c:v>-665.55359999999996</c:v>
                </c:pt>
                <c:pt idx="906">
                  <c:v>-665.84979999999996</c:v>
                </c:pt>
                <c:pt idx="907">
                  <c:v>-666.14499999999998</c:v>
                </c:pt>
                <c:pt idx="908">
                  <c:v>-666.4393</c:v>
                </c:pt>
                <c:pt idx="909">
                  <c:v>-666.73450000000003</c:v>
                </c:pt>
                <c:pt idx="910">
                  <c:v>-667.03070000000002</c:v>
                </c:pt>
                <c:pt idx="911">
                  <c:v>-667.32590000000005</c:v>
                </c:pt>
                <c:pt idx="912">
                  <c:v>-667.62019999999995</c:v>
                </c:pt>
                <c:pt idx="913">
                  <c:v>-667.91540000000009</c:v>
                </c:pt>
                <c:pt idx="914">
                  <c:v>-668.21160000000009</c:v>
                </c:pt>
                <c:pt idx="915">
                  <c:v>-668.50689999999997</c:v>
                </c:pt>
                <c:pt idx="916">
                  <c:v>-668.80110000000002</c:v>
                </c:pt>
                <c:pt idx="917">
                  <c:v>-669.09629999999993</c:v>
                </c:pt>
                <c:pt idx="918">
                  <c:v>-669.3925999999999</c:v>
                </c:pt>
                <c:pt idx="919">
                  <c:v>-669.68779999999992</c:v>
                </c:pt>
                <c:pt idx="920">
                  <c:v>-669.98209999999995</c:v>
                </c:pt>
                <c:pt idx="921">
                  <c:v>-670.27729999999997</c:v>
                </c:pt>
                <c:pt idx="922">
                  <c:v>-670.57349999999997</c:v>
                </c:pt>
                <c:pt idx="923">
                  <c:v>-670.86779999999999</c:v>
                </c:pt>
                <c:pt idx="924">
                  <c:v>-671.16300000000001</c:v>
                </c:pt>
                <c:pt idx="925">
                  <c:v>-671.45830000000001</c:v>
                </c:pt>
                <c:pt idx="926">
                  <c:v>-671.75369999999998</c:v>
                </c:pt>
                <c:pt idx="927">
                  <c:v>-672.04750000000001</c:v>
                </c:pt>
                <c:pt idx="928">
                  <c:v>-672.34220000000005</c:v>
                </c:pt>
                <c:pt idx="929">
                  <c:v>-672.63700000000006</c:v>
                </c:pt>
                <c:pt idx="930">
                  <c:v>-672.93079999999998</c:v>
                </c:pt>
                <c:pt idx="931">
                  <c:v>-673.22550000000001</c:v>
                </c:pt>
                <c:pt idx="932">
                  <c:v>-673.52030000000002</c:v>
                </c:pt>
                <c:pt idx="933">
                  <c:v>-673.81510000000003</c:v>
                </c:pt>
                <c:pt idx="934">
                  <c:v>-674.10979999999995</c:v>
                </c:pt>
                <c:pt idx="935">
                  <c:v>-674.40359999999998</c:v>
                </c:pt>
                <c:pt idx="936">
                  <c:v>-674.69839999999999</c:v>
                </c:pt>
                <c:pt idx="937">
                  <c:v>-674.99310000000003</c:v>
                </c:pt>
                <c:pt idx="938">
                  <c:v>-675.28689999999995</c:v>
                </c:pt>
                <c:pt idx="939">
                  <c:v>-675.58169999999996</c:v>
                </c:pt>
                <c:pt idx="940">
                  <c:v>-675.87549999999999</c:v>
                </c:pt>
                <c:pt idx="941">
                  <c:v>-676.1703</c:v>
                </c:pt>
                <c:pt idx="942">
                  <c:v>-676.46510000000012</c:v>
                </c:pt>
                <c:pt idx="943">
                  <c:v>-676.75980000000004</c:v>
                </c:pt>
                <c:pt idx="944">
                  <c:v>-677.05459999999994</c:v>
                </c:pt>
                <c:pt idx="945">
                  <c:v>-677.34840000000008</c:v>
                </c:pt>
                <c:pt idx="946">
                  <c:v>-677.64319999999998</c:v>
                </c:pt>
                <c:pt idx="947">
                  <c:v>-677.93799999999999</c:v>
                </c:pt>
                <c:pt idx="948">
                  <c:v>-678.2296</c:v>
                </c:pt>
                <c:pt idx="949">
                  <c:v>-678.52120000000002</c:v>
                </c:pt>
                <c:pt idx="950">
                  <c:v>-678.81279999999992</c:v>
                </c:pt>
                <c:pt idx="951">
                  <c:v>-679.10439999999994</c:v>
                </c:pt>
                <c:pt idx="952">
                  <c:v>-679.39589999999998</c:v>
                </c:pt>
                <c:pt idx="953">
                  <c:v>-679.6875</c:v>
                </c:pt>
                <c:pt idx="954">
                  <c:v>-679.97910000000002</c:v>
                </c:pt>
                <c:pt idx="955">
                  <c:v>-680.27070000000003</c:v>
                </c:pt>
                <c:pt idx="956">
                  <c:v>-680.56219999999996</c:v>
                </c:pt>
                <c:pt idx="957">
                  <c:v>-680.85379999999998</c:v>
                </c:pt>
                <c:pt idx="958">
                  <c:v>-681.1454</c:v>
                </c:pt>
                <c:pt idx="959">
                  <c:v>-681.43799999999999</c:v>
                </c:pt>
                <c:pt idx="960">
                  <c:v>-681.7296</c:v>
                </c:pt>
                <c:pt idx="961">
                  <c:v>-682.02120000000002</c:v>
                </c:pt>
                <c:pt idx="962">
                  <c:v>-682.31280000000004</c:v>
                </c:pt>
                <c:pt idx="963">
                  <c:v>-682.60439999999994</c:v>
                </c:pt>
                <c:pt idx="964">
                  <c:v>-682.89599999999996</c:v>
                </c:pt>
                <c:pt idx="965">
                  <c:v>-683.18759999999997</c:v>
                </c:pt>
                <c:pt idx="966">
                  <c:v>-683.47919999999999</c:v>
                </c:pt>
                <c:pt idx="967">
                  <c:v>-683.77080000000001</c:v>
                </c:pt>
                <c:pt idx="968">
                  <c:v>-684.06240000000003</c:v>
                </c:pt>
                <c:pt idx="969">
                  <c:v>-684.35400000000004</c:v>
                </c:pt>
                <c:pt idx="970">
                  <c:v>-684.64660000000003</c:v>
                </c:pt>
                <c:pt idx="971">
                  <c:v>-684.93819999999994</c:v>
                </c:pt>
                <c:pt idx="972">
                  <c:v>-685.22990000000004</c:v>
                </c:pt>
                <c:pt idx="973">
                  <c:v>-685.52150000000006</c:v>
                </c:pt>
                <c:pt idx="974">
                  <c:v>-685.81209999999999</c:v>
                </c:pt>
                <c:pt idx="975">
                  <c:v>-686.1037</c:v>
                </c:pt>
                <c:pt idx="976">
                  <c:v>-686.39530000000002</c:v>
                </c:pt>
                <c:pt idx="977">
                  <c:v>-686.68700000000001</c:v>
                </c:pt>
                <c:pt idx="978">
                  <c:v>-686.97860000000003</c:v>
                </c:pt>
                <c:pt idx="979">
                  <c:v>-687.27019999999993</c:v>
                </c:pt>
                <c:pt idx="980">
                  <c:v>-687.56190000000004</c:v>
                </c:pt>
                <c:pt idx="981">
                  <c:v>-687.85350000000005</c:v>
                </c:pt>
                <c:pt idx="982">
                  <c:v>-688.14509999999996</c:v>
                </c:pt>
                <c:pt idx="983">
                  <c:v>-688.43679999999995</c:v>
                </c:pt>
                <c:pt idx="984">
                  <c:v>-688.72839999999997</c:v>
                </c:pt>
                <c:pt idx="985">
                  <c:v>-689.02</c:v>
                </c:pt>
                <c:pt idx="986">
                  <c:v>-689.31169999999997</c:v>
                </c:pt>
                <c:pt idx="987">
                  <c:v>-689.6033000000001</c:v>
                </c:pt>
                <c:pt idx="988">
                  <c:v>-689.8950000000001</c:v>
                </c:pt>
                <c:pt idx="989">
                  <c:v>-690.1866</c:v>
                </c:pt>
                <c:pt idx="990">
                  <c:v>-690.47829999999999</c:v>
                </c:pt>
                <c:pt idx="991">
                  <c:v>-690.76990000000001</c:v>
                </c:pt>
                <c:pt idx="992">
                  <c:v>-691.0616</c:v>
                </c:pt>
                <c:pt idx="993">
                  <c:v>-691.35230000000001</c:v>
                </c:pt>
                <c:pt idx="994">
                  <c:v>-691.64390000000003</c:v>
                </c:pt>
                <c:pt idx="995">
                  <c:v>-691.93560000000002</c:v>
                </c:pt>
                <c:pt idx="996">
                  <c:v>-692.22720000000004</c:v>
                </c:pt>
                <c:pt idx="997">
                  <c:v>-692.51890000000003</c:v>
                </c:pt>
                <c:pt idx="998">
                  <c:v>-692.81060000000002</c:v>
                </c:pt>
                <c:pt idx="999">
                  <c:v>-693.10220000000004</c:v>
                </c:pt>
                <c:pt idx="1000">
                  <c:v>-693.39490000000001</c:v>
                </c:pt>
                <c:pt idx="1001">
                  <c:v>-693.6866</c:v>
                </c:pt>
                <c:pt idx="1002">
                  <c:v>-693.97829999999999</c:v>
                </c:pt>
                <c:pt idx="1003">
                  <c:v>-694.26990000000001</c:v>
                </c:pt>
                <c:pt idx="1004">
                  <c:v>-694.5616</c:v>
                </c:pt>
                <c:pt idx="1005">
                  <c:v>-694.85329999999999</c:v>
                </c:pt>
                <c:pt idx="1006">
                  <c:v>-695.14499999999998</c:v>
                </c:pt>
                <c:pt idx="1007">
                  <c:v>-695.42720000000008</c:v>
                </c:pt>
                <c:pt idx="1008">
                  <c:v>-695.70969999999988</c:v>
                </c:pt>
                <c:pt idx="1009">
                  <c:v>-695.99119999999994</c:v>
                </c:pt>
                <c:pt idx="1010">
                  <c:v>-696.27269999999999</c:v>
                </c:pt>
                <c:pt idx="1011">
                  <c:v>-696.55420000000004</c:v>
                </c:pt>
                <c:pt idx="1012">
                  <c:v>-696.83569999999997</c:v>
                </c:pt>
                <c:pt idx="1013">
                  <c:v>-697.11720000000003</c:v>
                </c:pt>
                <c:pt idx="1014">
                  <c:v>-697.39769999999999</c:v>
                </c:pt>
                <c:pt idx="1015">
                  <c:v>-697.68020000000001</c:v>
                </c:pt>
                <c:pt idx="1016">
                  <c:v>-697.96170000000006</c:v>
                </c:pt>
                <c:pt idx="1017">
                  <c:v>-698.24220000000003</c:v>
                </c:pt>
                <c:pt idx="1018">
                  <c:v>-698.52469999999994</c:v>
                </c:pt>
                <c:pt idx="1019">
                  <c:v>-698.80629999999996</c:v>
                </c:pt>
                <c:pt idx="1020">
                  <c:v>-699.08780000000002</c:v>
                </c:pt>
                <c:pt idx="1021">
                  <c:v>-699.36929999999995</c:v>
                </c:pt>
                <c:pt idx="1022">
                  <c:v>-699.65179999999998</c:v>
                </c:pt>
                <c:pt idx="1023">
                  <c:v>-699.93240000000003</c:v>
                </c:pt>
                <c:pt idx="1024">
                  <c:v>-700.21389999999997</c:v>
                </c:pt>
                <c:pt idx="1025">
                  <c:v>-700.49540000000002</c:v>
                </c:pt>
                <c:pt idx="1026">
                  <c:v>-700.77790000000005</c:v>
                </c:pt>
                <c:pt idx="1027">
                  <c:v>-701.05850000000009</c:v>
                </c:pt>
                <c:pt idx="1028">
                  <c:v>-701.34</c:v>
                </c:pt>
                <c:pt idx="1029">
                  <c:v>-701.62159999999994</c:v>
                </c:pt>
                <c:pt idx="1030">
                  <c:v>-701.90309999999999</c:v>
                </c:pt>
                <c:pt idx="1031">
                  <c:v>-702.18460000000005</c:v>
                </c:pt>
                <c:pt idx="1032">
                  <c:v>-702.46619999999996</c:v>
                </c:pt>
                <c:pt idx="1033">
                  <c:v>-702.74770000000001</c:v>
                </c:pt>
                <c:pt idx="1034">
                  <c:v>-703.02929999999992</c:v>
                </c:pt>
                <c:pt idx="1035">
                  <c:v>-703.31079999999997</c:v>
                </c:pt>
                <c:pt idx="1036">
                  <c:v>-703.59140000000002</c:v>
                </c:pt>
                <c:pt idx="1037">
                  <c:v>-703.87390000000005</c:v>
                </c:pt>
                <c:pt idx="1038">
                  <c:v>-704.15650000000005</c:v>
                </c:pt>
                <c:pt idx="1039">
                  <c:v>-704.43809999999996</c:v>
                </c:pt>
                <c:pt idx="1040">
                  <c:v>-704.71859999999992</c:v>
                </c:pt>
                <c:pt idx="1041">
                  <c:v>-705.00019999999995</c:v>
                </c:pt>
                <c:pt idx="1042">
                  <c:v>-705.28279999999995</c:v>
                </c:pt>
                <c:pt idx="1043">
                  <c:v>-705.56330000000003</c:v>
                </c:pt>
                <c:pt idx="1044">
                  <c:v>-705.84489999999994</c:v>
                </c:pt>
                <c:pt idx="1045">
                  <c:v>-706.12649999999996</c:v>
                </c:pt>
                <c:pt idx="1046">
                  <c:v>-706.40800000000002</c:v>
                </c:pt>
                <c:pt idx="1047">
                  <c:v>-706.68959999999993</c:v>
                </c:pt>
                <c:pt idx="1048">
                  <c:v>-706.97119999999995</c:v>
                </c:pt>
                <c:pt idx="1049">
                  <c:v>-707.2518</c:v>
                </c:pt>
                <c:pt idx="1050">
                  <c:v>-707.53440000000001</c:v>
                </c:pt>
                <c:pt idx="1051">
                  <c:v>-707.81590000000006</c:v>
                </c:pt>
                <c:pt idx="1052">
                  <c:v>-708.09649999999999</c:v>
                </c:pt>
                <c:pt idx="1053">
                  <c:v>-708.37910000000011</c:v>
                </c:pt>
                <c:pt idx="1054">
                  <c:v>-708.66070000000002</c:v>
                </c:pt>
                <c:pt idx="1055">
                  <c:v>-708.94230000000005</c:v>
                </c:pt>
                <c:pt idx="1056">
                  <c:v>-709.22390000000007</c:v>
                </c:pt>
                <c:pt idx="1057">
                  <c:v>-709.50549999999998</c:v>
                </c:pt>
                <c:pt idx="1058">
                  <c:v>-709.78710000000001</c:v>
                </c:pt>
                <c:pt idx="1059">
                  <c:v>-710.06769999999995</c:v>
                </c:pt>
                <c:pt idx="1060">
                  <c:v>-710.35030000000006</c:v>
                </c:pt>
                <c:pt idx="1061">
                  <c:v>-710.63189999999997</c:v>
                </c:pt>
                <c:pt idx="1062">
                  <c:v>-710.91250000000002</c:v>
                </c:pt>
                <c:pt idx="1063">
                  <c:v>-711.19409999999993</c:v>
                </c:pt>
                <c:pt idx="1064">
                  <c:v>-711.47569999999996</c:v>
                </c:pt>
                <c:pt idx="1065">
                  <c:v>-711.75739999999996</c:v>
                </c:pt>
                <c:pt idx="1066">
                  <c:v>-712.04</c:v>
                </c:pt>
                <c:pt idx="1067">
                  <c:v>-712.32159999999999</c:v>
                </c:pt>
                <c:pt idx="1068">
                  <c:v>-712.60220000000004</c:v>
                </c:pt>
                <c:pt idx="1069">
                  <c:v>-712.88380000000006</c:v>
                </c:pt>
                <c:pt idx="1070">
                  <c:v>-713.16650000000004</c:v>
                </c:pt>
                <c:pt idx="1071">
                  <c:v>-713.44709999999998</c:v>
                </c:pt>
                <c:pt idx="1072">
                  <c:v>-713.7287</c:v>
                </c:pt>
                <c:pt idx="1073">
                  <c:v>-714.01029999999992</c:v>
                </c:pt>
                <c:pt idx="1074">
                  <c:v>-714.29199999999992</c:v>
                </c:pt>
                <c:pt idx="1075">
                  <c:v>-714.57360000000006</c:v>
                </c:pt>
                <c:pt idx="1076">
                  <c:v>-714.85529999999994</c:v>
                </c:pt>
                <c:pt idx="1077">
                  <c:v>-715.13689999999997</c:v>
                </c:pt>
                <c:pt idx="1078">
                  <c:v>-715.41849999999999</c:v>
                </c:pt>
                <c:pt idx="1079">
                  <c:v>-715.7002</c:v>
                </c:pt>
                <c:pt idx="1080">
                  <c:v>-715.98180000000002</c:v>
                </c:pt>
                <c:pt idx="1081">
                  <c:v>-716.26350000000002</c:v>
                </c:pt>
                <c:pt idx="1082">
                  <c:v>-716.54510000000005</c:v>
                </c:pt>
                <c:pt idx="1083">
                  <c:v>-716.82680000000005</c:v>
                </c:pt>
                <c:pt idx="1084">
                  <c:v>-717.10739999999987</c:v>
                </c:pt>
                <c:pt idx="1085">
                  <c:v>-717.3891000000001</c:v>
                </c:pt>
                <c:pt idx="1086">
                  <c:v>-717.67070000000001</c:v>
                </c:pt>
                <c:pt idx="1087">
                  <c:v>-717.9523999999999</c:v>
                </c:pt>
                <c:pt idx="1088">
                  <c:v>-718.23509999999999</c:v>
                </c:pt>
                <c:pt idx="1089">
                  <c:v>-718.51670000000001</c:v>
                </c:pt>
                <c:pt idx="1090">
                  <c:v>-718.79740000000004</c:v>
                </c:pt>
                <c:pt idx="1091">
                  <c:v>-719.07910000000004</c:v>
                </c:pt>
                <c:pt idx="1092">
                  <c:v>-719.36069999999995</c:v>
                </c:pt>
                <c:pt idx="1093">
                  <c:v>-719.64139999999998</c:v>
                </c:pt>
                <c:pt idx="1094">
                  <c:v>-719.92410000000007</c:v>
                </c:pt>
                <c:pt idx="1095">
                  <c:v>-720.20579999999995</c:v>
                </c:pt>
                <c:pt idx="1096">
                  <c:v>-720.48739999999998</c:v>
                </c:pt>
                <c:pt idx="1097">
                  <c:v>-720.7681</c:v>
                </c:pt>
                <c:pt idx="1098">
                  <c:v>-721.05079999999998</c:v>
                </c:pt>
                <c:pt idx="1099">
                  <c:v>-721.33249999999998</c:v>
                </c:pt>
                <c:pt idx="1100">
                  <c:v>-721.61320000000001</c:v>
                </c:pt>
                <c:pt idx="1101">
                  <c:v>-721.89589999999998</c:v>
                </c:pt>
                <c:pt idx="1102">
                  <c:v>-722.17759999999998</c:v>
                </c:pt>
                <c:pt idx="1103">
                  <c:v>-722.45820000000003</c:v>
                </c:pt>
                <c:pt idx="1104">
                  <c:v>-722.73990000000003</c:v>
                </c:pt>
                <c:pt idx="1105">
                  <c:v>-723.02160000000003</c:v>
                </c:pt>
                <c:pt idx="1106">
                  <c:v>-723.30230000000006</c:v>
                </c:pt>
                <c:pt idx="1107">
                  <c:v>-723.58500000000004</c:v>
                </c:pt>
                <c:pt idx="1108">
                  <c:v>-723.86670000000004</c:v>
                </c:pt>
                <c:pt idx="1109">
                  <c:v>-724.14840000000004</c:v>
                </c:pt>
                <c:pt idx="1110">
                  <c:v>-724.43020000000001</c:v>
                </c:pt>
                <c:pt idx="1111">
                  <c:v>-724.71190000000001</c:v>
                </c:pt>
                <c:pt idx="1112">
                  <c:v>-724.99260000000004</c:v>
                </c:pt>
                <c:pt idx="1113">
                  <c:v>-725.27430000000004</c:v>
                </c:pt>
                <c:pt idx="1114">
                  <c:v>-725.55600000000004</c:v>
                </c:pt>
                <c:pt idx="1115">
                  <c:v>-725.83670000000006</c:v>
                </c:pt>
                <c:pt idx="1116">
                  <c:v>-726.11940000000004</c:v>
                </c:pt>
                <c:pt idx="1117">
                  <c:v>-726.40120000000002</c:v>
                </c:pt>
                <c:pt idx="1118">
                  <c:v>-726.68390000000011</c:v>
                </c:pt>
                <c:pt idx="1119">
                  <c:v>-726.96460000000002</c:v>
                </c:pt>
                <c:pt idx="1120">
                  <c:v>-727.24639999999999</c:v>
                </c:pt>
                <c:pt idx="1121">
                  <c:v>-727.52809999999999</c:v>
                </c:pt>
                <c:pt idx="1122">
                  <c:v>-727.80880000000002</c:v>
                </c:pt>
                <c:pt idx="1123">
                  <c:v>-728.09059999999999</c:v>
                </c:pt>
                <c:pt idx="1124">
                  <c:v>-728.37329999999997</c:v>
                </c:pt>
                <c:pt idx="1125">
                  <c:v>-728.64740000000006</c:v>
                </c:pt>
                <c:pt idx="1126">
                  <c:v>-728.91719999999998</c:v>
                </c:pt>
                <c:pt idx="1127">
                  <c:v>-729.18799999999999</c:v>
                </c:pt>
                <c:pt idx="1128">
                  <c:v>-729.45679999999993</c:v>
                </c:pt>
                <c:pt idx="1129">
                  <c:v>-729.72759999999994</c:v>
                </c:pt>
                <c:pt idx="1130">
                  <c:v>-729.99839999999995</c:v>
                </c:pt>
                <c:pt idx="1131">
                  <c:v>-730.26919999999996</c:v>
                </c:pt>
                <c:pt idx="1132">
                  <c:v>-730.53800000000001</c:v>
                </c:pt>
                <c:pt idx="1133">
                  <c:v>-730.80880000000002</c:v>
                </c:pt>
                <c:pt idx="1134">
                  <c:v>-731.07780000000002</c:v>
                </c:pt>
                <c:pt idx="1135">
                  <c:v>-731.34849999999994</c:v>
                </c:pt>
                <c:pt idx="1136">
                  <c:v>-731.61820000000012</c:v>
                </c:pt>
                <c:pt idx="1137">
                  <c:v>-731.88900000000012</c:v>
                </c:pt>
                <c:pt idx="1138">
                  <c:v>-732.15869999999995</c:v>
                </c:pt>
                <c:pt idx="1139">
                  <c:v>-732.42849999999999</c:v>
                </c:pt>
                <c:pt idx="1140">
                  <c:v>-732.69820000000004</c:v>
                </c:pt>
                <c:pt idx="1141">
                  <c:v>-732.96789999999999</c:v>
                </c:pt>
                <c:pt idx="1142">
                  <c:v>-733.23870000000011</c:v>
                </c:pt>
                <c:pt idx="1143">
                  <c:v>-733.50739999999996</c:v>
                </c:pt>
                <c:pt idx="1144">
                  <c:v>-733.77719999999999</c:v>
                </c:pt>
                <c:pt idx="1145">
                  <c:v>-734.04790000000003</c:v>
                </c:pt>
                <c:pt idx="1146">
                  <c:v>-734.31770000000006</c:v>
                </c:pt>
                <c:pt idx="1147">
                  <c:v>-734.5865</c:v>
                </c:pt>
                <c:pt idx="1148">
                  <c:v>-734.85820000000012</c:v>
                </c:pt>
                <c:pt idx="1149">
                  <c:v>-735.12799999999993</c:v>
                </c:pt>
                <c:pt idx="1150">
                  <c:v>-735.39769999999999</c:v>
                </c:pt>
                <c:pt idx="1151">
                  <c:v>-735.66750000000002</c:v>
                </c:pt>
                <c:pt idx="1152">
                  <c:v>-735.93730000000005</c:v>
                </c:pt>
                <c:pt idx="1153">
                  <c:v>-736.20699999999999</c:v>
                </c:pt>
                <c:pt idx="1154">
                  <c:v>-736.47780000000012</c:v>
                </c:pt>
                <c:pt idx="1155">
                  <c:v>-736.74659999999994</c:v>
                </c:pt>
                <c:pt idx="1156">
                  <c:v>-737.01639999999998</c:v>
                </c:pt>
                <c:pt idx="1157">
                  <c:v>-737.28610000000003</c:v>
                </c:pt>
                <c:pt idx="1158">
                  <c:v>-737.55790000000002</c:v>
                </c:pt>
                <c:pt idx="1159">
                  <c:v>-737.82670000000007</c:v>
                </c:pt>
                <c:pt idx="1160">
                  <c:v>-738.09649999999999</c:v>
                </c:pt>
                <c:pt idx="1161">
                  <c:v>-738.3673</c:v>
                </c:pt>
                <c:pt idx="1162">
                  <c:v>-738.63630000000001</c:v>
                </c:pt>
                <c:pt idx="1163">
                  <c:v>-738.90649999999994</c:v>
                </c:pt>
                <c:pt idx="1164">
                  <c:v>-739.17470000000003</c:v>
                </c:pt>
                <c:pt idx="1165">
                  <c:v>-739.44489999999996</c:v>
                </c:pt>
                <c:pt idx="1166">
                  <c:v>-739.71410000000003</c:v>
                </c:pt>
                <c:pt idx="1167">
                  <c:v>-739.98429999999996</c:v>
                </c:pt>
                <c:pt idx="1168">
                  <c:v>-740.25440000000003</c:v>
                </c:pt>
                <c:pt idx="1169">
                  <c:v>-740.52459999999996</c:v>
                </c:pt>
                <c:pt idx="1170">
                  <c:v>-740.79279999999994</c:v>
                </c:pt>
                <c:pt idx="1171">
                  <c:v>-741.0630000000001</c:v>
                </c:pt>
                <c:pt idx="1172">
                  <c:v>-741.33219999999994</c:v>
                </c:pt>
                <c:pt idx="1173">
                  <c:v>-741.60239999999999</c:v>
                </c:pt>
                <c:pt idx="1174">
                  <c:v>-741.87159999999994</c:v>
                </c:pt>
                <c:pt idx="1175">
                  <c:v>-742.1407999999999</c:v>
                </c:pt>
                <c:pt idx="1176">
                  <c:v>-742.41</c:v>
                </c:pt>
                <c:pt idx="1177">
                  <c:v>-742.68020000000001</c:v>
                </c:pt>
                <c:pt idx="1178">
                  <c:v>-742.95039999999995</c:v>
                </c:pt>
                <c:pt idx="1179">
                  <c:v>-743.22070000000008</c:v>
                </c:pt>
                <c:pt idx="1180">
                  <c:v>-743.48990000000003</c:v>
                </c:pt>
                <c:pt idx="1181">
                  <c:v>-743.75909999999999</c:v>
                </c:pt>
                <c:pt idx="1182">
                  <c:v>-744.02829999999994</c:v>
                </c:pt>
                <c:pt idx="1183">
                  <c:v>-744.29849999999999</c:v>
                </c:pt>
                <c:pt idx="1184">
                  <c:v>-744.56770000000006</c:v>
                </c:pt>
                <c:pt idx="1185">
                  <c:v>-744.83799999999997</c:v>
                </c:pt>
                <c:pt idx="1186">
                  <c:v>-745.10719999999992</c:v>
                </c:pt>
                <c:pt idx="1187">
                  <c:v>-745.37639999999999</c:v>
                </c:pt>
                <c:pt idx="1188">
                  <c:v>-745.64670000000001</c:v>
                </c:pt>
                <c:pt idx="1189">
                  <c:v>-745.91689999999994</c:v>
                </c:pt>
                <c:pt idx="1190">
                  <c:v>-746.18610000000001</c:v>
                </c:pt>
                <c:pt idx="1191">
                  <c:v>-746.45640000000003</c:v>
                </c:pt>
                <c:pt idx="1192">
                  <c:v>-746.72559999999999</c:v>
                </c:pt>
                <c:pt idx="1193">
                  <c:v>-746.99379999999996</c:v>
                </c:pt>
                <c:pt idx="1194">
                  <c:v>-747.26409999999998</c:v>
                </c:pt>
                <c:pt idx="1195">
                  <c:v>-747.53329999999994</c:v>
                </c:pt>
                <c:pt idx="1196">
                  <c:v>-747.80359999999996</c:v>
                </c:pt>
                <c:pt idx="1197">
                  <c:v>-748.07280000000003</c:v>
                </c:pt>
                <c:pt idx="1198">
                  <c:v>-748.34309999999994</c:v>
                </c:pt>
                <c:pt idx="1199">
                  <c:v>-748.6123</c:v>
                </c:pt>
                <c:pt idx="1200">
                  <c:v>-748.88159999999993</c:v>
                </c:pt>
                <c:pt idx="1201">
                  <c:v>-749.1508</c:v>
                </c:pt>
                <c:pt idx="1202">
                  <c:v>-749.42089999999996</c:v>
                </c:pt>
                <c:pt idx="1203">
                  <c:v>-749.68999999999994</c:v>
                </c:pt>
                <c:pt idx="1204">
                  <c:v>-749.95810000000006</c:v>
                </c:pt>
                <c:pt idx="1205">
                  <c:v>-750.22829999999999</c:v>
                </c:pt>
                <c:pt idx="1206">
                  <c:v>-750.49739999999997</c:v>
                </c:pt>
                <c:pt idx="1207">
                  <c:v>-750.76649999999995</c:v>
                </c:pt>
                <c:pt idx="1208">
                  <c:v>-751.03570000000002</c:v>
                </c:pt>
                <c:pt idx="1209">
                  <c:v>-751.3048</c:v>
                </c:pt>
                <c:pt idx="1210">
                  <c:v>-751.57489999999996</c:v>
                </c:pt>
                <c:pt idx="1211">
                  <c:v>-751.84310000000005</c:v>
                </c:pt>
                <c:pt idx="1212">
                  <c:v>-752.11320000000001</c:v>
                </c:pt>
                <c:pt idx="1213">
                  <c:v>-752.38240000000008</c:v>
                </c:pt>
                <c:pt idx="1214">
                  <c:v>-752.64949999999999</c:v>
                </c:pt>
                <c:pt idx="1215">
                  <c:v>-752.91969999999992</c:v>
                </c:pt>
                <c:pt idx="1216">
                  <c:v>-753.18880000000013</c:v>
                </c:pt>
                <c:pt idx="1217">
                  <c:v>-753.45900000000006</c:v>
                </c:pt>
                <c:pt idx="1218">
                  <c:v>-753.72710000000006</c:v>
                </c:pt>
                <c:pt idx="1219">
                  <c:v>-753.99630000000002</c:v>
                </c:pt>
                <c:pt idx="1220">
                  <c:v>-754.26639999999998</c:v>
                </c:pt>
                <c:pt idx="1221">
                  <c:v>-754.53459999999995</c:v>
                </c:pt>
                <c:pt idx="1222">
                  <c:v>-754.8048</c:v>
                </c:pt>
                <c:pt idx="1223">
                  <c:v>-755.07390000000009</c:v>
                </c:pt>
                <c:pt idx="1224">
                  <c:v>-755.34310000000005</c:v>
                </c:pt>
                <c:pt idx="1225">
                  <c:v>-755.61130000000003</c:v>
                </c:pt>
                <c:pt idx="1226">
                  <c:v>-755.88040000000001</c:v>
                </c:pt>
                <c:pt idx="1227">
                  <c:v>-756.15059999999994</c:v>
                </c:pt>
                <c:pt idx="1228">
                  <c:v>-756.41980000000001</c:v>
                </c:pt>
                <c:pt idx="1229">
                  <c:v>-756.68799999999987</c:v>
                </c:pt>
                <c:pt idx="1230">
                  <c:v>-756.95820000000003</c:v>
                </c:pt>
                <c:pt idx="1231">
                  <c:v>-757.22730000000001</c:v>
                </c:pt>
                <c:pt idx="1232">
                  <c:v>-757.49649999999997</c:v>
                </c:pt>
                <c:pt idx="1233">
                  <c:v>-757.76569999999992</c:v>
                </c:pt>
                <c:pt idx="1234">
                  <c:v>-758.03489999999999</c:v>
                </c:pt>
                <c:pt idx="1235">
                  <c:v>-758.30409999999995</c:v>
                </c:pt>
                <c:pt idx="1236">
                  <c:v>-758.57230000000004</c:v>
                </c:pt>
                <c:pt idx="1237">
                  <c:v>-758.84169999999995</c:v>
                </c:pt>
                <c:pt idx="1238">
                  <c:v>-759.11009999999999</c:v>
                </c:pt>
                <c:pt idx="1239">
                  <c:v>-759.37950000000001</c:v>
                </c:pt>
                <c:pt idx="1240">
                  <c:v>-759.64789999999994</c:v>
                </c:pt>
                <c:pt idx="1241">
                  <c:v>-759.91730000000007</c:v>
                </c:pt>
                <c:pt idx="1242">
                  <c:v>-760.18470000000002</c:v>
                </c:pt>
                <c:pt idx="1243">
                  <c:v>-760.45410000000004</c:v>
                </c:pt>
                <c:pt idx="1244">
                  <c:v>-760.72249999999997</c:v>
                </c:pt>
                <c:pt idx="1245">
                  <c:v>-760.99289999999996</c:v>
                </c:pt>
                <c:pt idx="1246">
                  <c:v>-761.26029999999992</c:v>
                </c:pt>
                <c:pt idx="1247">
                  <c:v>-761.52970000000005</c:v>
                </c:pt>
                <c:pt idx="1248">
                  <c:v>-761.79819999999995</c:v>
                </c:pt>
                <c:pt idx="1249">
                  <c:v>-762.06659999999999</c:v>
                </c:pt>
                <c:pt idx="1250">
                  <c:v>-762.33500000000004</c:v>
                </c:pt>
                <c:pt idx="1251">
                  <c:v>-762.60540000000003</c:v>
                </c:pt>
                <c:pt idx="1252">
                  <c:v>-762.87279999999987</c:v>
                </c:pt>
                <c:pt idx="1253">
                  <c:v>-763.14120000000003</c:v>
                </c:pt>
                <c:pt idx="1254">
                  <c:v>-763.41059999999993</c:v>
                </c:pt>
                <c:pt idx="1255">
                  <c:v>-763.67799999999988</c:v>
                </c:pt>
                <c:pt idx="1256">
                  <c:v>-763.94740000000002</c:v>
                </c:pt>
                <c:pt idx="1257">
                  <c:v>-764.21479999999997</c:v>
                </c:pt>
                <c:pt idx="1258">
                  <c:v>-764.48419999999999</c:v>
                </c:pt>
                <c:pt idx="1259">
                  <c:v>-764.75360000000001</c:v>
                </c:pt>
                <c:pt idx="1260">
                  <c:v>-765.02110000000005</c:v>
                </c:pt>
                <c:pt idx="1261">
                  <c:v>-765.29050000000007</c:v>
                </c:pt>
                <c:pt idx="1262">
                  <c:v>-765.55790000000002</c:v>
                </c:pt>
                <c:pt idx="1263">
                  <c:v>-765.82729999999992</c:v>
                </c:pt>
                <c:pt idx="1264">
                  <c:v>-766.09579999999994</c:v>
                </c:pt>
                <c:pt idx="1265">
                  <c:v>-766.36419999999998</c:v>
                </c:pt>
                <c:pt idx="1266">
                  <c:v>-766.63259999999991</c:v>
                </c:pt>
                <c:pt idx="1267">
                  <c:v>-766.9</c:v>
                </c:pt>
                <c:pt idx="1268">
                  <c:v>-767.17039999999997</c:v>
                </c:pt>
                <c:pt idx="1269">
                  <c:v>-767.43889999999999</c:v>
                </c:pt>
                <c:pt idx="1270">
                  <c:v>-767.70730000000003</c:v>
                </c:pt>
                <c:pt idx="1271">
                  <c:v>-767.97569999999996</c:v>
                </c:pt>
                <c:pt idx="1272">
                  <c:v>-768.24310000000003</c:v>
                </c:pt>
                <c:pt idx="1273">
                  <c:v>-768.51250000000005</c:v>
                </c:pt>
                <c:pt idx="1274">
                  <c:v>-768.7799</c:v>
                </c:pt>
                <c:pt idx="1275">
                  <c:v>-769.0483999999999</c:v>
                </c:pt>
                <c:pt idx="1276">
                  <c:v>-769.31680000000006</c:v>
                </c:pt>
                <c:pt idx="1277">
                  <c:v>-769.58519999999999</c:v>
                </c:pt>
                <c:pt idx="1278">
                  <c:v>-769.85259999999994</c:v>
                </c:pt>
                <c:pt idx="1279">
                  <c:v>-770.12310000000002</c:v>
                </c:pt>
                <c:pt idx="1280">
                  <c:v>-770.39049999999997</c:v>
                </c:pt>
                <c:pt idx="1281">
                  <c:v>-770.65989999999988</c:v>
                </c:pt>
                <c:pt idx="1282">
                  <c:v>-770.92740000000003</c:v>
                </c:pt>
                <c:pt idx="1283">
                  <c:v>-771.19579999999996</c:v>
                </c:pt>
                <c:pt idx="1284">
                  <c:v>-771.46429999999998</c:v>
                </c:pt>
                <c:pt idx="1285">
                  <c:v>-771.73270000000002</c:v>
                </c:pt>
                <c:pt idx="1286">
                  <c:v>-772.00119999999993</c:v>
                </c:pt>
                <c:pt idx="1287">
                  <c:v>-772.26959999999997</c:v>
                </c:pt>
                <c:pt idx="1288">
                  <c:v>-772.53809999999999</c:v>
                </c:pt>
                <c:pt idx="1289">
                  <c:v>-772.77359999999999</c:v>
                </c:pt>
                <c:pt idx="1290">
                  <c:v>-773.00909999999999</c:v>
                </c:pt>
                <c:pt idx="1291">
                  <c:v>-773.24260000000004</c:v>
                </c:pt>
                <c:pt idx="1292">
                  <c:v>-773.47810000000004</c:v>
                </c:pt>
                <c:pt idx="1293">
                  <c:v>-773.71370000000002</c:v>
                </c:pt>
                <c:pt idx="1294">
                  <c:v>-773.94820000000004</c:v>
                </c:pt>
                <c:pt idx="1295">
                  <c:v>-774.17</c:v>
                </c:pt>
                <c:pt idx="1296">
                  <c:v>-774.39020000000005</c:v>
                </c:pt>
                <c:pt idx="1297">
                  <c:v>-774.60850000000005</c:v>
                </c:pt>
                <c:pt idx="1298">
                  <c:v>-774.82680000000005</c:v>
                </c:pt>
                <c:pt idx="1299">
                  <c:v>-775.04700000000003</c:v>
                </c:pt>
                <c:pt idx="1300">
                  <c:v>-775.26429999999993</c:v>
                </c:pt>
                <c:pt idx="1301">
                  <c:v>-775.48360000000002</c:v>
                </c:pt>
                <c:pt idx="1302">
                  <c:v>-775.7029</c:v>
                </c:pt>
                <c:pt idx="1303">
                  <c:v>-775.92110000000002</c:v>
                </c:pt>
                <c:pt idx="1304">
                  <c:v>-776.13939999999991</c:v>
                </c:pt>
                <c:pt idx="1305">
                  <c:v>-776.3587</c:v>
                </c:pt>
                <c:pt idx="1306">
                  <c:v>-776.57799999999997</c:v>
                </c:pt>
                <c:pt idx="1307">
                  <c:v>-776.79629999999997</c:v>
                </c:pt>
                <c:pt idx="1308">
                  <c:v>-777.01459999999997</c:v>
                </c:pt>
                <c:pt idx="1309">
                  <c:v>-777.23379999999997</c:v>
                </c:pt>
                <c:pt idx="1310">
                  <c:v>-777.45309999999995</c:v>
                </c:pt>
                <c:pt idx="1311">
                  <c:v>-777.67039999999997</c:v>
                </c:pt>
                <c:pt idx="1312">
                  <c:v>-777.89070000000004</c:v>
                </c:pt>
                <c:pt idx="1313">
                  <c:v>-778.11</c:v>
                </c:pt>
                <c:pt idx="1314">
                  <c:v>-778.32730000000004</c:v>
                </c:pt>
                <c:pt idx="1315">
                  <c:v>-778.5465999999999</c:v>
                </c:pt>
                <c:pt idx="1316">
                  <c:v>-778.76490000000001</c:v>
                </c:pt>
                <c:pt idx="1317">
                  <c:v>-778.98419999999999</c:v>
                </c:pt>
                <c:pt idx="1318">
                  <c:v>-779.2025000000001</c:v>
                </c:pt>
                <c:pt idx="1319">
                  <c:v>-779.42179999999996</c:v>
                </c:pt>
                <c:pt idx="1320">
                  <c:v>-779.64110000000005</c:v>
                </c:pt>
                <c:pt idx="1321">
                  <c:v>-779.85940000000005</c:v>
                </c:pt>
                <c:pt idx="1322">
                  <c:v>-780.01490000000001</c:v>
                </c:pt>
                <c:pt idx="1323">
                  <c:v>-780.16120000000001</c:v>
                </c:pt>
                <c:pt idx="1324">
                  <c:v>-780.30850000000009</c:v>
                </c:pt>
                <c:pt idx="1325">
                  <c:v>-780.45680000000004</c:v>
                </c:pt>
                <c:pt idx="1326">
                  <c:v>-780.60509999999999</c:v>
                </c:pt>
                <c:pt idx="1327">
                  <c:v>-780.75239999999997</c:v>
                </c:pt>
                <c:pt idx="1328">
                  <c:v>-780.89969999999994</c:v>
                </c:pt>
                <c:pt idx="1329">
                  <c:v>-781.04700000000003</c:v>
                </c:pt>
                <c:pt idx="1330">
                  <c:v>-781.18780000000004</c:v>
                </c:pt>
                <c:pt idx="1331">
                  <c:v>-781.32580000000007</c:v>
                </c:pt>
                <c:pt idx="1332">
                  <c:v>-781.46180000000004</c:v>
                </c:pt>
                <c:pt idx="1333">
                  <c:v>-781.59980000000007</c:v>
                </c:pt>
                <c:pt idx="1334">
                  <c:v>-781.73680000000002</c:v>
                </c:pt>
                <c:pt idx="1335">
                  <c:v>-781.87470000000008</c:v>
                </c:pt>
                <c:pt idx="1336">
                  <c:v>-782.0127</c:v>
                </c:pt>
                <c:pt idx="1337">
                  <c:v>-782.14970000000005</c:v>
                </c:pt>
                <c:pt idx="1338">
                  <c:v>-782.28670000000011</c:v>
                </c:pt>
                <c:pt idx="1339">
                  <c:v>-782.42270000000008</c:v>
                </c:pt>
                <c:pt idx="1340">
                  <c:v>-782.5607</c:v>
                </c:pt>
                <c:pt idx="1341">
                  <c:v>-782.69869999999992</c:v>
                </c:pt>
                <c:pt idx="1342">
                  <c:v>-782.83570000000009</c:v>
                </c:pt>
                <c:pt idx="1343">
                  <c:v>-782.97370000000001</c:v>
                </c:pt>
                <c:pt idx="1344">
                  <c:v>-783.10969999999998</c:v>
                </c:pt>
                <c:pt idx="1345">
                  <c:v>-783.24770000000001</c:v>
                </c:pt>
                <c:pt idx="1346">
                  <c:v>-783.38569999999993</c:v>
                </c:pt>
                <c:pt idx="1347">
                  <c:v>-783.52170000000001</c:v>
                </c:pt>
                <c:pt idx="1348">
                  <c:v>-783.65969999999993</c:v>
                </c:pt>
                <c:pt idx="1349">
                  <c:v>-783.79669999999999</c:v>
                </c:pt>
                <c:pt idx="1350">
                  <c:v>-783.93370000000004</c:v>
                </c:pt>
                <c:pt idx="1351">
                  <c:v>-784.07170000000008</c:v>
                </c:pt>
                <c:pt idx="1352">
                  <c:v>-784.20870000000002</c:v>
                </c:pt>
                <c:pt idx="1353">
                  <c:v>-784.34670000000006</c:v>
                </c:pt>
                <c:pt idx="1354">
                  <c:v>-784.4837</c:v>
                </c:pt>
                <c:pt idx="1355">
                  <c:v>-784.62070000000006</c:v>
                </c:pt>
                <c:pt idx="1356">
                  <c:v>-784.75769999999989</c:v>
                </c:pt>
                <c:pt idx="1357">
                  <c:v>-784.74979999999994</c:v>
                </c:pt>
                <c:pt idx="1358">
                  <c:v>-784.64449999999999</c:v>
                </c:pt>
                <c:pt idx="1359">
                  <c:v>-784.52949999999998</c:v>
                </c:pt>
                <c:pt idx="1360">
                  <c:v>-784.41210000000001</c:v>
                </c:pt>
                <c:pt idx="1361">
                  <c:v>-784.29359999999997</c:v>
                </c:pt>
                <c:pt idx="1362">
                  <c:v>-784.17419999999993</c:v>
                </c:pt>
                <c:pt idx="1363">
                  <c:v>-784.0557</c:v>
                </c:pt>
                <c:pt idx="1364">
                  <c:v>-783.93630000000007</c:v>
                </c:pt>
                <c:pt idx="1365">
                  <c:v>-783.81780000000003</c:v>
                </c:pt>
                <c:pt idx="1366">
                  <c:v>-783.69939999999997</c:v>
                </c:pt>
                <c:pt idx="1367">
                  <c:v>-783.58189999999991</c:v>
                </c:pt>
                <c:pt idx="1368">
                  <c:v>-783.46339999999998</c:v>
                </c:pt>
                <c:pt idx="1369">
                  <c:v>-783.34400000000005</c:v>
                </c:pt>
                <c:pt idx="1370">
                  <c:v>-783.22550000000001</c:v>
                </c:pt>
                <c:pt idx="1371">
                  <c:v>-783.10599999999999</c:v>
                </c:pt>
                <c:pt idx="1372">
                  <c:v>-782.98759999999993</c:v>
                </c:pt>
                <c:pt idx="1373">
                  <c:v>-782.86809999999991</c:v>
                </c:pt>
                <c:pt idx="1374">
                  <c:v>-782.74959999999999</c:v>
                </c:pt>
                <c:pt idx="1375">
                  <c:v>-782.63009999999997</c:v>
                </c:pt>
                <c:pt idx="1376">
                  <c:v>-782.5127</c:v>
                </c:pt>
                <c:pt idx="1377">
                  <c:v>-782.39419999999996</c:v>
                </c:pt>
                <c:pt idx="1378">
                  <c:v>-782.27570000000003</c:v>
                </c:pt>
                <c:pt idx="1379">
                  <c:v>-782.15620000000001</c:v>
                </c:pt>
                <c:pt idx="1380">
                  <c:v>-782.03769999999997</c:v>
                </c:pt>
                <c:pt idx="1381">
                  <c:v>-781.91830000000004</c:v>
                </c:pt>
                <c:pt idx="1382">
                  <c:v>-781.7998</c:v>
                </c:pt>
                <c:pt idx="1383">
                  <c:v>-781.68029999999999</c:v>
                </c:pt>
                <c:pt idx="1384">
                  <c:v>-781.56179999999995</c:v>
                </c:pt>
                <c:pt idx="1385">
                  <c:v>-781.44229999999993</c:v>
                </c:pt>
                <c:pt idx="1386">
                  <c:v>-781.32380000000001</c:v>
                </c:pt>
                <c:pt idx="1387">
                  <c:v>-781.2043000000001</c:v>
                </c:pt>
                <c:pt idx="1388">
                  <c:v>-781.08480000000009</c:v>
                </c:pt>
                <c:pt idx="1389">
                  <c:v>-780.96630000000005</c:v>
                </c:pt>
                <c:pt idx="1390">
                  <c:v>-780.84780000000001</c:v>
                </c:pt>
                <c:pt idx="1391">
                  <c:v>-780.72929999999997</c:v>
                </c:pt>
                <c:pt idx="1392">
                  <c:v>-780.61079999999993</c:v>
                </c:pt>
                <c:pt idx="1393">
                  <c:v>-780.49229999999989</c:v>
                </c:pt>
                <c:pt idx="1394">
                  <c:v>-780.37279999999998</c:v>
                </c:pt>
                <c:pt idx="1395">
                  <c:v>-780.25430000000006</c:v>
                </c:pt>
                <c:pt idx="1396">
                  <c:v>-780.13479999999993</c:v>
                </c:pt>
                <c:pt idx="1397">
                  <c:v>-780.01530000000002</c:v>
                </c:pt>
                <c:pt idx="1398">
                  <c:v>-779.89679999999998</c:v>
                </c:pt>
                <c:pt idx="1399">
                  <c:v>-779.77729999999997</c:v>
                </c:pt>
                <c:pt idx="1400">
                  <c:v>-779.65869999999995</c:v>
                </c:pt>
                <c:pt idx="1401">
                  <c:v>-779.53920000000005</c:v>
                </c:pt>
                <c:pt idx="1402">
                  <c:v>-779.42070000000001</c:v>
                </c:pt>
                <c:pt idx="1403">
                  <c:v>-779.30119999999999</c:v>
                </c:pt>
                <c:pt idx="1404">
                  <c:v>-779.1816</c:v>
                </c:pt>
                <c:pt idx="1405">
                  <c:v>-779.06310000000008</c:v>
                </c:pt>
                <c:pt idx="1406">
                  <c:v>-778.94360000000006</c:v>
                </c:pt>
                <c:pt idx="1407">
                  <c:v>-778.82510000000002</c:v>
                </c:pt>
                <c:pt idx="1408">
                  <c:v>-778.70550000000003</c:v>
                </c:pt>
                <c:pt idx="1409">
                  <c:v>-778.58500000000004</c:v>
                </c:pt>
                <c:pt idx="1410">
                  <c:v>-778.4665</c:v>
                </c:pt>
                <c:pt idx="1411">
                  <c:v>-778.34690000000001</c:v>
                </c:pt>
                <c:pt idx="1412">
                  <c:v>-778.22739999999999</c:v>
                </c:pt>
                <c:pt idx="1413">
                  <c:v>-778.10889999999995</c:v>
                </c:pt>
                <c:pt idx="1414">
                  <c:v>-777.98929999999996</c:v>
                </c:pt>
                <c:pt idx="1415">
                  <c:v>-777.87080000000003</c:v>
                </c:pt>
                <c:pt idx="1416">
                  <c:v>-777.75119999999993</c:v>
                </c:pt>
                <c:pt idx="1417">
                  <c:v>-777.63169999999991</c:v>
                </c:pt>
                <c:pt idx="1418">
                  <c:v>-777.51310000000001</c:v>
                </c:pt>
                <c:pt idx="1419">
                  <c:v>-777.39359999999988</c:v>
                </c:pt>
                <c:pt idx="1420">
                  <c:v>-777.274</c:v>
                </c:pt>
                <c:pt idx="1421">
                  <c:v>-777.15549999999996</c:v>
                </c:pt>
                <c:pt idx="1422">
                  <c:v>-777.03590000000008</c:v>
                </c:pt>
                <c:pt idx="1423">
                  <c:v>-776.91540000000009</c:v>
                </c:pt>
                <c:pt idx="1424">
                  <c:v>-776.79579999999999</c:v>
                </c:pt>
                <c:pt idx="1425">
                  <c:v>-776.67630000000008</c:v>
                </c:pt>
                <c:pt idx="1426">
                  <c:v>-776.55669999999998</c:v>
                </c:pt>
                <c:pt idx="1427">
                  <c:v>-776.43809999999996</c:v>
                </c:pt>
                <c:pt idx="1428">
                  <c:v>-776.31860000000006</c:v>
                </c:pt>
                <c:pt idx="1429">
                  <c:v>-776.19900000000007</c:v>
                </c:pt>
                <c:pt idx="1430">
                  <c:v>-776.08039999999994</c:v>
                </c:pt>
                <c:pt idx="1431">
                  <c:v>-775.96090000000004</c:v>
                </c:pt>
                <c:pt idx="1432">
                  <c:v>-775.84030000000007</c:v>
                </c:pt>
                <c:pt idx="1433">
                  <c:v>-775.72170000000006</c:v>
                </c:pt>
                <c:pt idx="1434">
                  <c:v>-775.60210000000006</c:v>
                </c:pt>
                <c:pt idx="1435">
                  <c:v>-775.48260000000005</c:v>
                </c:pt>
                <c:pt idx="1436">
                  <c:v>-775.36300000000006</c:v>
                </c:pt>
                <c:pt idx="1437">
                  <c:v>-775.24439999999993</c:v>
                </c:pt>
                <c:pt idx="1438">
                  <c:v>-775.12379999999996</c:v>
                </c:pt>
                <c:pt idx="1439">
                  <c:v>-775.00319999999999</c:v>
                </c:pt>
                <c:pt idx="1440">
                  <c:v>-774.88460000000009</c:v>
                </c:pt>
                <c:pt idx="1441">
                  <c:v>-774.76510000000007</c:v>
                </c:pt>
                <c:pt idx="1442">
                  <c:v>-774.64550000000008</c:v>
                </c:pt>
                <c:pt idx="1443">
                  <c:v>-774.52590000000009</c:v>
                </c:pt>
                <c:pt idx="1444">
                  <c:v>-774.40629999999999</c:v>
                </c:pt>
                <c:pt idx="1445">
                  <c:v>-774.2867</c:v>
                </c:pt>
                <c:pt idx="1446">
                  <c:v>-774.16709999999989</c:v>
                </c:pt>
                <c:pt idx="1447">
                  <c:v>-774.04750000000001</c:v>
                </c:pt>
                <c:pt idx="1448">
                  <c:v>-773.92789999999991</c:v>
                </c:pt>
                <c:pt idx="1449">
                  <c:v>-773.80729999999994</c:v>
                </c:pt>
                <c:pt idx="1450">
                  <c:v>-773.68769999999995</c:v>
                </c:pt>
                <c:pt idx="1451">
                  <c:v>-773.56810000000007</c:v>
                </c:pt>
                <c:pt idx="1452">
                  <c:v>-773.44949999999994</c:v>
                </c:pt>
                <c:pt idx="1453">
                  <c:v>-773.32989999999995</c:v>
                </c:pt>
                <c:pt idx="1454">
                  <c:v>-773.20929999999998</c:v>
                </c:pt>
                <c:pt idx="1455">
                  <c:v>-773.08969999999999</c:v>
                </c:pt>
                <c:pt idx="1456">
                  <c:v>-772.97</c:v>
                </c:pt>
                <c:pt idx="1457">
                  <c:v>-772.85040000000004</c:v>
                </c:pt>
                <c:pt idx="1458">
                  <c:v>-772.72980000000007</c:v>
                </c:pt>
                <c:pt idx="1459">
                  <c:v>-772.61020000000008</c:v>
                </c:pt>
                <c:pt idx="1460">
                  <c:v>-772.49060000000009</c:v>
                </c:pt>
                <c:pt idx="1461">
                  <c:v>-772.37199999999996</c:v>
                </c:pt>
                <c:pt idx="1462">
                  <c:v>-772.25130000000013</c:v>
                </c:pt>
                <c:pt idx="1463">
                  <c:v>-772.13070000000005</c:v>
                </c:pt>
                <c:pt idx="1464">
                  <c:v>-772.01109999999994</c:v>
                </c:pt>
                <c:pt idx="1465">
                  <c:v>-771.89049999999997</c:v>
                </c:pt>
                <c:pt idx="1466">
                  <c:v>-771.77179999999998</c:v>
                </c:pt>
                <c:pt idx="1467">
                  <c:v>-771.65219999999999</c:v>
                </c:pt>
                <c:pt idx="1468">
                  <c:v>-771.5326</c:v>
                </c:pt>
                <c:pt idx="1469">
                  <c:v>-771.41090000000008</c:v>
                </c:pt>
                <c:pt idx="1470">
                  <c:v>-771.29129999999986</c:v>
                </c:pt>
                <c:pt idx="1471">
                  <c:v>-771.17160000000013</c:v>
                </c:pt>
                <c:pt idx="1472">
                  <c:v>-771.05200000000002</c:v>
                </c:pt>
                <c:pt idx="1473">
                  <c:v>-770.93240000000003</c:v>
                </c:pt>
                <c:pt idx="1474">
                  <c:v>-770.81169999999997</c:v>
                </c:pt>
                <c:pt idx="1475">
                  <c:v>-770.69110000000001</c:v>
                </c:pt>
                <c:pt idx="1476">
                  <c:v>-770.57140000000004</c:v>
                </c:pt>
                <c:pt idx="1477">
                  <c:v>-770.45180000000005</c:v>
                </c:pt>
                <c:pt idx="1478">
                  <c:v>-770.33309999999994</c:v>
                </c:pt>
                <c:pt idx="1479">
                  <c:v>-770.2115</c:v>
                </c:pt>
                <c:pt idx="1480">
                  <c:v>-770.09179999999992</c:v>
                </c:pt>
                <c:pt idx="1481">
                  <c:v>-769.97219999999993</c:v>
                </c:pt>
                <c:pt idx="1482">
                  <c:v>-769.85149999999999</c:v>
                </c:pt>
                <c:pt idx="1483">
                  <c:v>-769.73180000000002</c:v>
                </c:pt>
                <c:pt idx="1484">
                  <c:v>-769.61019999999996</c:v>
                </c:pt>
                <c:pt idx="1485">
                  <c:v>-769.49049999999988</c:v>
                </c:pt>
                <c:pt idx="1486">
                  <c:v>-769.37189999999998</c:v>
                </c:pt>
                <c:pt idx="1487">
                  <c:v>-769.25119999999993</c:v>
                </c:pt>
                <c:pt idx="1488">
                  <c:v>-769.13049999999998</c:v>
                </c:pt>
                <c:pt idx="1489">
                  <c:v>-769.01089999999999</c:v>
                </c:pt>
                <c:pt idx="1490">
                  <c:v>-768.89019999999994</c:v>
                </c:pt>
                <c:pt idx="1491">
                  <c:v>-768.77050000000008</c:v>
                </c:pt>
                <c:pt idx="1492">
                  <c:v>-768.64879999999994</c:v>
                </c:pt>
                <c:pt idx="1493">
                  <c:v>-768.52919999999995</c:v>
                </c:pt>
                <c:pt idx="1494">
                  <c:v>-768.40949999999998</c:v>
                </c:pt>
                <c:pt idx="1495">
                  <c:v>-768.28880000000004</c:v>
                </c:pt>
                <c:pt idx="1496">
                  <c:v>-768.16809999999998</c:v>
                </c:pt>
                <c:pt idx="1497">
                  <c:v>-768.0483999999999</c:v>
                </c:pt>
                <c:pt idx="1498">
                  <c:v>-767.92879999999991</c:v>
                </c:pt>
                <c:pt idx="1499">
                  <c:v>-767.80909999999994</c:v>
                </c:pt>
                <c:pt idx="1500">
                  <c:v>-767.68740000000003</c:v>
                </c:pt>
                <c:pt idx="1501">
                  <c:v>-767.56770000000006</c:v>
                </c:pt>
                <c:pt idx="1502">
                  <c:v>-767.44700000000012</c:v>
                </c:pt>
                <c:pt idx="1503">
                  <c:v>-767.32729999999992</c:v>
                </c:pt>
                <c:pt idx="1504">
                  <c:v>-767.2056</c:v>
                </c:pt>
                <c:pt idx="1505">
                  <c:v>-767.08590000000004</c:v>
                </c:pt>
                <c:pt idx="1506">
                  <c:v>-766.96620000000007</c:v>
                </c:pt>
                <c:pt idx="1507">
                  <c:v>-766.84450000000004</c:v>
                </c:pt>
                <c:pt idx="1508">
                  <c:v>-766.72479999999996</c:v>
                </c:pt>
                <c:pt idx="1509">
                  <c:v>-766.60410000000002</c:v>
                </c:pt>
                <c:pt idx="1510">
                  <c:v>-766.48440000000005</c:v>
                </c:pt>
                <c:pt idx="1511">
                  <c:v>-766.36270000000002</c:v>
                </c:pt>
                <c:pt idx="1512">
                  <c:v>-766.24299999999994</c:v>
                </c:pt>
                <c:pt idx="1513">
                  <c:v>-766.1223</c:v>
                </c:pt>
                <c:pt idx="1514">
                  <c:v>-766.00160000000005</c:v>
                </c:pt>
                <c:pt idx="1515">
                  <c:v>-765.88079999999991</c:v>
                </c:pt>
                <c:pt idx="1516">
                  <c:v>-765.76109999999994</c:v>
                </c:pt>
                <c:pt idx="1517">
                  <c:v>-765.63940000000002</c:v>
                </c:pt>
                <c:pt idx="1518">
                  <c:v>-765.51970000000006</c:v>
                </c:pt>
                <c:pt idx="1519">
                  <c:v>-765.39900000000011</c:v>
                </c:pt>
                <c:pt idx="1520">
                  <c:v>-765.27829999999994</c:v>
                </c:pt>
                <c:pt idx="1521">
                  <c:v>-765.15750000000003</c:v>
                </c:pt>
                <c:pt idx="1522">
                  <c:v>-765.03780000000006</c:v>
                </c:pt>
                <c:pt idx="1523">
                  <c:v>-764.91609999999991</c:v>
                </c:pt>
                <c:pt idx="1524">
                  <c:v>-764.79629999999997</c:v>
                </c:pt>
                <c:pt idx="1525">
                  <c:v>-764.67560000000003</c:v>
                </c:pt>
                <c:pt idx="1526">
                  <c:v>-764.55489999999986</c:v>
                </c:pt>
                <c:pt idx="1527">
                  <c:v>-764.43409999999994</c:v>
                </c:pt>
                <c:pt idx="1528">
                  <c:v>-764.31439999999998</c:v>
                </c:pt>
                <c:pt idx="1529">
                  <c:v>-764.19270000000006</c:v>
                </c:pt>
                <c:pt idx="1530">
                  <c:v>-764.0729</c:v>
                </c:pt>
                <c:pt idx="1531">
                  <c:v>-763.95219999999995</c:v>
                </c:pt>
                <c:pt idx="1532">
                  <c:v>-763.83040000000005</c:v>
                </c:pt>
                <c:pt idx="1533">
                  <c:v>-763.71069999999997</c:v>
                </c:pt>
                <c:pt idx="1534">
                  <c:v>-763.58999999999992</c:v>
                </c:pt>
                <c:pt idx="1535">
                  <c:v>-763.4692</c:v>
                </c:pt>
                <c:pt idx="1536">
                  <c:v>-763.34850000000006</c:v>
                </c:pt>
                <c:pt idx="1537">
                  <c:v>-763.22769999999991</c:v>
                </c:pt>
                <c:pt idx="1538">
                  <c:v>-763.1069</c:v>
                </c:pt>
                <c:pt idx="1539">
                  <c:v>-762.98620000000005</c:v>
                </c:pt>
                <c:pt idx="1540">
                  <c:v>-762.86539999999991</c:v>
                </c:pt>
                <c:pt idx="1541">
                  <c:v>-762.74369999999999</c:v>
                </c:pt>
                <c:pt idx="1542">
                  <c:v>-762.62390000000005</c:v>
                </c:pt>
                <c:pt idx="1543">
                  <c:v>-762.50220000000013</c:v>
                </c:pt>
                <c:pt idx="1544">
                  <c:v>-762.38139999999999</c:v>
                </c:pt>
                <c:pt idx="1545">
                  <c:v>-762.26060000000007</c:v>
                </c:pt>
                <c:pt idx="1546">
                  <c:v>-762.13990000000001</c:v>
                </c:pt>
                <c:pt idx="1547">
                  <c:v>-762.02009999999996</c:v>
                </c:pt>
                <c:pt idx="1548">
                  <c:v>-761.89830000000006</c:v>
                </c:pt>
                <c:pt idx="1549">
                  <c:v>-761.77750000000003</c:v>
                </c:pt>
                <c:pt idx="1550">
                  <c:v>-761.65679999999998</c:v>
                </c:pt>
                <c:pt idx="1551">
                  <c:v>-761.53500000000008</c:v>
                </c:pt>
                <c:pt idx="1552">
                  <c:v>-761.41319999999996</c:v>
                </c:pt>
                <c:pt idx="1553">
                  <c:v>-761.29340000000002</c:v>
                </c:pt>
                <c:pt idx="1554">
                  <c:v>-761.17270000000008</c:v>
                </c:pt>
                <c:pt idx="1555">
                  <c:v>-761.05090000000007</c:v>
                </c:pt>
                <c:pt idx="1556">
                  <c:v>-760.93110000000001</c:v>
                </c:pt>
                <c:pt idx="1557">
                  <c:v>-760.80930000000001</c:v>
                </c:pt>
                <c:pt idx="1558">
                  <c:v>-760.68849999999998</c:v>
                </c:pt>
                <c:pt idx="1559">
                  <c:v>-760.56669999999997</c:v>
                </c:pt>
                <c:pt idx="1560">
                  <c:v>-760.44590000000005</c:v>
                </c:pt>
                <c:pt idx="1561">
                  <c:v>-760.32510000000002</c:v>
                </c:pt>
                <c:pt idx="1562">
                  <c:v>-760.20429999999999</c:v>
                </c:pt>
                <c:pt idx="1563">
                  <c:v>-760.08359999999993</c:v>
                </c:pt>
                <c:pt idx="1564">
                  <c:v>-759.96180000000004</c:v>
                </c:pt>
                <c:pt idx="1565">
                  <c:v>-759.84100000000001</c:v>
                </c:pt>
                <c:pt idx="1566">
                  <c:v>-759.71910000000003</c:v>
                </c:pt>
                <c:pt idx="1567">
                  <c:v>-759.59829999999999</c:v>
                </c:pt>
                <c:pt idx="1568">
                  <c:v>-759.47649999999999</c:v>
                </c:pt>
                <c:pt idx="1569">
                  <c:v>-759.35670000000005</c:v>
                </c:pt>
                <c:pt idx="1570">
                  <c:v>-759.23489999999993</c:v>
                </c:pt>
                <c:pt idx="1571">
                  <c:v>-759.11310000000003</c:v>
                </c:pt>
                <c:pt idx="1572">
                  <c:v>-758.99229999999989</c:v>
                </c:pt>
                <c:pt idx="1573">
                  <c:v>-758.87149999999997</c:v>
                </c:pt>
                <c:pt idx="1574">
                  <c:v>-758.75070000000005</c:v>
                </c:pt>
                <c:pt idx="1575">
                  <c:v>-758.62889999999993</c:v>
                </c:pt>
                <c:pt idx="1576">
                  <c:v>-758.50800000000004</c:v>
                </c:pt>
                <c:pt idx="1577">
                  <c:v>-758.38619999999992</c:v>
                </c:pt>
                <c:pt idx="1578">
                  <c:v>-758.2654</c:v>
                </c:pt>
                <c:pt idx="1579">
                  <c:v>-758.14360000000011</c:v>
                </c:pt>
                <c:pt idx="1580">
                  <c:v>-758.02369999999996</c:v>
                </c:pt>
                <c:pt idx="1581">
                  <c:v>-757.90089999999998</c:v>
                </c:pt>
                <c:pt idx="1582">
                  <c:v>-757.78009999999995</c:v>
                </c:pt>
                <c:pt idx="1583">
                  <c:v>-757.65710000000001</c:v>
                </c:pt>
                <c:pt idx="1584">
                  <c:v>-757.50599999999997</c:v>
                </c:pt>
                <c:pt idx="1585">
                  <c:v>-757.35580000000004</c:v>
                </c:pt>
                <c:pt idx="1586">
                  <c:v>-757.2047</c:v>
                </c:pt>
                <c:pt idx="1587">
                  <c:v>-757.05449999999996</c:v>
                </c:pt>
                <c:pt idx="1588">
                  <c:v>-756.90329999999994</c:v>
                </c:pt>
                <c:pt idx="1589">
                  <c:v>-756.75220000000002</c:v>
                </c:pt>
                <c:pt idx="1590">
                  <c:v>-756.601</c:v>
                </c:pt>
                <c:pt idx="1591">
                  <c:v>-756.44979999999998</c:v>
                </c:pt>
                <c:pt idx="1592">
                  <c:v>-756.29870000000005</c:v>
                </c:pt>
                <c:pt idx="1593">
                  <c:v>-756.14850000000001</c:v>
                </c:pt>
                <c:pt idx="1594">
                  <c:v>-755.96100000000001</c:v>
                </c:pt>
                <c:pt idx="1595">
                  <c:v>-755.69659999999999</c:v>
                </c:pt>
                <c:pt idx="1596">
                  <c:v>-755.43209999999999</c:v>
                </c:pt>
                <c:pt idx="1597">
                  <c:v>-755.16769999999997</c:v>
                </c:pt>
                <c:pt idx="1598">
                  <c:v>-754.90329999999994</c:v>
                </c:pt>
                <c:pt idx="1599">
                  <c:v>-754.64089999999999</c:v>
                </c:pt>
                <c:pt idx="1600">
                  <c:v>-754.37440000000004</c:v>
                </c:pt>
                <c:pt idx="1601">
                  <c:v>-754.1110000000001</c:v>
                </c:pt>
                <c:pt idx="1602">
                  <c:v>-753.84660000000008</c:v>
                </c:pt>
                <c:pt idx="1603">
                  <c:v>-753.58220000000006</c:v>
                </c:pt>
                <c:pt idx="1604">
                  <c:v>-753.31770000000006</c:v>
                </c:pt>
                <c:pt idx="1605">
                  <c:v>-753.05430000000001</c:v>
                </c:pt>
                <c:pt idx="1606">
                  <c:v>-752.78989999999999</c:v>
                </c:pt>
                <c:pt idx="1607">
                  <c:v>-752.52539999999999</c:v>
                </c:pt>
                <c:pt idx="1608">
                  <c:v>-752.26099999999997</c:v>
                </c:pt>
                <c:pt idx="1609">
                  <c:v>-751.99559999999997</c:v>
                </c:pt>
                <c:pt idx="1610">
                  <c:v>-751.73110000000008</c:v>
                </c:pt>
                <c:pt idx="1611">
                  <c:v>-751.46670000000006</c:v>
                </c:pt>
                <c:pt idx="1612">
                  <c:v>-751.20330000000001</c:v>
                </c:pt>
                <c:pt idx="1613">
                  <c:v>-750.9387999999999</c:v>
                </c:pt>
                <c:pt idx="1614">
                  <c:v>-750.67440000000011</c:v>
                </c:pt>
                <c:pt idx="1615">
                  <c:v>-750.40990000000011</c:v>
                </c:pt>
                <c:pt idx="1616">
                  <c:v>-750.14549999999997</c:v>
                </c:pt>
                <c:pt idx="1617">
                  <c:v>-749.88009999999997</c:v>
                </c:pt>
                <c:pt idx="1618">
                  <c:v>-749.61559999999997</c:v>
                </c:pt>
                <c:pt idx="1619">
                  <c:v>-749.35119999999995</c:v>
                </c:pt>
                <c:pt idx="1620">
                  <c:v>-749.08570000000009</c:v>
                </c:pt>
                <c:pt idx="1621">
                  <c:v>-748.82230000000004</c:v>
                </c:pt>
                <c:pt idx="1622">
                  <c:v>-748.55780000000004</c:v>
                </c:pt>
                <c:pt idx="1623">
                  <c:v>-748.29340000000002</c:v>
                </c:pt>
                <c:pt idx="1624">
                  <c:v>-748.02790000000005</c:v>
                </c:pt>
                <c:pt idx="1625">
                  <c:v>-747.74959999999999</c:v>
                </c:pt>
                <c:pt idx="1626">
                  <c:v>-747.46199999999999</c:v>
                </c:pt>
                <c:pt idx="1627">
                  <c:v>-747.1748</c:v>
                </c:pt>
                <c:pt idx="1628">
                  <c:v>-746.88749999999993</c:v>
                </c:pt>
                <c:pt idx="1629">
                  <c:v>-746.60030000000006</c:v>
                </c:pt>
                <c:pt idx="1630">
                  <c:v>-746.3119999999999</c:v>
                </c:pt>
                <c:pt idx="1631">
                  <c:v>-746.0258</c:v>
                </c:pt>
                <c:pt idx="1632">
                  <c:v>-745.72299999999996</c:v>
                </c:pt>
                <c:pt idx="1633">
                  <c:v>-745.35789999999997</c:v>
                </c:pt>
                <c:pt idx="1634">
                  <c:v>-744.98979999999995</c:v>
                </c:pt>
                <c:pt idx="1635">
                  <c:v>-744.62360000000001</c:v>
                </c:pt>
                <c:pt idx="1636">
                  <c:v>-744.25649999999996</c:v>
                </c:pt>
                <c:pt idx="1637">
                  <c:v>-743.8913</c:v>
                </c:pt>
                <c:pt idx="1638">
                  <c:v>-743.52320000000009</c:v>
                </c:pt>
                <c:pt idx="1639">
                  <c:v>-743.15710000000013</c:v>
                </c:pt>
                <c:pt idx="1640">
                  <c:v>-742.78989999999999</c:v>
                </c:pt>
                <c:pt idx="1641">
                  <c:v>-742.42380000000003</c:v>
                </c:pt>
                <c:pt idx="1642">
                  <c:v>-742.05560000000003</c:v>
                </c:pt>
                <c:pt idx="1643">
                  <c:v>-741.68949999999995</c:v>
                </c:pt>
                <c:pt idx="1644">
                  <c:v>-741.32330000000002</c:v>
                </c:pt>
                <c:pt idx="1645">
                  <c:v>-740.95620000000008</c:v>
                </c:pt>
                <c:pt idx="1646">
                  <c:v>-740.58899999999994</c:v>
                </c:pt>
                <c:pt idx="1647">
                  <c:v>-740.22190000000001</c:v>
                </c:pt>
                <c:pt idx="1648">
                  <c:v>-739.85480000000007</c:v>
                </c:pt>
                <c:pt idx="1649">
                  <c:v>-739.48759999999993</c:v>
                </c:pt>
                <c:pt idx="1650">
                  <c:v>-739.12049999999999</c:v>
                </c:pt>
                <c:pt idx="1651">
                  <c:v>-738.75330000000008</c:v>
                </c:pt>
                <c:pt idx="1652">
                  <c:v>-738.38619999999992</c:v>
                </c:pt>
                <c:pt idx="1653">
                  <c:v>-738.01900000000001</c:v>
                </c:pt>
                <c:pt idx="1654">
                  <c:v>-737.65189999999996</c:v>
                </c:pt>
                <c:pt idx="1655">
                  <c:v>-737.28469999999993</c:v>
                </c:pt>
                <c:pt idx="1656">
                  <c:v>-736.91759999999999</c:v>
                </c:pt>
                <c:pt idx="1657">
                  <c:v>-736.54939999999999</c:v>
                </c:pt>
                <c:pt idx="1658">
                  <c:v>-736.18329999999992</c:v>
                </c:pt>
                <c:pt idx="1659">
                  <c:v>-735.81510000000003</c:v>
                </c:pt>
                <c:pt idx="1660">
                  <c:v>-735.44789999999989</c:v>
                </c:pt>
                <c:pt idx="1661">
                  <c:v>-735.08179999999993</c:v>
                </c:pt>
                <c:pt idx="1662">
                  <c:v>-734.71360000000004</c:v>
                </c:pt>
                <c:pt idx="1663">
                  <c:v>-734.17780000000005</c:v>
                </c:pt>
                <c:pt idx="1664">
                  <c:v>-733.64010000000007</c:v>
                </c:pt>
                <c:pt idx="1665">
                  <c:v>-733.10529999999994</c:v>
                </c:pt>
                <c:pt idx="1666">
                  <c:v>-732.5675</c:v>
                </c:pt>
                <c:pt idx="1667">
                  <c:v>-732.0317</c:v>
                </c:pt>
                <c:pt idx="1668">
                  <c:v>-731.49590000000012</c:v>
                </c:pt>
                <c:pt idx="1669">
                  <c:v>-730.95810000000006</c:v>
                </c:pt>
                <c:pt idx="1670">
                  <c:v>-730.42229999999995</c:v>
                </c:pt>
                <c:pt idx="1671">
                  <c:v>-729.88449999999989</c:v>
                </c:pt>
                <c:pt idx="1672">
                  <c:v>-729.34879999999998</c:v>
                </c:pt>
                <c:pt idx="1673">
                  <c:v>-728.81099999999992</c:v>
                </c:pt>
                <c:pt idx="1674">
                  <c:v>-728.27520000000004</c:v>
                </c:pt>
                <c:pt idx="1675">
                  <c:v>-727.73739999999998</c:v>
                </c:pt>
                <c:pt idx="1676">
                  <c:v>-727.20159999999998</c:v>
                </c:pt>
                <c:pt idx="1677">
                  <c:v>-726.66380000000004</c:v>
                </c:pt>
                <c:pt idx="1678">
                  <c:v>-726.12699999999995</c:v>
                </c:pt>
                <c:pt idx="1679">
                  <c:v>-725.59019999999998</c:v>
                </c:pt>
                <c:pt idx="1680">
                  <c:v>-725.05340000000001</c:v>
                </c:pt>
                <c:pt idx="1681">
                  <c:v>-724.51570000000004</c:v>
                </c:pt>
                <c:pt idx="1682">
                  <c:v>-723.97990000000004</c:v>
                </c:pt>
                <c:pt idx="1683">
                  <c:v>-723.44209999999998</c:v>
                </c:pt>
                <c:pt idx="1684">
                  <c:v>-722.90430000000003</c:v>
                </c:pt>
                <c:pt idx="1685">
                  <c:v>-722.36850000000004</c:v>
                </c:pt>
                <c:pt idx="1686">
                  <c:v>-721.83069999999998</c:v>
                </c:pt>
                <c:pt idx="1687">
                  <c:v>-721.29390000000001</c:v>
                </c:pt>
                <c:pt idx="1688">
                  <c:v>-720.75610000000006</c:v>
                </c:pt>
                <c:pt idx="1689">
                  <c:v>-720.16720000000009</c:v>
                </c:pt>
                <c:pt idx="1690">
                  <c:v>-719.48849999999993</c:v>
                </c:pt>
                <c:pt idx="1691">
                  <c:v>-718.80790000000002</c:v>
                </c:pt>
                <c:pt idx="1692">
                  <c:v>-718.12829999999997</c:v>
                </c:pt>
                <c:pt idx="1693">
                  <c:v>-717.44859999999994</c:v>
                </c:pt>
                <c:pt idx="1694">
                  <c:v>-716.76800000000003</c:v>
                </c:pt>
                <c:pt idx="1695">
                  <c:v>-716.0883</c:v>
                </c:pt>
                <c:pt idx="1696">
                  <c:v>-715.40870000000007</c:v>
                </c:pt>
                <c:pt idx="1697">
                  <c:v>-714.72910000000002</c:v>
                </c:pt>
                <c:pt idx="1698">
                  <c:v>-714.04739999999993</c:v>
                </c:pt>
                <c:pt idx="1699">
                  <c:v>-713.36779999999999</c:v>
                </c:pt>
                <c:pt idx="1700">
                  <c:v>-712.68720000000008</c:v>
                </c:pt>
                <c:pt idx="1701">
                  <c:v>-712.00750000000005</c:v>
                </c:pt>
                <c:pt idx="1702">
                  <c:v>-711.32690000000002</c:v>
                </c:pt>
                <c:pt idx="1703">
                  <c:v>-710.64620000000002</c:v>
                </c:pt>
                <c:pt idx="1704">
                  <c:v>-709.96559999999999</c:v>
                </c:pt>
                <c:pt idx="1705">
                  <c:v>-709.28600000000006</c:v>
                </c:pt>
                <c:pt idx="1706">
                  <c:v>-708.60429999999997</c:v>
                </c:pt>
                <c:pt idx="1707">
                  <c:v>-707.92370000000005</c:v>
                </c:pt>
                <c:pt idx="1708">
                  <c:v>-707.24309999999991</c:v>
                </c:pt>
                <c:pt idx="1709">
                  <c:v>-706.5625</c:v>
                </c:pt>
                <c:pt idx="1710">
                  <c:v>-705.88079999999991</c:v>
                </c:pt>
                <c:pt idx="1711">
                  <c:v>-705.2002</c:v>
                </c:pt>
                <c:pt idx="1712">
                  <c:v>-704.51859999999999</c:v>
                </c:pt>
                <c:pt idx="1713">
                  <c:v>-703.83789999999999</c:v>
                </c:pt>
                <c:pt idx="1714">
                  <c:v>-703.15729999999996</c:v>
                </c:pt>
                <c:pt idx="1715">
                  <c:v>-702.47669999999994</c:v>
                </c:pt>
                <c:pt idx="1716">
                  <c:v>-701.79499999999996</c:v>
                </c:pt>
                <c:pt idx="1717">
                  <c:v>-701.11339999999996</c:v>
                </c:pt>
                <c:pt idx="1718">
                  <c:v>-700.43280000000004</c:v>
                </c:pt>
                <c:pt idx="1719">
                  <c:v>-699.75120000000004</c:v>
                </c:pt>
                <c:pt idx="1720">
                  <c:v>-699.06949999999995</c:v>
                </c:pt>
                <c:pt idx="1721">
                  <c:v>-698.38790000000006</c:v>
                </c:pt>
                <c:pt idx="1722">
                  <c:v>-697.70730000000003</c:v>
                </c:pt>
                <c:pt idx="1723">
                  <c:v>-697.02569999999992</c:v>
                </c:pt>
                <c:pt idx="1724">
                  <c:v>-696.34299999999996</c:v>
                </c:pt>
                <c:pt idx="1725">
                  <c:v>-695.66139999999996</c:v>
                </c:pt>
                <c:pt idx="1726">
                  <c:v>-694.97979999999995</c:v>
                </c:pt>
                <c:pt idx="1727">
                  <c:v>-694.29819999999995</c:v>
                </c:pt>
                <c:pt idx="1728">
                  <c:v>-693.61559999999997</c:v>
                </c:pt>
                <c:pt idx="1729">
                  <c:v>-692.93390000000011</c:v>
                </c:pt>
                <c:pt idx="1730">
                  <c:v>-692.25229999999999</c:v>
                </c:pt>
                <c:pt idx="1731">
                  <c:v>-691.57069999999999</c:v>
                </c:pt>
                <c:pt idx="1732">
                  <c:v>-690.88810000000001</c:v>
                </c:pt>
                <c:pt idx="1733">
                  <c:v>-690.20650000000001</c:v>
                </c:pt>
                <c:pt idx="1734">
                  <c:v>-689.52380000000005</c:v>
                </c:pt>
                <c:pt idx="1735">
                  <c:v>-688.84220000000005</c:v>
                </c:pt>
                <c:pt idx="1736">
                  <c:v>-688.15959999999995</c:v>
                </c:pt>
                <c:pt idx="1737">
                  <c:v>-687.47699999999998</c:v>
                </c:pt>
                <c:pt idx="1738">
                  <c:v>-686.79539999999997</c:v>
                </c:pt>
                <c:pt idx="1739">
                  <c:v>-686.11180000000002</c:v>
                </c:pt>
                <c:pt idx="1740">
                  <c:v>-685.42910000000006</c:v>
                </c:pt>
                <c:pt idx="1741">
                  <c:v>-684.73569999999995</c:v>
                </c:pt>
                <c:pt idx="1742">
                  <c:v>-684.01940000000002</c:v>
                </c:pt>
                <c:pt idx="1743">
                  <c:v>-683.3021</c:v>
                </c:pt>
                <c:pt idx="1744">
                  <c:v>-682.58479999999997</c:v>
                </c:pt>
                <c:pt idx="1745">
                  <c:v>-681.86650000000009</c:v>
                </c:pt>
                <c:pt idx="1746">
                  <c:v>-681.14919999999995</c:v>
                </c:pt>
                <c:pt idx="1747">
                  <c:v>-680.43290000000002</c:v>
                </c:pt>
                <c:pt idx="1748">
                  <c:v>-679.71559999999999</c:v>
                </c:pt>
                <c:pt idx="1749">
                  <c:v>-678.9973</c:v>
                </c:pt>
                <c:pt idx="1750">
                  <c:v>-678.28</c:v>
                </c:pt>
                <c:pt idx="1751">
                  <c:v>-677.56279999999992</c:v>
                </c:pt>
                <c:pt idx="1752">
                  <c:v>-676.84450000000004</c:v>
                </c:pt>
                <c:pt idx="1753">
                  <c:v>-676.12720000000002</c:v>
                </c:pt>
                <c:pt idx="1754">
                  <c:v>-675.40890000000002</c:v>
                </c:pt>
                <c:pt idx="1755">
                  <c:v>-674.69259999999997</c:v>
                </c:pt>
                <c:pt idx="1756">
                  <c:v>-673.97329999999999</c:v>
                </c:pt>
                <c:pt idx="1757">
                  <c:v>-673.25599999999997</c:v>
                </c:pt>
                <c:pt idx="1758">
                  <c:v>-672.53770000000009</c:v>
                </c:pt>
                <c:pt idx="1759">
                  <c:v>-671.81950000000006</c:v>
                </c:pt>
                <c:pt idx="1760">
                  <c:v>-671.10120000000006</c:v>
                </c:pt>
                <c:pt idx="1761">
                  <c:v>-670.38290000000006</c:v>
                </c:pt>
                <c:pt idx="1762">
                  <c:v>-669.66460000000006</c:v>
                </c:pt>
                <c:pt idx="1763">
                  <c:v>-668.94730000000004</c:v>
                </c:pt>
                <c:pt idx="1764">
                  <c:v>-668.22800000000007</c:v>
                </c:pt>
                <c:pt idx="1765">
                  <c:v>-667.50980000000004</c:v>
                </c:pt>
                <c:pt idx="1766">
                  <c:v>-666.79049999999995</c:v>
                </c:pt>
                <c:pt idx="1767">
                  <c:v>-666.07319999999993</c:v>
                </c:pt>
                <c:pt idx="1768">
                  <c:v>-665.35390000000007</c:v>
                </c:pt>
                <c:pt idx="1769">
                  <c:v>-664.63560000000007</c:v>
                </c:pt>
                <c:pt idx="1770">
                  <c:v>-663.91739999999993</c:v>
                </c:pt>
                <c:pt idx="1771">
                  <c:v>-663.19709999999998</c:v>
                </c:pt>
                <c:pt idx="1772">
                  <c:v>-662.4393</c:v>
                </c:pt>
                <c:pt idx="1773">
                  <c:v>-661.58879999999999</c:v>
                </c:pt>
                <c:pt idx="1774">
                  <c:v>-660.63499999999999</c:v>
                </c:pt>
                <c:pt idx="1775">
                  <c:v>-659.67689999999993</c:v>
                </c:pt>
                <c:pt idx="1776">
                  <c:v>-658.71870000000001</c:v>
                </c:pt>
                <c:pt idx="1777">
                  <c:v>-657.6472</c:v>
                </c:pt>
                <c:pt idx="1778">
                  <c:v>-656.55909999999994</c:v>
                </c:pt>
                <c:pt idx="1779">
                  <c:v>-655.47309999999993</c:v>
                </c:pt>
                <c:pt idx="1780">
                  <c:v>-654.38499999999999</c:v>
                </c:pt>
                <c:pt idx="1781">
                  <c:v>-653.29690000000005</c:v>
                </c:pt>
                <c:pt idx="1782">
                  <c:v>-652.20989999999995</c:v>
                </c:pt>
                <c:pt idx="1783">
                  <c:v>-651.1219000000001</c:v>
                </c:pt>
                <c:pt idx="1784">
                  <c:v>-649.99270000000001</c:v>
                </c:pt>
                <c:pt idx="1785">
                  <c:v>-648.75439999999992</c:v>
                </c:pt>
                <c:pt idx="1786">
                  <c:v>-647.5181</c:v>
                </c:pt>
                <c:pt idx="1787">
                  <c:v>-646.2799</c:v>
                </c:pt>
                <c:pt idx="1788">
                  <c:v>-645.04259999999999</c:v>
                </c:pt>
                <c:pt idx="1789">
                  <c:v>-643.80330000000004</c:v>
                </c:pt>
                <c:pt idx="1790">
                  <c:v>-642.56610000000001</c:v>
                </c:pt>
                <c:pt idx="1791">
                  <c:v>-641.32690000000002</c:v>
                </c:pt>
                <c:pt idx="1792">
                  <c:v>-640.08770000000004</c:v>
                </c:pt>
                <c:pt idx="1793">
                  <c:v>-638.85040000000004</c:v>
                </c:pt>
                <c:pt idx="1794">
                  <c:v>-637.61120000000005</c:v>
                </c:pt>
                <c:pt idx="1795">
                  <c:v>-636.37210000000005</c:v>
                </c:pt>
                <c:pt idx="1796">
                  <c:v>-635.13290000000006</c:v>
                </c:pt>
                <c:pt idx="1797">
                  <c:v>-633.89269999999999</c:v>
                </c:pt>
                <c:pt idx="1798">
                  <c:v>-632.65359999999998</c:v>
                </c:pt>
                <c:pt idx="1799">
                  <c:v>-631.4144</c:v>
                </c:pt>
                <c:pt idx="1800">
                  <c:v>-630.17529999999999</c:v>
                </c:pt>
                <c:pt idx="1801">
                  <c:v>-628.93420000000003</c:v>
                </c:pt>
                <c:pt idx="1802">
                  <c:v>-627.69409999999993</c:v>
                </c:pt>
                <c:pt idx="1803">
                  <c:v>-626.45399999999995</c:v>
                </c:pt>
                <c:pt idx="1804">
                  <c:v>-625.21389999999997</c:v>
                </c:pt>
                <c:pt idx="1805">
                  <c:v>-623.97389999999996</c:v>
                </c:pt>
                <c:pt idx="1806">
                  <c:v>-622.73282000000006</c:v>
                </c:pt>
                <c:pt idx="1807">
                  <c:v>-621.49176999999997</c:v>
                </c:pt>
                <c:pt idx="1808">
                  <c:v>-620.25073999999995</c:v>
                </c:pt>
                <c:pt idx="1809">
                  <c:v>-619.00873000000001</c:v>
                </c:pt>
                <c:pt idx="1810">
                  <c:v>-617.76872000000003</c:v>
                </c:pt>
                <c:pt idx="1811">
                  <c:v>-616.52673000000004</c:v>
                </c:pt>
                <c:pt idx="1812">
                  <c:v>-615.28574000000003</c:v>
                </c:pt>
                <c:pt idx="1813">
                  <c:v>-614.04376999999999</c:v>
                </c:pt>
                <c:pt idx="1814">
                  <c:v>-612.80181000000005</c:v>
                </c:pt>
                <c:pt idx="1815">
                  <c:v>-611.55987000000005</c:v>
                </c:pt>
                <c:pt idx="1816">
                  <c:v>-610.31793000000005</c:v>
                </c:pt>
                <c:pt idx="1817">
                  <c:v>-609.07501000000002</c:v>
                </c:pt>
                <c:pt idx="1818">
                  <c:v>-607.83310000000006</c:v>
                </c:pt>
                <c:pt idx="1819">
                  <c:v>-606.5902000000001</c:v>
                </c:pt>
                <c:pt idx="1820">
                  <c:v>-605.34730999999999</c:v>
                </c:pt>
                <c:pt idx="1821">
                  <c:v>-604.10444000000007</c:v>
                </c:pt>
                <c:pt idx="1822">
                  <c:v>-602.86158</c:v>
                </c:pt>
                <c:pt idx="1823">
                  <c:v>-601.61772999999994</c:v>
                </c:pt>
                <c:pt idx="1824">
                  <c:v>-600.37489000000005</c:v>
                </c:pt>
                <c:pt idx="1825">
                  <c:v>-599.13105999999993</c:v>
                </c:pt>
                <c:pt idx="1826">
                  <c:v>-597.88824</c:v>
                </c:pt>
                <c:pt idx="1827">
                  <c:v>-596.64344000000006</c:v>
                </c:pt>
                <c:pt idx="1828">
                  <c:v>-595.39964999999995</c:v>
                </c:pt>
                <c:pt idx="1829">
                  <c:v>-594.15487000000007</c:v>
                </c:pt>
                <c:pt idx="1830">
                  <c:v>-592.91110000000003</c:v>
                </c:pt>
                <c:pt idx="1831">
                  <c:v>-591.66634999999997</c:v>
                </c:pt>
                <c:pt idx="1832">
                  <c:v>-590.42261000000008</c:v>
                </c:pt>
                <c:pt idx="1833">
                  <c:v>-589.17786999999998</c:v>
                </c:pt>
                <c:pt idx="1834">
                  <c:v>-587.93316000000004</c:v>
                </c:pt>
                <c:pt idx="1835">
                  <c:v>-586.68745000000001</c:v>
                </c:pt>
                <c:pt idx="1836">
                  <c:v>-585.44274999999993</c:v>
                </c:pt>
                <c:pt idx="1837">
                  <c:v>-584.19706999999994</c:v>
                </c:pt>
                <c:pt idx="1838">
                  <c:v>-582.95139999999992</c:v>
                </c:pt>
                <c:pt idx="1839">
                  <c:v>-581.70573999999999</c:v>
                </c:pt>
                <c:pt idx="1840">
                  <c:v>-580.46109000000001</c:v>
                </c:pt>
                <c:pt idx="1841">
                  <c:v>-579.21446000000003</c:v>
                </c:pt>
                <c:pt idx="1842">
                  <c:v>-577.96784000000002</c:v>
                </c:pt>
                <c:pt idx="1843">
                  <c:v>-576.72222000000011</c:v>
                </c:pt>
                <c:pt idx="1844">
                  <c:v>-575.47563000000002</c:v>
                </c:pt>
                <c:pt idx="1845">
                  <c:v>-574.22904000000005</c:v>
                </c:pt>
                <c:pt idx="1846">
                  <c:v>-572.98245999999995</c:v>
                </c:pt>
                <c:pt idx="1847">
                  <c:v>-571.73590000000002</c:v>
                </c:pt>
                <c:pt idx="1848">
                  <c:v>-570.48834999999997</c:v>
                </c:pt>
                <c:pt idx="1849">
                  <c:v>-569.24180999999999</c:v>
                </c:pt>
                <c:pt idx="1850">
                  <c:v>-567.99329</c:v>
                </c:pt>
                <c:pt idx="1851">
                  <c:v>-566.74576999999999</c:v>
                </c:pt>
                <c:pt idx="1852">
                  <c:v>-565.49827000000005</c:v>
                </c:pt>
                <c:pt idx="1853">
                  <c:v>-564.25077999999996</c:v>
                </c:pt>
                <c:pt idx="1854">
                  <c:v>-563.00229999999999</c:v>
                </c:pt>
                <c:pt idx="1855">
                  <c:v>-561.75383999999997</c:v>
                </c:pt>
                <c:pt idx="1856">
                  <c:v>-560.50638000000004</c:v>
                </c:pt>
                <c:pt idx="1857">
                  <c:v>-559.25793999999996</c:v>
                </c:pt>
                <c:pt idx="1858">
                  <c:v>-558.00851</c:v>
                </c:pt>
                <c:pt idx="1859">
                  <c:v>-556.76109999999994</c:v>
                </c:pt>
                <c:pt idx="1860">
                  <c:v>-555.51169000000004</c:v>
                </c:pt>
                <c:pt idx="1861">
                  <c:v>-554.26329999999996</c:v>
                </c:pt>
                <c:pt idx="1862">
                  <c:v>-553.01391999999998</c:v>
                </c:pt>
                <c:pt idx="1863">
                  <c:v>-551.76454999999999</c:v>
                </c:pt>
                <c:pt idx="1864">
                  <c:v>-550.51519000000008</c:v>
                </c:pt>
                <c:pt idx="1865">
                  <c:v>-549.26485000000002</c:v>
                </c:pt>
                <c:pt idx="1866">
                  <c:v>-548.01552000000004</c:v>
                </c:pt>
                <c:pt idx="1867">
                  <c:v>-546.76520000000005</c:v>
                </c:pt>
                <c:pt idx="1868">
                  <c:v>-545.51489000000004</c:v>
                </c:pt>
                <c:pt idx="1869">
                  <c:v>-544.26558999999997</c:v>
                </c:pt>
                <c:pt idx="1870">
                  <c:v>-543.01531</c:v>
                </c:pt>
                <c:pt idx="1871">
                  <c:v>-541.76404000000002</c:v>
                </c:pt>
                <c:pt idx="1872">
                  <c:v>-540.51378</c:v>
                </c:pt>
                <c:pt idx="1873">
                  <c:v>-539.26352999999995</c:v>
                </c:pt>
                <c:pt idx="1874">
                  <c:v>-538.01229999999998</c:v>
                </c:pt>
                <c:pt idx="1875">
                  <c:v>-536.76107000000002</c:v>
                </c:pt>
                <c:pt idx="1876">
                  <c:v>-535.50985999999989</c:v>
                </c:pt>
                <c:pt idx="1877">
                  <c:v>-534.25765999999999</c:v>
                </c:pt>
                <c:pt idx="1878">
                  <c:v>-533.00648000000001</c:v>
                </c:pt>
                <c:pt idx="1879">
                  <c:v>-531.75430000000006</c:v>
                </c:pt>
                <c:pt idx="1880">
                  <c:v>-530.50314000000003</c:v>
                </c:pt>
                <c:pt idx="1881">
                  <c:v>-529.25099</c:v>
                </c:pt>
                <c:pt idx="1882">
                  <c:v>-527.99885999999992</c:v>
                </c:pt>
                <c:pt idx="1883">
                  <c:v>-526.74473</c:v>
                </c:pt>
                <c:pt idx="1884">
                  <c:v>-525.49382000000003</c:v>
                </c:pt>
                <c:pt idx="1885">
                  <c:v>-524.24152000000004</c:v>
                </c:pt>
                <c:pt idx="1886">
                  <c:v>-522.98812999999996</c:v>
                </c:pt>
                <c:pt idx="1887">
                  <c:v>-521.73475999999994</c:v>
                </c:pt>
                <c:pt idx="1888">
                  <c:v>-520.48139000000003</c:v>
                </c:pt>
                <c:pt idx="1889">
                  <c:v>-519.22903999999994</c:v>
                </c:pt>
                <c:pt idx="1890">
                  <c:v>-517.97559999999999</c:v>
                </c:pt>
                <c:pt idx="1891">
                  <c:v>-516.72117000000003</c:v>
                </c:pt>
                <c:pt idx="1892">
                  <c:v>-515.46776</c:v>
                </c:pt>
                <c:pt idx="1893">
                  <c:v>-514.21335999999997</c:v>
                </c:pt>
                <c:pt idx="1894">
                  <c:v>-512.95887000000005</c:v>
                </c:pt>
                <c:pt idx="1895">
                  <c:v>-511.70538999999997</c:v>
                </c:pt>
                <c:pt idx="1896">
                  <c:v>-510.45083</c:v>
                </c:pt>
                <c:pt idx="1897">
                  <c:v>-509.19627000000003</c:v>
                </c:pt>
                <c:pt idx="1898">
                  <c:v>-507.94173000000001</c:v>
                </c:pt>
                <c:pt idx="1899">
                  <c:v>-506.68719999999996</c:v>
                </c:pt>
                <c:pt idx="1900">
                  <c:v>-505.43159000000003</c:v>
                </c:pt>
                <c:pt idx="1901">
                  <c:v>-504.17698000000001</c:v>
                </c:pt>
                <c:pt idx="1902">
                  <c:v>-502.92239000000001</c:v>
                </c:pt>
                <c:pt idx="1903">
                  <c:v>-501.66580999999996</c:v>
                </c:pt>
                <c:pt idx="1904">
                  <c:v>-500.41115000000002</c:v>
                </c:pt>
                <c:pt idx="1905">
                  <c:v>-499.15438999999998</c:v>
                </c:pt>
                <c:pt idx="1906">
                  <c:v>-497.89875000000001</c:v>
                </c:pt>
                <c:pt idx="1907">
                  <c:v>-496.64202</c:v>
                </c:pt>
                <c:pt idx="1908">
                  <c:v>-495.38729999999998</c:v>
                </c:pt>
                <c:pt idx="1909">
                  <c:v>-494.13059999999996</c:v>
                </c:pt>
                <c:pt idx="1910">
                  <c:v>-492.87379999999996</c:v>
                </c:pt>
                <c:pt idx="1911">
                  <c:v>-491.61702000000002</c:v>
                </c:pt>
                <c:pt idx="1912">
                  <c:v>-490.36026000000004</c:v>
                </c:pt>
                <c:pt idx="1913">
                  <c:v>-489.10339999999997</c:v>
                </c:pt>
                <c:pt idx="1914">
                  <c:v>-487.84555999999998</c:v>
                </c:pt>
                <c:pt idx="1915">
                  <c:v>-486.58873</c:v>
                </c:pt>
                <c:pt idx="1916">
                  <c:v>-485.33080999999999</c:v>
                </c:pt>
                <c:pt idx="1917">
                  <c:v>-484.07389999999998</c:v>
                </c:pt>
                <c:pt idx="1918">
                  <c:v>-482.81601000000001</c:v>
                </c:pt>
                <c:pt idx="1919">
                  <c:v>-481.55813000000001</c:v>
                </c:pt>
                <c:pt idx="1920">
                  <c:v>-480.30016000000001</c:v>
                </c:pt>
                <c:pt idx="1921">
                  <c:v>-479.0412</c:v>
                </c:pt>
                <c:pt idx="1922">
                  <c:v>-477.78326000000004</c:v>
                </c:pt>
                <c:pt idx="1923">
                  <c:v>-476.52422999999999</c:v>
                </c:pt>
                <c:pt idx="1924">
                  <c:v>-475.26621</c:v>
                </c:pt>
                <c:pt idx="1925">
                  <c:v>-474.00720000000001</c:v>
                </c:pt>
                <c:pt idx="1926">
                  <c:v>-472.74811</c:v>
                </c:pt>
                <c:pt idx="1927">
                  <c:v>-471.48902999999996</c:v>
                </c:pt>
                <c:pt idx="1928">
                  <c:v>-470.22895999999997</c:v>
                </c:pt>
                <c:pt idx="1929">
                  <c:v>-468.96980000000002</c:v>
                </c:pt>
                <c:pt idx="1930">
                  <c:v>-467.71075000000002</c:v>
                </c:pt>
                <c:pt idx="1931">
                  <c:v>-466.45051999999998</c:v>
                </c:pt>
                <c:pt idx="1932">
                  <c:v>-465.19039999999995</c:v>
                </c:pt>
                <c:pt idx="1933">
                  <c:v>-463.93020000000001</c:v>
                </c:pt>
                <c:pt idx="1934">
                  <c:v>-462.67099999999999</c:v>
                </c:pt>
                <c:pt idx="1935">
                  <c:v>-461.40981999999997</c:v>
                </c:pt>
                <c:pt idx="1936">
                  <c:v>-460.14955000000003</c:v>
                </c:pt>
                <c:pt idx="1937">
                  <c:v>-458.88928999999996</c:v>
                </c:pt>
                <c:pt idx="1938">
                  <c:v>-457.62804999999997</c:v>
                </c:pt>
                <c:pt idx="1939">
                  <c:v>-456.36671999999999</c:v>
                </c:pt>
                <c:pt idx="1940">
                  <c:v>-455.10639999999995</c:v>
                </c:pt>
                <c:pt idx="1941">
                  <c:v>-453.84409000000005</c:v>
                </c:pt>
                <c:pt idx="1942">
                  <c:v>-452.58279000000005</c:v>
                </c:pt>
                <c:pt idx="1943">
                  <c:v>-451.32140999999996</c:v>
                </c:pt>
                <c:pt idx="1944">
                  <c:v>-450.06003999999996</c:v>
                </c:pt>
                <c:pt idx="1945">
                  <c:v>-448.79759000000001</c:v>
                </c:pt>
                <c:pt idx="1946">
                  <c:v>-447.53524000000004</c:v>
                </c:pt>
                <c:pt idx="1947">
                  <c:v>-446.27281000000005</c:v>
                </c:pt>
                <c:pt idx="1948">
                  <c:v>-445.01029000000005</c:v>
                </c:pt>
                <c:pt idx="1949">
                  <c:v>-443.74787999999995</c:v>
                </c:pt>
                <c:pt idx="1950">
                  <c:v>-442.48539000000005</c:v>
                </c:pt>
                <c:pt idx="1951">
                  <c:v>-441.22280999999998</c:v>
                </c:pt>
                <c:pt idx="1952">
                  <c:v>-439.95934</c:v>
                </c:pt>
                <c:pt idx="1953">
                  <c:v>-438.69578000000001</c:v>
                </c:pt>
                <c:pt idx="1954">
                  <c:v>-437.43323999999996</c:v>
                </c:pt>
                <c:pt idx="1955">
                  <c:v>-436.16960000000006</c:v>
                </c:pt>
                <c:pt idx="1956">
                  <c:v>-434.90598</c:v>
                </c:pt>
                <c:pt idx="1957">
                  <c:v>-433.64137999999997</c:v>
                </c:pt>
                <c:pt idx="1958">
                  <c:v>-432.37777999999997</c:v>
                </c:pt>
                <c:pt idx="1959">
                  <c:v>-431.11310000000003</c:v>
                </c:pt>
                <c:pt idx="1960">
                  <c:v>-429.84942999999998</c:v>
                </c:pt>
                <c:pt idx="1961">
                  <c:v>-428.58478000000002</c:v>
                </c:pt>
                <c:pt idx="1962">
                  <c:v>-427.32004000000001</c:v>
                </c:pt>
                <c:pt idx="1963">
                  <c:v>-426.05529999999999</c:v>
                </c:pt>
                <c:pt idx="1964">
                  <c:v>-424.79059000000001</c:v>
                </c:pt>
                <c:pt idx="1965">
                  <c:v>-423.52578000000005</c:v>
                </c:pt>
                <c:pt idx="1966">
                  <c:v>-422.25998999999996</c:v>
                </c:pt>
                <c:pt idx="1967">
                  <c:v>-420.99520999999999</c:v>
                </c:pt>
                <c:pt idx="1968">
                  <c:v>-419.72943999999995</c:v>
                </c:pt>
                <c:pt idx="1969">
                  <c:v>-418.46358000000004</c:v>
                </c:pt>
                <c:pt idx="1970">
                  <c:v>-417.19773999999995</c:v>
                </c:pt>
                <c:pt idx="1971">
                  <c:v>-415.93180999999998</c:v>
                </c:pt>
                <c:pt idx="1972">
                  <c:v>-414.66489000000001</c:v>
                </c:pt>
                <c:pt idx="1973">
                  <c:v>-413.39899000000003</c:v>
                </c:pt>
                <c:pt idx="1974">
                  <c:v>-412.13209999999998</c:v>
                </c:pt>
                <c:pt idx="1975">
                  <c:v>-410.86512000000005</c:v>
                </c:pt>
                <c:pt idx="1976">
                  <c:v>-409.59914999999995</c:v>
                </c:pt>
                <c:pt idx="1977">
                  <c:v>-408.33220000000006</c:v>
                </c:pt>
                <c:pt idx="1978">
                  <c:v>-407.06515999999999</c:v>
                </c:pt>
                <c:pt idx="1979">
                  <c:v>-405.79822999999999</c:v>
                </c:pt>
                <c:pt idx="1980">
                  <c:v>-404.53010999999998</c:v>
                </c:pt>
                <c:pt idx="1981">
                  <c:v>-403.26310999999998</c:v>
                </c:pt>
                <c:pt idx="1982">
                  <c:v>-401.99501999999995</c:v>
                </c:pt>
                <c:pt idx="1983">
                  <c:v>-400.72694000000001</c:v>
                </c:pt>
                <c:pt idx="1984">
                  <c:v>-399.45878000000005</c:v>
                </c:pt>
                <c:pt idx="1985">
                  <c:v>-398.19173000000001</c:v>
                </c:pt>
                <c:pt idx="1986">
                  <c:v>-396.92249000000004</c:v>
                </c:pt>
                <c:pt idx="1987">
                  <c:v>-395.65336000000002</c:v>
                </c:pt>
                <c:pt idx="1988">
                  <c:v>-394.38513999999998</c:v>
                </c:pt>
                <c:pt idx="1989">
                  <c:v>-393.11594000000002</c:v>
                </c:pt>
                <c:pt idx="1990">
                  <c:v>-391.84675000000004</c:v>
                </c:pt>
                <c:pt idx="1991">
                  <c:v>-390.57748000000004</c:v>
                </c:pt>
                <c:pt idx="1992">
                  <c:v>-389.30822000000001</c:v>
                </c:pt>
                <c:pt idx="1993">
                  <c:v>-388.03897000000001</c:v>
                </c:pt>
                <c:pt idx="1994">
                  <c:v>-386.76972999999998</c:v>
                </c:pt>
                <c:pt idx="1995">
                  <c:v>-385.50040000000001</c:v>
                </c:pt>
                <c:pt idx="1996">
                  <c:v>-384.22999000000004</c:v>
                </c:pt>
                <c:pt idx="1997">
                  <c:v>-382.95969000000002</c:v>
                </c:pt>
                <c:pt idx="1998">
                  <c:v>-381.68930999999998</c:v>
                </c:pt>
                <c:pt idx="1999">
                  <c:v>-380.41993000000002</c:v>
                </c:pt>
                <c:pt idx="2000">
                  <c:v>-379.14857000000001</c:v>
                </c:pt>
                <c:pt idx="2001">
                  <c:v>-377.87811999999997</c:v>
                </c:pt>
                <c:pt idx="2002">
                  <c:v>-376.60768999999999</c:v>
                </c:pt>
                <c:pt idx="2003">
                  <c:v>-375.33615999999995</c:v>
                </c:pt>
                <c:pt idx="2004">
                  <c:v>-374.06475</c:v>
                </c:pt>
                <c:pt idx="2005">
                  <c:v>-372.79325999999998</c:v>
                </c:pt>
                <c:pt idx="2006">
                  <c:v>-371.52167000000003</c:v>
                </c:pt>
                <c:pt idx="2007">
                  <c:v>-370.25020000000001</c:v>
                </c:pt>
                <c:pt idx="2008">
                  <c:v>-368.97863999999998</c:v>
                </c:pt>
                <c:pt idx="2009">
                  <c:v>-367.70609999999999</c:v>
                </c:pt>
                <c:pt idx="2010">
                  <c:v>-366.43447000000003</c:v>
                </c:pt>
                <c:pt idx="2011">
                  <c:v>-365.16185000000002</c:v>
                </c:pt>
                <c:pt idx="2012">
                  <c:v>-363.88923999999997</c:v>
                </c:pt>
                <c:pt idx="2013">
                  <c:v>-362.61754000000002</c:v>
                </c:pt>
                <c:pt idx="2014">
                  <c:v>-361.34396000000004</c:v>
                </c:pt>
                <c:pt idx="2015">
                  <c:v>-360.07019000000003</c:v>
                </c:pt>
                <c:pt idx="2016">
                  <c:v>-358.79853500000002</c:v>
                </c:pt>
                <c:pt idx="2017">
                  <c:v>-357.524674</c:v>
                </c:pt>
                <c:pt idx="2018">
                  <c:v>-356.24982499999999</c:v>
                </c:pt>
                <c:pt idx="2019">
                  <c:v>-354.97599000000002</c:v>
                </c:pt>
                <c:pt idx="2020">
                  <c:v>-353.702068</c:v>
                </c:pt>
                <c:pt idx="2021">
                  <c:v>-352.42715800000002</c:v>
                </c:pt>
                <c:pt idx="2022">
                  <c:v>-351.15226100000001</c:v>
                </c:pt>
                <c:pt idx="2023">
                  <c:v>-350.14512000000002</c:v>
                </c:pt>
                <c:pt idx="2024">
                  <c:v>-349.26315099999999</c:v>
                </c:pt>
                <c:pt idx="2025">
                  <c:v>-348.38209000000001</c:v>
                </c:pt>
                <c:pt idx="2026">
                  <c:v>-347.50003599999997</c:v>
                </c:pt>
                <c:pt idx="2027">
                  <c:v>-346.561735</c:v>
                </c:pt>
                <c:pt idx="2028">
                  <c:v>-345.61172599999998</c:v>
                </c:pt>
                <c:pt idx="2029">
                  <c:v>-344.66172599999999</c:v>
                </c:pt>
                <c:pt idx="2030">
                  <c:v>-343.711635</c:v>
                </c:pt>
                <c:pt idx="2031">
                  <c:v>-342.88529199999999</c:v>
                </c:pt>
                <c:pt idx="2032">
                  <c:v>-342.52876500000002</c:v>
                </c:pt>
                <c:pt idx="2033">
                  <c:v>-342.17234099999996</c:v>
                </c:pt>
                <c:pt idx="2034">
                  <c:v>-341.81681900000001</c:v>
                </c:pt>
                <c:pt idx="2035">
                  <c:v>-341.46029900000002</c:v>
                </c:pt>
                <c:pt idx="2036">
                  <c:v>-341.103881</c:v>
                </c:pt>
                <c:pt idx="2037">
                  <c:v>-340.74836600000003</c:v>
                </c:pt>
                <c:pt idx="2038">
                  <c:v>-340.392853</c:v>
                </c:pt>
                <c:pt idx="2039">
                  <c:v>-340.19437900000003</c:v>
                </c:pt>
                <c:pt idx="2040">
                  <c:v>-340.16803900000002</c:v>
                </c:pt>
                <c:pt idx="2041">
                  <c:v>-340.13959899999998</c:v>
                </c:pt>
                <c:pt idx="2042">
                  <c:v>-340.11225999999999</c:v>
                </c:pt>
                <c:pt idx="2043">
                  <c:v>-340.08492000000001</c:v>
                </c:pt>
                <c:pt idx="2044">
                  <c:v>-340.05847999999997</c:v>
                </c:pt>
                <c:pt idx="2045">
                  <c:v>-340.03114099999999</c:v>
                </c:pt>
                <c:pt idx="2046">
                  <c:v>-340.00370199999998</c:v>
                </c:pt>
                <c:pt idx="2047">
                  <c:v>-339.97636199999999</c:v>
                </c:pt>
                <c:pt idx="2048">
                  <c:v>-339.95002299999999</c:v>
                </c:pt>
                <c:pt idx="2049">
                  <c:v>-339.92258400000003</c:v>
                </c:pt>
                <c:pt idx="2050">
                  <c:v>-339.89524499999999</c:v>
                </c:pt>
                <c:pt idx="2051">
                  <c:v>-339.86780599999997</c:v>
                </c:pt>
                <c:pt idx="2052">
                  <c:v>-339.84046700000005</c:v>
                </c:pt>
                <c:pt idx="2053">
                  <c:v>-339.81312800000001</c:v>
                </c:pt>
                <c:pt idx="2054">
                  <c:v>-339.78568899999999</c:v>
                </c:pt>
                <c:pt idx="2055">
                  <c:v>-339.75835000000001</c:v>
                </c:pt>
                <c:pt idx="2056">
                  <c:v>-339.73191200000002</c:v>
                </c:pt>
                <c:pt idx="2057">
                  <c:v>-339.70457299999998</c:v>
                </c:pt>
                <c:pt idx="2058">
                  <c:v>-339.677234</c:v>
                </c:pt>
                <c:pt idx="2059">
                  <c:v>-339.64979599999998</c:v>
                </c:pt>
                <c:pt idx="2060">
                  <c:v>-339.62345700000003</c:v>
                </c:pt>
                <c:pt idx="2061">
                  <c:v>-339.59601900000001</c:v>
                </c:pt>
                <c:pt idx="2062">
                  <c:v>-339.56868100000003</c:v>
                </c:pt>
                <c:pt idx="2063">
                  <c:v>-339.54134199999999</c:v>
                </c:pt>
                <c:pt idx="2064">
                  <c:v>-339.51390400000003</c:v>
                </c:pt>
                <c:pt idx="2065">
                  <c:v>-339.48656600000004</c:v>
                </c:pt>
                <c:pt idx="2066">
                  <c:v>-339.45912800000002</c:v>
                </c:pt>
                <c:pt idx="2067">
                  <c:v>-339.43178999999998</c:v>
                </c:pt>
                <c:pt idx="2068">
                  <c:v>-339.40545199999997</c:v>
                </c:pt>
                <c:pt idx="2069">
                  <c:v>-339.37801400000001</c:v>
                </c:pt>
                <c:pt idx="2070">
                  <c:v>-339.35067599999996</c:v>
                </c:pt>
                <c:pt idx="2071">
                  <c:v>-339.323238</c:v>
                </c:pt>
                <c:pt idx="2072">
                  <c:v>-339.28591399999999</c:v>
                </c:pt>
                <c:pt idx="2073">
                  <c:v>-339.24300299999999</c:v>
                </c:pt>
                <c:pt idx="2074">
                  <c:v>-339.19819900000005</c:v>
                </c:pt>
                <c:pt idx="2075">
                  <c:v>-339.15429400000005</c:v>
                </c:pt>
                <c:pt idx="2076">
                  <c:v>-339.11149</c:v>
                </c:pt>
                <c:pt idx="2077">
                  <c:v>-339.06658500000003</c:v>
                </c:pt>
                <c:pt idx="2078">
                  <c:v>-339.02378099999999</c:v>
                </c:pt>
                <c:pt idx="2079">
                  <c:v>-338.97987699999999</c:v>
                </c:pt>
                <c:pt idx="2080">
                  <c:v>-338.93607300000002</c:v>
                </c:pt>
                <c:pt idx="2081">
                  <c:v>-338.89216899999997</c:v>
                </c:pt>
                <c:pt idx="2082">
                  <c:v>-338.849265</c:v>
                </c:pt>
                <c:pt idx="2083">
                  <c:v>-338.804461</c:v>
                </c:pt>
                <c:pt idx="2084">
                  <c:v>-338.76055700000001</c:v>
                </c:pt>
                <c:pt idx="2085">
                  <c:v>-338.71775399999996</c:v>
                </c:pt>
                <c:pt idx="2086">
                  <c:v>-338.67285000000004</c:v>
                </c:pt>
                <c:pt idx="2087">
                  <c:v>-338.63004699999999</c:v>
                </c:pt>
                <c:pt idx="2088">
                  <c:v>-338.58614399999999</c:v>
                </c:pt>
                <c:pt idx="2089">
                  <c:v>-338.54224099999999</c:v>
                </c:pt>
                <c:pt idx="2090">
                  <c:v>-338.49843799999996</c:v>
                </c:pt>
                <c:pt idx="2091">
                  <c:v>-338.455535</c:v>
                </c:pt>
                <c:pt idx="2092">
                  <c:v>-338.41173200000003</c:v>
                </c:pt>
                <c:pt idx="2093">
                  <c:v>-338.366829</c:v>
                </c:pt>
                <c:pt idx="2094">
                  <c:v>-338.324027</c:v>
                </c:pt>
                <c:pt idx="2095">
                  <c:v>-338.28012400000006</c:v>
                </c:pt>
                <c:pt idx="2096">
                  <c:v>-338.236222</c:v>
                </c:pt>
                <c:pt idx="2097">
                  <c:v>-338.19241999999997</c:v>
                </c:pt>
                <c:pt idx="2098">
                  <c:v>-338.149518</c:v>
                </c:pt>
                <c:pt idx="2099">
                  <c:v>-338.104716</c:v>
                </c:pt>
                <c:pt idx="2100">
                  <c:v>-338.06181400000003</c:v>
                </c:pt>
                <c:pt idx="2101">
                  <c:v>-338.018012</c:v>
                </c:pt>
                <c:pt idx="2102">
                  <c:v>-337.97311000000002</c:v>
                </c:pt>
                <c:pt idx="2103">
                  <c:v>-337.93020799999999</c:v>
                </c:pt>
                <c:pt idx="2104">
                  <c:v>-337.88640699999996</c:v>
                </c:pt>
                <c:pt idx="2105">
                  <c:v>-337.84250599999996</c:v>
                </c:pt>
                <c:pt idx="2106">
                  <c:v>-337.79870400000004</c:v>
                </c:pt>
                <c:pt idx="2107">
                  <c:v>-337.75580300000001</c:v>
                </c:pt>
                <c:pt idx="2108">
                  <c:v>-337.69683600000002</c:v>
                </c:pt>
                <c:pt idx="2109">
                  <c:v>-337.633959</c:v>
                </c:pt>
                <c:pt idx="2110">
                  <c:v>-337.57008280000002</c:v>
                </c:pt>
                <c:pt idx="2111">
                  <c:v>-337.5062064</c:v>
                </c:pt>
                <c:pt idx="2112">
                  <c:v>-337.44223010000002</c:v>
                </c:pt>
                <c:pt idx="2113">
                  <c:v>-337.378354</c:v>
                </c:pt>
                <c:pt idx="2114">
                  <c:v>-337.31447810000003</c:v>
                </c:pt>
                <c:pt idx="2115">
                  <c:v>-337.25060230000003</c:v>
                </c:pt>
                <c:pt idx="2116">
                  <c:v>-337.18662670000003</c:v>
                </c:pt>
                <c:pt idx="2117">
                  <c:v>-337.12375130000004</c:v>
                </c:pt>
                <c:pt idx="2118">
                  <c:v>-337.058876</c:v>
                </c:pt>
                <c:pt idx="2119">
                  <c:v>-336.99500089999998</c:v>
                </c:pt>
                <c:pt idx="2120">
                  <c:v>-336.93102599999997</c:v>
                </c:pt>
                <c:pt idx="2121">
                  <c:v>-336.86715129999999</c:v>
                </c:pt>
                <c:pt idx="2122">
                  <c:v>-336.80327669999997</c:v>
                </c:pt>
                <c:pt idx="2123">
                  <c:v>-336.73940219999997</c:v>
                </c:pt>
                <c:pt idx="2124">
                  <c:v>-336.67642800000004</c:v>
                </c:pt>
                <c:pt idx="2125">
                  <c:v>-336.61255400000005</c:v>
                </c:pt>
                <c:pt idx="2126">
                  <c:v>-336.54868003000001</c:v>
                </c:pt>
                <c:pt idx="2127">
                  <c:v>-336.48480622</c:v>
                </c:pt>
                <c:pt idx="2128">
                  <c:v>-336.42083268000005</c:v>
                </c:pt>
                <c:pt idx="2129">
                  <c:v>-336.35695925000005</c:v>
                </c:pt>
                <c:pt idx="2130">
                  <c:v>-336.29208599999998</c:v>
                </c:pt>
                <c:pt idx="2131">
                  <c:v>-336.22821290000002</c:v>
                </c:pt>
                <c:pt idx="2132">
                  <c:v>-336.16524000000004</c:v>
                </c:pt>
                <c:pt idx="2133">
                  <c:v>-336.10136719999997</c:v>
                </c:pt>
                <c:pt idx="2134">
                  <c:v>-336.03749470000002</c:v>
                </c:pt>
                <c:pt idx="2135">
                  <c:v>-335.97362220000002</c:v>
                </c:pt>
                <c:pt idx="2136">
                  <c:v>-335.90965</c:v>
                </c:pt>
                <c:pt idx="2137">
                  <c:v>-335.84577789999997</c:v>
                </c:pt>
                <c:pt idx="2138">
                  <c:v>-335.78190589999997</c:v>
                </c:pt>
                <c:pt idx="2139">
                  <c:v>-335.71903420000001</c:v>
                </c:pt>
                <c:pt idx="2140">
                  <c:v>-335.65506260000001</c:v>
                </c:pt>
                <c:pt idx="2141">
                  <c:v>-335.59019120000005</c:v>
                </c:pt>
                <c:pt idx="2142">
                  <c:v>-335.52631990000003</c:v>
                </c:pt>
                <c:pt idx="2143">
                  <c:v>-335.46234879999997</c:v>
                </c:pt>
                <c:pt idx="2144">
                  <c:v>-335.3831854</c:v>
                </c:pt>
                <c:pt idx="2145">
                  <c:v>-335.30225080000002</c:v>
                </c:pt>
                <c:pt idx="2146">
                  <c:v>-335.22021599999999</c:v>
                </c:pt>
                <c:pt idx="2147">
                  <c:v>-335.13818199999997</c:v>
                </c:pt>
                <c:pt idx="2148">
                  <c:v>-335.05724700000002</c:v>
                </c:pt>
                <c:pt idx="2149">
                  <c:v>-334.97621299999997</c:v>
                </c:pt>
                <c:pt idx="2150">
                  <c:v>-334.89418000000001</c:v>
                </c:pt>
                <c:pt idx="2151">
                  <c:v>-334.81224600000002</c:v>
                </c:pt>
                <c:pt idx="2152">
                  <c:v>-334.73121300000003</c:v>
                </c:pt>
                <c:pt idx="2153">
                  <c:v>-334.64918</c:v>
                </c:pt>
                <c:pt idx="2154">
                  <c:v>-334.56814699999995</c:v>
                </c:pt>
                <c:pt idx="2155">
                  <c:v>-334.48621399999996</c:v>
                </c:pt>
                <c:pt idx="2156">
                  <c:v>-334.40418200000005</c:v>
                </c:pt>
                <c:pt idx="2157">
                  <c:v>-334.32315000000006</c:v>
                </c:pt>
                <c:pt idx="2158">
                  <c:v>-334.24111800000003</c:v>
                </c:pt>
                <c:pt idx="2159">
                  <c:v>-334.16018600000001</c:v>
                </c:pt>
                <c:pt idx="2160">
                  <c:v>-334.07815499999998</c:v>
                </c:pt>
                <c:pt idx="2161">
                  <c:v>-333.99612300000001</c:v>
                </c:pt>
                <c:pt idx="2162">
                  <c:v>-333.91509199999996</c:v>
                </c:pt>
                <c:pt idx="2163">
                  <c:v>-333.83316200000002</c:v>
                </c:pt>
                <c:pt idx="2164">
                  <c:v>-333.75213100000002</c:v>
                </c:pt>
                <c:pt idx="2165">
                  <c:v>-333.67010100000005</c:v>
                </c:pt>
                <c:pt idx="2166">
                  <c:v>-333.58817099999999</c:v>
                </c:pt>
                <c:pt idx="2167">
                  <c:v>-333.50714099999999</c:v>
                </c:pt>
                <c:pt idx="2168">
                  <c:v>-333.42611099999999</c:v>
                </c:pt>
                <c:pt idx="2169">
                  <c:v>-333.34408199999996</c:v>
                </c:pt>
                <c:pt idx="2170">
                  <c:v>-333.26215200000001</c:v>
                </c:pt>
                <c:pt idx="2171">
                  <c:v>-333.18112300000001</c:v>
                </c:pt>
                <c:pt idx="2172">
                  <c:v>-333.09909499999998</c:v>
                </c:pt>
                <c:pt idx="2173">
                  <c:v>-333.01806599999998</c:v>
                </c:pt>
                <c:pt idx="2174">
                  <c:v>-332.93613800000003</c:v>
                </c:pt>
                <c:pt idx="2175">
                  <c:v>-332.85410999999999</c:v>
                </c:pt>
                <c:pt idx="2176">
                  <c:v>-332.77308199999999</c:v>
                </c:pt>
                <c:pt idx="2177">
                  <c:v>-332.69105500000001</c:v>
                </c:pt>
                <c:pt idx="2178">
                  <c:v>-332.61012700000003</c:v>
                </c:pt>
                <c:pt idx="2179">
                  <c:v>-332.52809999999999</c:v>
                </c:pt>
                <c:pt idx="2180">
                  <c:v>-332.44607300000001</c:v>
                </c:pt>
                <c:pt idx="2181">
                  <c:v>-332.365047</c:v>
                </c:pt>
                <c:pt idx="2182">
                  <c:v>-332.28412000000003</c:v>
                </c:pt>
                <c:pt idx="2183">
                  <c:v>-332.20209399999999</c:v>
                </c:pt>
                <c:pt idx="2184">
                  <c:v>-332.120068</c:v>
                </c:pt>
                <c:pt idx="2185">
                  <c:v>-332.03804200000002</c:v>
                </c:pt>
                <c:pt idx="2186">
                  <c:v>-331.95711700000004</c:v>
                </c:pt>
                <c:pt idx="2187">
                  <c:v>-331.87609100000003</c:v>
                </c:pt>
                <c:pt idx="2188">
                  <c:v>-331.79406599999999</c:v>
                </c:pt>
                <c:pt idx="2189">
                  <c:v>-331.712042</c:v>
                </c:pt>
                <c:pt idx="2190">
                  <c:v>-331.63111700000002</c:v>
                </c:pt>
                <c:pt idx="2191">
                  <c:v>-331.54909299999997</c:v>
                </c:pt>
                <c:pt idx="2192">
                  <c:v>-331.46806800000002</c:v>
                </c:pt>
                <c:pt idx="2193">
                  <c:v>-331.38604499999997</c:v>
                </c:pt>
                <c:pt idx="2194">
                  <c:v>-331.30412100000001</c:v>
                </c:pt>
                <c:pt idx="2195">
                  <c:v>-331.22309700000005</c:v>
                </c:pt>
                <c:pt idx="2196">
                  <c:v>-331.141074</c:v>
                </c:pt>
                <c:pt idx="2197">
                  <c:v>-331.06005099999999</c:v>
                </c:pt>
                <c:pt idx="2198">
                  <c:v>-330.97812799999997</c:v>
                </c:pt>
                <c:pt idx="2199">
                  <c:v>-330.89610600000003</c:v>
                </c:pt>
                <c:pt idx="2200">
                  <c:v>-330.81508400000001</c:v>
                </c:pt>
                <c:pt idx="2201">
                  <c:v>-330.73406199999999</c:v>
                </c:pt>
                <c:pt idx="2202">
                  <c:v>-330.65214000000003</c:v>
                </c:pt>
                <c:pt idx="2203">
                  <c:v>-330.57011799999998</c:v>
                </c:pt>
                <c:pt idx="2204">
                  <c:v>-330.48809700000004</c:v>
                </c:pt>
                <c:pt idx="2205">
                  <c:v>-330.40707500000002</c:v>
                </c:pt>
                <c:pt idx="2206">
                  <c:v>-330.32615499999997</c:v>
                </c:pt>
                <c:pt idx="2207">
                  <c:v>-330.24413400000003</c:v>
                </c:pt>
                <c:pt idx="2208">
                  <c:v>-330.16211299999998</c:v>
                </c:pt>
                <c:pt idx="2209">
                  <c:v>-330.08109300000001</c:v>
                </c:pt>
                <c:pt idx="2210">
                  <c:v>-329.99917299999998</c:v>
                </c:pt>
                <c:pt idx="2211">
                  <c:v>-329.91815300000002</c:v>
                </c:pt>
                <c:pt idx="2212">
                  <c:v>-329.83513399999998</c:v>
                </c:pt>
                <c:pt idx="2213">
                  <c:v>-329.75411400000002</c:v>
                </c:pt>
                <c:pt idx="2214">
                  <c:v>-329.67319499999996</c:v>
                </c:pt>
                <c:pt idx="2215">
                  <c:v>-329.59117700000002</c:v>
                </c:pt>
                <c:pt idx="2216">
                  <c:v>-329.51015799999999</c:v>
                </c:pt>
                <c:pt idx="2217">
                  <c:v>-329.42813999999998</c:v>
                </c:pt>
                <c:pt idx="2218">
                  <c:v>-329.34612099999998</c:v>
                </c:pt>
                <c:pt idx="2219">
                  <c:v>-329.26520300000004</c:v>
                </c:pt>
                <c:pt idx="2220">
                  <c:v>-329.18418600000001</c:v>
                </c:pt>
                <c:pt idx="2221">
                  <c:v>-329.10216800000001</c:v>
                </c:pt>
                <c:pt idx="2222">
                  <c:v>-329.02015099999994</c:v>
                </c:pt>
                <c:pt idx="2223">
                  <c:v>-328.93823399999997</c:v>
                </c:pt>
                <c:pt idx="2224">
                  <c:v>-328.85721699999999</c:v>
                </c:pt>
                <c:pt idx="2225">
                  <c:v>-328.77620100000001</c:v>
                </c:pt>
                <c:pt idx="2226">
                  <c:v>-328.69318399999997</c:v>
                </c:pt>
                <c:pt idx="2227">
                  <c:v>-328.61226799999997</c:v>
                </c:pt>
                <c:pt idx="2228">
                  <c:v>-328.53125199999999</c:v>
                </c:pt>
                <c:pt idx="2229">
                  <c:v>-328.44923699999998</c:v>
                </c:pt>
                <c:pt idx="2230">
                  <c:v>-328.36822100000001</c:v>
                </c:pt>
                <c:pt idx="2231">
                  <c:v>-328.28520599999996</c:v>
                </c:pt>
                <c:pt idx="2232">
                  <c:v>-328.20429100000001</c:v>
                </c:pt>
                <c:pt idx="2233">
                  <c:v>-328.12327600000003</c:v>
                </c:pt>
                <c:pt idx="2234">
                  <c:v>-328.04126200000002</c:v>
                </c:pt>
                <c:pt idx="2235">
                  <c:v>-327.959247</c:v>
                </c:pt>
                <c:pt idx="2236">
                  <c:v>-327.878333</c:v>
                </c:pt>
                <c:pt idx="2237">
                  <c:v>-327.79632000000004</c:v>
                </c:pt>
                <c:pt idx="2238">
                  <c:v>-327.715306</c:v>
                </c:pt>
                <c:pt idx="2239">
                  <c:v>-327.63429299999996</c:v>
                </c:pt>
                <c:pt idx="2240">
                  <c:v>-327.55127900000002</c:v>
                </c:pt>
                <c:pt idx="2241">
                  <c:v>-327.47036700000001</c:v>
                </c:pt>
                <c:pt idx="2242">
                  <c:v>-327.38835399999999</c:v>
                </c:pt>
                <c:pt idx="2243">
                  <c:v>-327.30734099999995</c:v>
                </c:pt>
                <c:pt idx="2244">
                  <c:v>-327.22632900000002</c:v>
                </c:pt>
                <c:pt idx="2245">
                  <c:v>-327.143417</c:v>
                </c:pt>
                <c:pt idx="2246">
                  <c:v>-327.06240500000001</c:v>
                </c:pt>
                <c:pt idx="2247">
                  <c:v>-326.98139400000002</c:v>
                </c:pt>
                <c:pt idx="2248">
                  <c:v>-326.899383</c:v>
                </c:pt>
                <c:pt idx="2249">
                  <c:v>-326.81737199999998</c:v>
                </c:pt>
                <c:pt idx="2250">
                  <c:v>-326.73546099999999</c:v>
                </c:pt>
                <c:pt idx="2251">
                  <c:v>-326.65445</c:v>
                </c:pt>
                <c:pt idx="2252">
                  <c:v>-326.57344000000001</c:v>
                </c:pt>
                <c:pt idx="2253">
                  <c:v>-326.49142999999998</c:v>
                </c:pt>
                <c:pt idx="2254">
                  <c:v>-326.40951999999999</c:v>
                </c:pt>
                <c:pt idx="2255">
                  <c:v>-326.32850999999999</c:v>
                </c:pt>
                <c:pt idx="2256">
                  <c:v>-326.24649999999997</c:v>
                </c:pt>
                <c:pt idx="2257">
                  <c:v>-326.16549099999997</c:v>
                </c:pt>
                <c:pt idx="2258">
                  <c:v>-326.08248200000003</c:v>
                </c:pt>
                <c:pt idx="2259">
                  <c:v>-326.00157300000001</c:v>
                </c:pt>
                <c:pt idx="2260">
                  <c:v>-325.92056500000001</c:v>
                </c:pt>
                <c:pt idx="2261">
                  <c:v>-325.83855699999998</c:v>
                </c:pt>
                <c:pt idx="2262">
                  <c:v>-325.75754899999998</c:v>
                </c:pt>
                <c:pt idx="2263">
                  <c:v>-325.67554100000001</c:v>
                </c:pt>
                <c:pt idx="2264">
                  <c:v>-325.59363300000001</c:v>
                </c:pt>
                <c:pt idx="2265">
                  <c:v>-325.51262600000001</c:v>
                </c:pt>
                <c:pt idx="2266">
                  <c:v>-325.43161800000001</c:v>
                </c:pt>
                <c:pt idx="2267">
                  <c:v>-325.348612</c:v>
                </c:pt>
                <c:pt idx="2268">
                  <c:v>-325.26770499999998</c:v>
                </c:pt>
                <c:pt idx="2269">
                  <c:v>-325.185698</c:v>
                </c:pt>
                <c:pt idx="2270">
                  <c:v>-325.104692</c:v>
                </c:pt>
                <c:pt idx="2271">
                  <c:v>-325.023686</c:v>
                </c:pt>
                <c:pt idx="2272">
                  <c:v>-324.94068000000004</c:v>
                </c:pt>
                <c:pt idx="2273">
                  <c:v>-324.85977500000001</c:v>
                </c:pt>
                <c:pt idx="2274">
                  <c:v>-324.77876900000001</c:v>
                </c:pt>
                <c:pt idx="2275">
                  <c:v>-324.69676400000003</c:v>
                </c:pt>
                <c:pt idx="2276">
                  <c:v>-324.61475899999999</c:v>
                </c:pt>
                <c:pt idx="2277">
                  <c:v>-324.53275500000007</c:v>
                </c:pt>
                <c:pt idx="2278">
                  <c:v>-324.45184999999998</c:v>
                </c:pt>
                <c:pt idx="2279">
                  <c:v>-324.37084600000003</c:v>
                </c:pt>
                <c:pt idx="2280">
                  <c:v>-324.28884200000005</c:v>
                </c:pt>
                <c:pt idx="2281">
                  <c:v>-324.206838</c:v>
                </c:pt>
                <c:pt idx="2282">
                  <c:v>-324.125835</c:v>
                </c:pt>
                <c:pt idx="2283">
                  <c:v>-324.04393199999998</c:v>
                </c:pt>
                <c:pt idx="2284">
                  <c:v>-323.96292900000003</c:v>
                </c:pt>
                <c:pt idx="2285">
                  <c:v>-323.88092600000004</c:v>
                </c:pt>
                <c:pt idx="2286">
                  <c:v>-323.798923</c:v>
                </c:pt>
                <c:pt idx="2287">
                  <c:v>-323.71792099999999</c:v>
                </c:pt>
                <c:pt idx="2288">
                  <c:v>-323.63601900000003</c:v>
                </c:pt>
                <c:pt idx="2289">
                  <c:v>-323.55401699999999</c:v>
                </c:pt>
                <c:pt idx="2290">
                  <c:v>-323.47301499999998</c:v>
                </c:pt>
                <c:pt idx="2291">
                  <c:v>-323.39101399999998</c:v>
                </c:pt>
                <c:pt idx="2292">
                  <c:v>-323.31001200000003</c:v>
                </c:pt>
                <c:pt idx="2293">
                  <c:v>-323.22911199999999</c:v>
                </c:pt>
                <c:pt idx="2294">
                  <c:v>-323.14611100000002</c:v>
                </c:pt>
                <c:pt idx="2295">
                  <c:v>-323.06511</c:v>
                </c:pt>
                <c:pt idx="2296">
                  <c:v>-322.98311000000001</c:v>
                </c:pt>
                <c:pt idx="2297">
                  <c:v>-322.90210999999999</c:v>
                </c:pt>
                <c:pt idx="2298">
                  <c:v>-322.82011</c:v>
                </c:pt>
                <c:pt idx="2299">
                  <c:v>-322.73820999999998</c:v>
                </c:pt>
                <c:pt idx="2300">
                  <c:v>-322.65720999999996</c:v>
                </c:pt>
                <c:pt idx="2301">
                  <c:v>-322.57621</c:v>
                </c:pt>
                <c:pt idx="2302">
                  <c:v>-322.49421000000001</c:v>
                </c:pt>
                <c:pt idx="2303">
                  <c:v>-322.41220999999996</c:v>
                </c:pt>
                <c:pt idx="2304">
                  <c:v>-322.33032000000003</c:v>
                </c:pt>
                <c:pt idx="2305">
                  <c:v>-322.24932000000001</c:v>
                </c:pt>
                <c:pt idx="2306">
                  <c:v>-322.16831999999999</c:v>
                </c:pt>
                <c:pt idx="2307">
                  <c:v>-322.08532000000002</c:v>
                </c:pt>
                <c:pt idx="2308">
                  <c:v>-322.00432000000001</c:v>
                </c:pt>
                <c:pt idx="2309">
                  <c:v>-321.92343</c:v>
                </c:pt>
                <c:pt idx="2310">
                  <c:v>-321.84143000000006</c:v>
                </c:pt>
                <c:pt idx="2311">
                  <c:v>-321.75943000000001</c:v>
                </c:pt>
                <c:pt idx="2312">
                  <c:v>-321.67844000000002</c:v>
                </c:pt>
                <c:pt idx="2313">
                  <c:v>-321.59644000000003</c:v>
                </c:pt>
                <c:pt idx="2314">
                  <c:v>-321.51544000000001</c:v>
                </c:pt>
                <c:pt idx="2315">
                  <c:v>-321.43355000000003</c:v>
                </c:pt>
                <c:pt idx="2316">
                  <c:v>-321.35155000000003</c:v>
                </c:pt>
                <c:pt idx="2317">
                  <c:v>-321.27055999999999</c:v>
                </c:pt>
                <c:pt idx="2318">
                  <c:v>-321.18856000000005</c:v>
                </c:pt>
                <c:pt idx="2319">
                  <c:v>-321.10757000000001</c:v>
                </c:pt>
                <c:pt idx="2320">
                  <c:v>-321.02566999999999</c:v>
                </c:pt>
                <c:pt idx="2321">
                  <c:v>-320.94367999999997</c:v>
                </c:pt>
                <c:pt idx="2322">
                  <c:v>-320.86267999999995</c:v>
                </c:pt>
                <c:pt idx="2323">
                  <c:v>-320.78068999999999</c:v>
                </c:pt>
                <c:pt idx="2324">
                  <c:v>-320.69869</c:v>
                </c:pt>
                <c:pt idx="2325">
                  <c:v>-320.61770000000001</c:v>
                </c:pt>
                <c:pt idx="2326">
                  <c:v>-320.53580999999997</c:v>
                </c:pt>
                <c:pt idx="2327">
                  <c:v>-320.45481000000001</c:v>
                </c:pt>
                <c:pt idx="2328">
                  <c:v>-320.37382000000002</c:v>
                </c:pt>
                <c:pt idx="2329">
                  <c:v>-320.29082999999997</c:v>
                </c:pt>
                <c:pt idx="2330">
                  <c:v>-320.20983999999999</c:v>
                </c:pt>
                <c:pt idx="2331">
                  <c:v>-320.12783999999999</c:v>
                </c:pt>
                <c:pt idx="2332">
                  <c:v>-320.04695000000004</c:v>
                </c:pt>
                <c:pt idx="2333">
                  <c:v>-319.96496000000002</c:v>
                </c:pt>
                <c:pt idx="2334">
                  <c:v>-319.88297</c:v>
                </c:pt>
                <c:pt idx="2335">
                  <c:v>-319.80198000000001</c:v>
                </c:pt>
                <c:pt idx="2336">
                  <c:v>-319.72098999999997</c:v>
                </c:pt>
                <c:pt idx="2337">
                  <c:v>-319.63800000000003</c:v>
                </c:pt>
                <c:pt idx="2338">
                  <c:v>-319.55709999999999</c:v>
                </c:pt>
                <c:pt idx="2339">
                  <c:v>-319.47510999999997</c:v>
                </c:pt>
                <c:pt idx="2340">
                  <c:v>-319.39411999999999</c:v>
                </c:pt>
                <c:pt idx="2341">
                  <c:v>-319.31213000000002</c:v>
                </c:pt>
                <c:pt idx="2342">
                  <c:v>-319.23014000000001</c:v>
                </c:pt>
                <c:pt idx="2343">
                  <c:v>-319.14925999999997</c:v>
                </c:pt>
                <c:pt idx="2344">
                  <c:v>-319.06727000000001</c:v>
                </c:pt>
                <c:pt idx="2345">
                  <c:v>-318.98527999999999</c:v>
                </c:pt>
                <c:pt idx="2346">
                  <c:v>-318.90428999999995</c:v>
                </c:pt>
                <c:pt idx="2347">
                  <c:v>-318.82229999999998</c:v>
                </c:pt>
                <c:pt idx="2348">
                  <c:v>-318.74131</c:v>
                </c:pt>
                <c:pt idx="2349">
                  <c:v>-318.65942000000001</c:v>
                </c:pt>
                <c:pt idx="2350">
                  <c:v>-318.57744000000002</c:v>
                </c:pt>
                <c:pt idx="2351">
                  <c:v>-318.49644999999998</c:v>
                </c:pt>
                <c:pt idx="2352">
                  <c:v>-318.41445999999996</c:v>
                </c:pt>
                <c:pt idx="2353">
                  <c:v>-318.33247</c:v>
                </c:pt>
                <c:pt idx="2354">
                  <c:v>-318.25148999999999</c:v>
                </c:pt>
                <c:pt idx="2355">
                  <c:v>-318.16949999999997</c:v>
                </c:pt>
                <c:pt idx="2356">
                  <c:v>-318.08861000000002</c:v>
                </c:pt>
                <c:pt idx="2357">
                  <c:v>-318.00563</c:v>
                </c:pt>
                <c:pt idx="2358">
                  <c:v>-317.92464000000001</c:v>
                </c:pt>
                <c:pt idx="2359">
                  <c:v>-317.84365000000003</c:v>
                </c:pt>
                <c:pt idx="2360">
                  <c:v>-317.76166999999998</c:v>
                </c:pt>
                <c:pt idx="2361">
                  <c:v>-317.67967999999996</c:v>
                </c:pt>
                <c:pt idx="2362">
                  <c:v>-317.59880000000004</c:v>
                </c:pt>
                <c:pt idx="2363">
                  <c:v>-317.51681000000002</c:v>
                </c:pt>
                <c:pt idx="2364">
                  <c:v>-317.43583000000001</c:v>
                </c:pt>
                <c:pt idx="2365">
                  <c:v>-317.35284000000001</c:v>
                </c:pt>
                <c:pt idx="2366">
                  <c:v>-317.27186</c:v>
                </c:pt>
                <c:pt idx="2367">
                  <c:v>-317.19087999999999</c:v>
                </c:pt>
                <c:pt idx="2368">
                  <c:v>-317.10898999999995</c:v>
                </c:pt>
                <c:pt idx="2369">
                  <c:v>-317.02701000000002</c:v>
                </c:pt>
                <c:pt idx="2370">
                  <c:v>-316.94503000000003</c:v>
                </c:pt>
                <c:pt idx="2371">
                  <c:v>-316.86403999999999</c:v>
                </c:pt>
                <c:pt idx="2372">
                  <c:v>-316.78305999999998</c:v>
                </c:pt>
                <c:pt idx="2373">
                  <c:v>-316.70007999999996</c:v>
                </c:pt>
                <c:pt idx="2374">
                  <c:v>-316.61909000000003</c:v>
                </c:pt>
                <c:pt idx="2375">
                  <c:v>-316.53721000000002</c:v>
                </c:pt>
                <c:pt idx="2376">
                  <c:v>-316.45623000000001</c:v>
                </c:pt>
                <c:pt idx="2377">
                  <c:v>-316.37424999999996</c:v>
                </c:pt>
                <c:pt idx="2378">
                  <c:v>-316.29226999999997</c:v>
                </c:pt>
                <c:pt idx="2379">
                  <c:v>-316.21129000000002</c:v>
                </c:pt>
                <c:pt idx="2380">
                  <c:v>-316.13030000000003</c:v>
                </c:pt>
                <c:pt idx="2381">
                  <c:v>-316.04741999999999</c:v>
                </c:pt>
                <c:pt idx="2382">
                  <c:v>-315.96643999999998</c:v>
                </c:pt>
                <c:pt idx="2383">
                  <c:v>-315.88445999999999</c:v>
                </c:pt>
                <c:pt idx="2384">
                  <c:v>-315.80348000000004</c:v>
                </c:pt>
                <c:pt idx="2385">
                  <c:v>-315.72149999999999</c:v>
                </c:pt>
                <c:pt idx="2386">
                  <c:v>-315.63952</c:v>
                </c:pt>
                <c:pt idx="2387">
                  <c:v>-315.55853999999999</c:v>
                </c:pt>
                <c:pt idx="2388">
                  <c:v>-315.47666000000004</c:v>
                </c:pt>
                <c:pt idx="2389">
                  <c:v>-315.39468999999997</c:v>
                </c:pt>
                <c:pt idx="2390">
                  <c:v>-315.31370999999996</c:v>
                </c:pt>
                <c:pt idx="2391">
                  <c:v>-315.23172999999997</c:v>
                </c:pt>
                <c:pt idx="2392">
                  <c:v>-315.15075000000002</c:v>
                </c:pt>
                <c:pt idx="2393">
                  <c:v>-315.06876999999997</c:v>
                </c:pt>
                <c:pt idx="2394">
                  <c:v>-314.98679000000004</c:v>
                </c:pt>
                <c:pt idx="2395">
                  <c:v>-314.90591999999998</c:v>
                </c:pt>
                <c:pt idx="2396">
                  <c:v>-314.82393999999999</c:v>
                </c:pt>
                <c:pt idx="2397">
                  <c:v>-314.74196000000001</c:v>
                </c:pt>
                <c:pt idx="2398">
                  <c:v>-314.66098999999997</c:v>
                </c:pt>
                <c:pt idx="2399">
                  <c:v>-314.57900999999998</c:v>
                </c:pt>
                <c:pt idx="2400">
                  <c:v>-314.49703</c:v>
                </c:pt>
                <c:pt idx="2401">
                  <c:v>-314.41506000000004</c:v>
                </c:pt>
                <c:pt idx="2402">
                  <c:v>-314.33407999999997</c:v>
                </c:pt>
                <c:pt idx="2403">
                  <c:v>-314.25319999999999</c:v>
                </c:pt>
                <c:pt idx="2404">
                  <c:v>-314.17023</c:v>
                </c:pt>
                <c:pt idx="2405">
                  <c:v>-314.08924999999999</c:v>
                </c:pt>
                <c:pt idx="2406">
                  <c:v>-314.00828000000001</c:v>
                </c:pt>
                <c:pt idx="2407">
                  <c:v>-313.92629999999997</c:v>
                </c:pt>
                <c:pt idx="2408">
                  <c:v>-313.84433000000001</c:v>
                </c:pt>
                <c:pt idx="2409">
                  <c:v>-313.76235000000003</c:v>
                </c:pt>
                <c:pt idx="2410">
                  <c:v>-313.68147999999997</c:v>
                </c:pt>
                <c:pt idx="2411">
                  <c:v>-313.60050999999999</c:v>
                </c:pt>
                <c:pt idx="2412">
                  <c:v>-313.51752999999997</c:v>
                </c:pt>
                <c:pt idx="2413">
                  <c:v>-313.43656000000004</c:v>
                </c:pt>
                <c:pt idx="2414">
                  <c:v>-313.35459000000003</c:v>
                </c:pt>
                <c:pt idx="2415">
                  <c:v>-313.27360999999996</c:v>
                </c:pt>
                <c:pt idx="2416">
                  <c:v>-313.19164000000001</c:v>
                </c:pt>
                <c:pt idx="2417">
                  <c:v>-313.10966999999999</c:v>
                </c:pt>
                <c:pt idx="2418">
                  <c:v>-313.02879000000001</c:v>
                </c:pt>
                <c:pt idx="2419">
                  <c:v>-312.94682</c:v>
                </c:pt>
                <c:pt idx="2420">
                  <c:v>-312.86484999999999</c:v>
                </c:pt>
                <c:pt idx="2421">
                  <c:v>-312.78388000000001</c:v>
                </c:pt>
                <c:pt idx="2422">
                  <c:v>-312.70191</c:v>
                </c:pt>
                <c:pt idx="2423">
                  <c:v>-312.62094000000002</c:v>
                </c:pt>
                <c:pt idx="2424">
                  <c:v>-312.53896999999995</c:v>
                </c:pt>
                <c:pt idx="2425">
                  <c:v>-312.45699000000002</c:v>
                </c:pt>
                <c:pt idx="2426">
                  <c:v>-312.37612000000001</c:v>
                </c:pt>
                <c:pt idx="2427">
                  <c:v>-312.29314999999997</c:v>
                </c:pt>
                <c:pt idx="2428">
                  <c:v>-312.21217999999999</c:v>
                </c:pt>
                <c:pt idx="2429">
                  <c:v>-312.13121000000001</c:v>
                </c:pt>
                <c:pt idx="2430">
                  <c:v>-312.04924</c:v>
                </c:pt>
                <c:pt idx="2431">
                  <c:v>-311.96728000000002</c:v>
                </c:pt>
                <c:pt idx="2432">
                  <c:v>-311.88531</c:v>
                </c:pt>
                <c:pt idx="2433">
                  <c:v>-311.80433999999997</c:v>
                </c:pt>
                <c:pt idx="2434">
                  <c:v>-311.72347000000002</c:v>
                </c:pt>
                <c:pt idx="2435">
                  <c:v>-311.64049999999997</c:v>
                </c:pt>
                <c:pt idx="2436">
                  <c:v>-311.55953</c:v>
                </c:pt>
                <c:pt idx="2437">
                  <c:v>-311.47755999999998</c:v>
                </c:pt>
                <c:pt idx="2438">
                  <c:v>-311.39659999999998</c:v>
                </c:pt>
                <c:pt idx="2439">
                  <c:v>-311.31462999999997</c:v>
                </c:pt>
                <c:pt idx="2440">
                  <c:v>-311.23266000000001</c:v>
                </c:pt>
                <c:pt idx="2441">
                  <c:v>-311.15168999999997</c:v>
                </c:pt>
                <c:pt idx="2442">
                  <c:v>-311.07072999999997</c:v>
                </c:pt>
                <c:pt idx="2443">
                  <c:v>-310.98786000000001</c:v>
                </c:pt>
                <c:pt idx="2444">
                  <c:v>-310.90688999999998</c:v>
                </c:pt>
                <c:pt idx="2445">
                  <c:v>-310.82492999999999</c:v>
                </c:pt>
                <c:pt idx="2446">
                  <c:v>-310.74295999999998</c:v>
                </c:pt>
                <c:pt idx="2447">
                  <c:v>-310.66199999999998</c:v>
                </c:pt>
                <c:pt idx="2448">
                  <c:v>-310.58002999999997</c:v>
                </c:pt>
                <c:pt idx="2449">
                  <c:v>-310.49907000000002</c:v>
                </c:pt>
                <c:pt idx="2450">
                  <c:v>-310.41609999999997</c:v>
                </c:pt>
                <c:pt idx="2451">
                  <c:v>-310.33514000000002</c:v>
                </c:pt>
                <c:pt idx="2452">
                  <c:v>-310.25427000000002</c:v>
                </c:pt>
                <c:pt idx="2453">
                  <c:v>-310.17231000000004</c:v>
                </c:pt>
                <c:pt idx="2454">
                  <c:v>-310.09034000000003</c:v>
                </c:pt>
                <c:pt idx="2455">
                  <c:v>-310.00937999999996</c:v>
                </c:pt>
                <c:pt idx="2456">
                  <c:v>-309.92741999999998</c:v>
                </c:pt>
                <c:pt idx="2457">
                  <c:v>-309.84604999999999</c:v>
                </c:pt>
                <c:pt idx="2458">
                  <c:v>-309.76379000000003</c:v>
                </c:pt>
                <c:pt idx="2459">
                  <c:v>-309.68252999999999</c:v>
                </c:pt>
                <c:pt idx="2460">
                  <c:v>-309.60136</c:v>
                </c:pt>
                <c:pt idx="2461">
                  <c:v>-309.51920000000001</c:v>
                </c:pt>
                <c:pt idx="2462">
                  <c:v>-309.43794000000003</c:v>
                </c:pt>
                <c:pt idx="2463">
                  <c:v>-309.35577999999998</c:v>
                </c:pt>
                <c:pt idx="2464">
                  <c:v>-309.27451000000002</c:v>
                </c:pt>
                <c:pt idx="2465">
                  <c:v>-309.19324999999998</c:v>
                </c:pt>
                <c:pt idx="2466">
                  <c:v>-309.11109000000005</c:v>
                </c:pt>
                <c:pt idx="2467">
                  <c:v>-309.02983</c:v>
                </c:pt>
                <c:pt idx="2468">
                  <c:v>-308.94756999999998</c:v>
                </c:pt>
                <c:pt idx="2469">
                  <c:v>-308.86640999999997</c:v>
                </c:pt>
                <c:pt idx="2470">
                  <c:v>-308.78515000000004</c:v>
                </c:pt>
                <c:pt idx="2471">
                  <c:v>-308.70299</c:v>
                </c:pt>
                <c:pt idx="2472">
                  <c:v>-308.62182999999999</c:v>
                </c:pt>
                <c:pt idx="2473">
                  <c:v>-308.54057</c:v>
                </c:pt>
                <c:pt idx="2474">
                  <c:v>-308.45830999999998</c:v>
                </c:pt>
                <c:pt idx="2475">
                  <c:v>-308.37715000000003</c:v>
                </c:pt>
                <c:pt idx="2476">
                  <c:v>-308.29489000000001</c:v>
                </c:pt>
                <c:pt idx="2477">
                  <c:v>-308.21362999999997</c:v>
                </c:pt>
                <c:pt idx="2478">
                  <c:v>-308.13247000000001</c:v>
                </c:pt>
                <c:pt idx="2479">
                  <c:v>-308.05020999999999</c:v>
                </c:pt>
                <c:pt idx="2480">
                  <c:v>-307.96895999999998</c:v>
                </c:pt>
                <c:pt idx="2481">
                  <c:v>-307.88679999999999</c:v>
                </c:pt>
                <c:pt idx="2482">
                  <c:v>-307.80564000000004</c:v>
                </c:pt>
                <c:pt idx="2483">
                  <c:v>-307.72438</c:v>
                </c:pt>
                <c:pt idx="2484">
                  <c:v>-307.64213000000001</c:v>
                </c:pt>
                <c:pt idx="2485">
                  <c:v>-307.56097</c:v>
                </c:pt>
                <c:pt idx="2486">
                  <c:v>-307.47871000000004</c:v>
                </c:pt>
                <c:pt idx="2487">
                  <c:v>-307.39746000000002</c:v>
                </c:pt>
                <c:pt idx="2488">
                  <c:v>-307.31630000000001</c:v>
                </c:pt>
                <c:pt idx="2489">
                  <c:v>-307.23403999999999</c:v>
                </c:pt>
                <c:pt idx="2490">
                  <c:v>-307.15278999999998</c:v>
                </c:pt>
                <c:pt idx="2491">
                  <c:v>-307.07162999999997</c:v>
                </c:pt>
                <c:pt idx="2492">
                  <c:v>-306.98938000000004</c:v>
                </c:pt>
                <c:pt idx="2493">
                  <c:v>-306.90821999999997</c:v>
                </c:pt>
                <c:pt idx="2494">
                  <c:v>-306.82596999999998</c:v>
                </c:pt>
                <c:pt idx="2495">
                  <c:v>-306.74480999999997</c:v>
                </c:pt>
                <c:pt idx="2496">
                  <c:v>-306.66356000000002</c:v>
                </c:pt>
                <c:pt idx="2497">
                  <c:v>-306.5813</c:v>
                </c:pt>
                <c:pt idx="2498">
                  <c:v>-306.50015000000002</c:v>
                </c:pt>
                <c:pt idx="2499">
                  <c:v>-306.41789999999997</c:v>
                </c:pt>
                <c:pt idx="2500">
                  <c:v>-306.33663999999999</c:v>
                </c:pt>
                <c:pt idx="2501">
                  <c:v>-306.25539000000003</c:v>
                </c:pt>
                <c:pt idx="2502">
                  <c:v>-306.17322999999999</c:v>
                </c:pt>
                <c:pt idx="2503">
                  <c:v>-306.09197999999998</c:v>
                </c:pt>
                <c:pt idx="2504">
                  <c:v>-306.00972999999999</c:v>
                </c:pt>
                <c:pt idx="2505">
                  <c:v>-305.92858000000001</c:v>
                </c:pt>
                <c:pt idx="2506">
                  <c:v>-305.84742</c:v>
                </c:pt>
                <c:pt idx="2507">
                  <c:v>-305.76517000000001</c:v>
                </c:pt>
                <c:pt idx="2508">
                  <c:v>-305.68392</c:v>
                </c:pt>
                <c:pt idx="2509">
                  <c:v>-305.60277000000002</c:v>
                </c:pt>
                <c:pt idx="2510">
                  <c:v>-305.52052000000003</c:v>
                </c:pt>
                <c:pt idx="2511">
                  <c:v>-305.43926999999996</c:v>
                </c:pt>
                <c:pt idx="2512">
                  <c:v>-305.35701999999998</c:v>
                </c:pt>
                <c:pt idx="2513">
                  <c:v>-305.27587</c:v>
                </c:pt>
                <c:pt idx="2514">
                  <c:v>-305.19461999999999</c:v>
                </c:pt>
                <c:pt idx="2515">
                  <c:v>-305.11237</c:v>
                </c:pt>
                <c:pt idx="2516">
                  <c:v>-305.03111999999999</c:v>
                </c:pt>
                <c:pt idx="2517">
                  <c:v>-304.94897000000003</c:v>
                </c:pt>
                <c:pt idx="2518">
                  <c:v>-304.86781999999999</c:v>
                </c:pt>
                <c:pt idx="2519">
                  <c:v>-304.78656999999998</c:v>
                </c:pt>
                <c:pt idx="2520">
                  <c:v>-304.70432</c:v>
                </c:pt>
                <c:pt idx="2521">
                  <c:v>-304.62317000000002</c:v>
                </c:pt>
                <c:pt idx="2522">
                  <c:v>-304.54092000000003</c:v>
                </c:pt>
                <c:pt idx="2523">
                  <c:v>-304.45967000000002</c:v>
                </c:pt>
                <c:pt idx="2524">
                  <c:v>-304.37842000000001</c:v>
                </c:pt>
                <c:pt idx="2525">
                  <c:v>-304.29628000000002</c:v>
                </c:pt>
                <c:pt idx="2526">
                  <c:v>-304.21503000000001</c:v>
                </c:pt>
                <c:pt idx="2527">
                  <c:v>-304.13378</c:v>
                </c:pt>
                <c:pt idx="2528">
                  <c:v>-304.05152999999996</c:v>
                </c:pt>
                <c:pt idx="2529">
                  <c:v>-303.97039000000001</c:v>
                </c:pt>
                <c:pt idx="2530">
                  <c:v>-303.88814000000002</c:v>
                </c:pt>
                <c:pt idx="2531">
                  <c:v>-303.80689000000001</c:v>
                </c:pt>
                <c:pt idx="2532">
                  <c:v>-303.72564999999997</c:v>
                </c:pt>
                <c:pt idx="2533">
                  <c:v>-303.64359999999999</c:v>
                </c:pt>
                <c:pt idx="2534">
                  <c:v>-303.56236000000001</c:v>
                </c:pt>
                <c:pt idx="2535">
                  <c:v>-303.48010999999997</c:v>
                </c:pt>
                <c:pt idx="2536">
                  <c:v>-303.39886000000001</c:v>
                </c:pt>
                <c:pt idx="2537">
                  <c:v>-303.31772000000001</c:v>
                </c:pt>
                <c:pt idx="2538">
                  <c:v>-303.23546999999996</c:v>
                </c:pt>
                <c:pt idx="2539">
                  <c:v>-303.15422999999998</c:v>
                </c:pt>
                <c:pt idx="2540">
                  <c:v>-303.07199000000003</c:v>
                </c:pt>
                <c:pt idx="2541">
                  <c:v>-302.99074000000002</c:v>
                </c:pt>
                <c:pt idx="2542">
                  <c:v>-302.90960000000001</c:v>
                </c:pt>
                <c:pt idx="2543">
                  <c:v>-302.82734999999997</c:v>
                </c:pt>
                <c:pt idx="2544">
                  <c:v>-302.74611000000004</c:v>
                </c:pt>
                <c:pt idx="2545">
                  <c:v>-302.66487000000001</c:v>
                </c:pt>
                <c:pt idx="2546">
                  <c:v>-302.58271999999999</c:v>
                </c:pt>
                <c:pt idx="2547">
                  <c:v>-302.50148000000002</c:v>
                </c:pt>
                <c:pt idx="2548">
                  <c:v>-302.41924</c:v>
                </c:pt>
                <c:pt idx="2549">
                  <c:v>-302.33800000000002</c:v>
                </c:pt>
                <c:pt idx="2550">
                  <c:v>-302.25684999999999</c:v>
                </c:pt>
                <c:pt idx="2551">
                  <c:v>-302.17471</c:v>
                </c:pt>
                <c:pt idx="2552">
                  <c:v>-302.09347000000002</c:v>
                </c:pt>
                <c:pt idx="2553">
                  <c:v>-302.01123000000001</c:v>
                </c:pt>
                <c:pt idx="2554">
                  <c:v>-301.92998999999998</c:v>
                </c:pt>
                <c:pt idx="2555">
                  <c:v>-301.84875</c:v>
                </c:pt>
                <c:pt idx="2556">
                  <c:v>-301.76661000000001</c:v>
                </c:pt>
                <c:pt idx="2557">
                  <c:v>-301.68545999999998</c:v>
                </c:pt>
                <c:pt idx="2558">
                  <c:v>-301.60351000000003</c:v>
                </c:pt>
                <c:pt idx="2559">
                  <c:v>-301.52144999999996</c:v>
                </c:pt>
                <c:pt idx="2560">
                  <c:v>-301.44040000000001</c:v>
                </c:pt>
                <c:pt idx="2561">
                  <c:v>-301.35834999999997</c:v>
                </c:pt>
                <c:pt idx="2562">
                  <c:v>-301.27730000000003</c:v>
                </c:pt>
                <c:pt idx="2563">
                  <c:v>-301.19534999999996</c:v>
                </c:pt>
                <c:pt idx="2564">
                  <c:v>-301.11329999999998</c:v>
                </c:pt>
                <c:pt idx="2565">
                  <c:v>-301.03224999999998</c:v>
                </c:pt>
                <c:pt idx="2566">
                  <c:v>-300.9502</c:v>
                </c:pt>
                <c:pt idx="2567">
                  <c:v>-300.86914999999999</c:v>
                </c:pt>
                <c:pt idx="2568">
                  <c:v>-300.78710000000001</c:v>
                </c:pt>
                <c:pt idx="2569">
                  <c:v>-300.70515</c:v>
                </c:pt>
                <c:pt idx="2570">
                  <c:v>-300.61741999999998</c:v>
                </c:pt>
                <c:pt idx="2571">
                  <c:v>-300.52755999999999</c:v>
                </c:pt>
                <c:pt idx="2572">
                  <c:v>-300.43880999999999</c:v>
                </c:pt>
                <c:pt idx="2573">
                  <c:v>-300.34895</c:v>
                </c:pt>
                <c:pt idx="2574">
                  <c:v>-300.26008999999999</c:v>
                </c:pt>
                <c:pt idx="2575">
                  <c:v>-300.17023999999998</c:v>
                </c:pt>
                <c:pt idx="2576">
                  <c:v>-300.08148</c:v>
                </c:pt>
                <c:pt idx="2577">
                  <c:v>-299.99162999999999</c:v>
                </c:pt>
                <c:pt idx="2578">
                  <c:v>-299.90287000000001</c:v>
                </c:pt>
                <c:pt idx="2579">
                  <c:v>-299.81301999999999</c:v>
                </c:pt>
                <c:pt idx="2580">
                  <c:v>-299.72426000000002</c:v>
                </c:pt>
                <c:pt idx="2581">
                  <c:v>-299.63441</c:v>
                </c:pt>
                <c:pt idx="2582">
                  <c:v>-299.54455000000002</c:v>
                </c:pt>
                <c:pt idx="2583">
                  <c:v>-299.45569999999998</c:v>
                </c:pt>
                <c:pt idx="2584">
                  <c:v>-299.36585000000002</c:v>
                </c:pt>
                <c:pt idx="2585">
                  <c:v>-299.27709000000004</c:v>
                </c:pt>
                <c:pt idx="2586">
                  <c:v>-299.18723999999997</c:v>
                </c:pt>
                <c:pt idx="2587">
                  <c:v>-299.09838999999999</c:v>
                </c:pt>
                <c:pt idx="2588">
                  <c:v>-299.00853000000001</c:v>
                </c:pt>
                <c:pt idx="2589">
                  <c:v>-298.91988000000003</c:v>
                </c:pt>
                <c:pt idx="2590">
                  <c:v>-298.83003000000002</c:v>
                </c:pt>
                <c:pt idx="2591">
                  <c:v>-298.73363000000001</c:v>
                </c:pt>
                <c:pt idx="2592">
                  <c:v>-298.63688999999999</c:v>
                </c:pt>
                <c:pt idx="2593">
                  <c:v>-298.53926000000001</c:v>
                </c:pt>
                <c:pt idx="2594">
                  <c:v>-298.44162</c:v>
                </c:pt>
                <c:pt idx="2595">
                  <c:v>-298.34509000000003</c:v>
                </c:pt>
                <c:pt idx="2596">
                  <c:v>-298.24734999999998</c:v>
                </c:pt>
                <c:pt idx="2597">
                  <c:v>-298.14972</c:v>
                </c:pt>
                <c:pt idx="2598">
                  <c:v>-298.05308000000002</c:v>
                </c:pt>
                <c:pt idx="2599">
                  <c:v>-297.95555000000002</c:v>
                </c:pt>
                <c:pt idx="2600">
                  <c:v>-297.85881999999998</c:v>
                </c:pt>
                <c:pt idx="2601">
                  <c:v>-297.76118000000002</c:v>
                </c:pt>
                <c:pt idx="2602">
                  <c:v>-297.66354999999999</c:v>
                </c:pt>
                <c:pt idx="2603">
                  <c:v>-297.56691999999998</c:v>
                </c:pt>
                <c:pt idx="2604">
                  <c:v>-297.46927999999997</c:v>
                </c:pt>
                <c:pt idx="2605">
                  <c:v>-297.37265000000002</c:v>
                </c:pt>
                <c:pt idx="2606">
                  <c:v>-297.26855</c:v>
                </c:pt>
                <c:pt idx="2607">
                  <c:v>-297.16507000000001</c:v>
                </c:pt>
                <c:pt idx="2608">
                  <c:v>-297.06048999999996</c:v>
                </c:pt>
                <c:pt idx="2609">
                  <c:v>-296.95591000000002</c:v>
                </c:pt>
                <c:pt idx="2610">
                  <c:v>-296.85232000000002</c:v>
                </c:pt>
                <c:pt idx="2611">
                  <c:v>-296.74784</c:v>
                </c:pt>
                <c:pt idx="2612">
                  <c:v>-296.64326</c:v>
                </c:pt>
                <c:pt idx="2613">
                  <c:v>-296.53589999999997</c:v>
                </c:pt>
                <c:pt idx="2614">
                  <c:v>-296.42514</c:v>
                </c:pt>
                <c:pt idx="2615">
                  <c:v>-296.31338</c:v>
                </c:pt>
                <c:pt idx="2616">
                  <c:v>-296.20252999999997</c:v>
                </c:pt>
                <c:pt idx="2617">
                  <c:v>-296.09077000000002</c:v>
                </c:pt>
                <c:pt idx="2618">
                  <c:v>-295.98000999999999</c:v>
                </c:pt>
                <c:pt idx="2619">
                  <c:v>-295.86824999999999</c:v>
                </c:pt>
                <c:pt idx="2620">
                  <c:v>-295.75738999999999</c:v>
                </c:pt>
                <c:pt idx="2621">
                  <c:v>-295.64562999999998</c:v>
                </c:pt>
                <c:pt idx="2622">
                  <c:v>-295.53487999999999</c:v>
                </c:pt>
                <c:pt idx="2623">
                  <c:v>-295.42312000000004</c:v>
                </c:pt>
                <c:pt idx="2624">
                  <c:v>-295.31226000000004</c:v>
                </c:pt>
                <c:pt idx="2625">
                  <c:v>-295.20051000000001</c:v>
                </c:pt>
                <c:pt idx="2626">
                  <c:v>-295.08974999999998</c:v>
                </c:pt>
                <c:pt idx="2627">
                  <c:v>-294.97800000000001</c:v>
                </c:pt>
                <c:pt idx="2628">
                  <c:v>-294.86724000000004</c:v>
                </c:pt>
                <c:pt idx="2629">
                  <c:v>-294.75549000000001</c:v>
                </c:pt>
                <c:pt idx="2630">
                  <c:v>-294.64472999999998</c:v>
                </c:pt>
                <c:pt idx="2631">
                  <c:v>-294.53287999999998</c:v>
                </c:pt>
                <c:pt idx="2632">
                  <c:v>-294.42113000000001</c:v>
                </c:pt>
                <c:pt idx="2633">
                  <c:v>-294.31037000000003</c:v>
                </c:pt>
                <c:pt idx="2634">
                  <c:v>-294.19862000000001</c:v>
                </c:pt>
                <c:pt idx="2635">
                  <c:v>-294.08777000000003</c:v>
                </c:pt>
                <c:pt idx="2636">
                  <c:v>-293.97601000000003</c:v>
                </c:pt>
                <c:pt idx="2637">
                  <c:v>-293.86525999999998</c:v>
                </c:pt>
                <c:pt idx="2638">
                  <c:v>-293.75341000000003</c:v>
                </c:pt>
                <c:pt idx="2639">
                  <c:v>-293.64265999999998</c:v>
                </c:pt>
                <c:pt idx="2640">
                  <c:v>-293.53091000000001</c:v>
                </c:pt>
                <c:pt idx="2641">
                  <c:v>-293.42005999999998</c:v>
                </c:pt>
                <c:pt idx="2642">
                  <c:v>-293.30831000000001</c:v>
                </c:pt>
                <c:pt idx="2643">
                  <c:v>-293.19756000000001</c:v>
                </c:pt>
                <c:pt idx="2644">
                  <c:v>-293.08571000000001</c:v>
                </c:pt>
                <c:pt idx="2645">
                  <c:v>-292.97496000000001</c:v>
                </c:pt>
                <c:pt idx="2646">
                  <c:v>-292.86321999999996</c:v>
                </c:pt>
                <c:pt idx="2647">
                  <c:v>-292.75236999999998</c:v>
                </c:pt>
                <c:pt idx="2648">
                  <c:v>-292.64071999999999</c:v>
                </c:pt>
                <c:pt idx="2649">
                  <c:v>-292.52996999999999</c:v>
                </c:pt>
                <c:pt idx="2650">
                  <c:v>-292.41813000000002</c:v>
                </c:pt>
                <c:pt idx="2651">
                  <c:v>-292.30737999999997</c:v>
                </c:pt>
                <c:pt idx="2652">
                  <c:v>-292.19562999999994</c:v>
                </c:pt>
                <c:pt idx="2653">
                  <c:v>-292.08378999999996</c:v>
                </c:pt>
                <c:pt idx="2654">
                  <c:v>-291.97303999999997</c:v>
                </c:pt>
                <c:pt idx="2655">
                  <c:v>-291.86129999999997</c:v>
                </c:pt>
                <c:pt idx="2656">
                  <c:v>-291.75045</c:v>
                </c:pt>
                <c:pt idx="2657">
                  <c:v>-291.63871000000006</c:v>
                </c:pt>
                <c:pt idx="2658">
                  <c:v>-291.52796999999998</c:v>
                </c:pt>
                <c:pt idx="2659">
                  <c:v>-291.41611999999998</c:v>
                </c:pt>
                <c:pt idx="2660">
                  <c:v>-291.30538000000001</c:v>
                </c:pt>
                <c:pt idx="2661">
                  <c:v>-291.19353999999998</c:v>
                </c:pt>
                <c:pt idx="2662">
                  <c:v>-291.08280000000002</c:v>
                </c:pt>
                <c:pt idx="2663">
                  <c:v>-290.97104999999999</c:v>
                </c:pt>
                <c:pt idx="2664">
                  <c:v>-290.86021</c:v>
                </c:pt>
                <c:pt idx="2665">
                  <c:v>-290.74847</c:v>
                </c:pt>
                <c:pt idx="2666">
                  <c:v>-290.63773000000003</c:v>
                </c:pt>
                <c:pt idx="2667">
                  <c:v>-290.52589</c:v>
                </c:pt>
                <c:pt idx="2668">
                  <c:v>-290.41514999999998</c:v>
                </c:pt>
                <c:pt idx="2669">
                  <c:v>-290.30331000000001</c:v>
                </c:pt>
                <c:pt idx="2670">
                  <c:v>-290.19256999999999</c:v>
                </c:pt>
                <c:pt idx="2671">
                  <c:v>-290.08082999999999</c:v>
                </c:pt>
                <c:pt idx="2672">
                  <c:v>-289.97009000000003</c:v>
                </c:pt>
                <c:pt idx="2673">
                  <c:v>-289.85835000000003</c:v>
                </c:pt>
                <c:pt idx="2674">
                  <c:v>-289.74652000000003</c:v>
                </c:pt>
                <c:pt idx="2675">
                  <c:v>-289.63577999999995</c:v>
                </c:pt>
                <c:pt idx="2676">
                  <c:v>-289.52404000000001</c:v>
                </c:pt>
                <c:pt idx="2677">
                  <c:v>-289.41320999999999</c:v>
                </c:pt>
                <c:pt idx="2678">
                  <c:v>-289.30146999999999</c:v>
                </c:pt>
                <c:pt idx="2679">
                  <c:v>-289.19063</c:v>
                </c:pt>
                <c:pt idx="2680">
                  <c:v>-289.07889999999998</c:v>
                </c:pt>
                <c:pt idx="2681">
                  <c:v>-288.96815999999995</c:v>
                </c:pt>
                <c:pt idx="2682">
                  <c:v>-288.85633000000001</c:v>
                </c:pt>
                <c:pt idx="2683">
                  <c:v>-288.74558999999999</c:v>
                </c:pt>
                <c:pt idx="2684">
                  <c:v>-288.63376000000005</c:v>
                </c:pt>
                <c:pt idx="2685">
                  <c:v>-288.52303000000001</c:v>
                </c:pt>
                <c:pt idx="2686">
                  <c:v>-288.41118999999998</c:v>
                </c:pt>
                <c:pt idx="2687">
                  <c:v>-288.30045999999999</c:v>
                </c:pt>
                <c:pt idx="2688">
                  <c:v>-288.18873000000002</c:v>
                </c:pt>
                <c:pt idx="2689">
                  <c:v>-288.0779</c:v>
                </c:pt>
                <c:pt idx="2690">
                  <c:v>-287.96616</c:v>
                </c:pt>
                <c:pt idx="2691">
                  <c:v>-287.85532999999998</c:v>
                </c:pt>
                <c:pt idx="2692">
                  <c:v>-287.74360000000001</c:v>
                </c:pt>
                <c:pt idx="2693">
                  <c:v>-287.63177000000002</c:v>
                </c:pt>
                <c:pt idx="2694">
                  <c:v>-287.52103999999997</c:v>
                </c:pt>
                <c:pt idx="2695">
                  <c:v>-287.40921000000003</c:v>
                </c:pt>
                <c:pt idx="2696">
                  <c:v>-287.29847999999998</c:v>
                </c:pt>
                <c:pt idx="2697">
                  <c:v>-287.18664999999999</c:v>
                </c:pt>
                <c:pt idx="2698">
                  <c:v>-287.07592</c:v>
                </c:pt>
                <c:pt idx="2699">
                  <c:v>-286.96418999999997</c:v>
                </c:pt>
                <c:pt idx="2700">
                  <c:v>-286.85337000000004</c:v>
                </c:pt>
                <c:pt idx="2701">
                  <c:v>-286.74164000000002</c:v>
                </c:pt>
                <c:pt idx="2702">
                  <c:v>-286.63081</c:v>
                </c:pt>
                <c:pt idx="2703">
                  <c:v>-286.51907999999997</c:v>
                </c:pt>
                <c:pt idx="2704">
                  <c:v>-286.40825999999998</c:v>
                </c:pt>
                <c:pt idx="2705">
                  <c:v>-286.29653000000002</c:v>
                </c:pt>
                <c:pt idx="2706">
                  <c:v>-286.18581</c:v>
                </c:pt>
                <c:pt idx="2707">
                  <c:v>-286.07407999999998</c:v>
                </c:pt>
                <c:pt idx="2708">
                  <c:v>-285.96325999999999</c:v>
                </c:pt>
                <c:pt idx="2709">
                  <c:v>-285.85152999999997</c:v>
                </c:pt>
                <c:pt idx="2710">
                  <c:v>-285.74071000000004</c:v>
                </c:pt>
                <c:pt idx="2711">
                  <c:v>-285.62898000000001</c:v>
                </c:pt>
                <c:pt idx="2712">
                  <c:v>-285.51715999999999</c:v>
                </c:pt>
                <c:pt idx="2713">
                  <c:v>-285.40643999999998</c:v>
                </c:pt>
                <c:pt idx="2714">
                  <c:v>-285.29460999999998</c:v>
                </c:pt>
                <c:pt idx="2715">
                  <c:v>-285.18389000000002</c:v>
                </c:pt>
                <c:pt idx="2716">
                  <c:v>-285.07207</c:v>
                </c:pt>
                <c:pt idx="2717">
                  <c:v>-284.96135000000004</c:v>
                </c:pt>
                <c:pt idx="2718">
                  <c:v>-284.84952999999996</c:v>
                </c:pt>
                <c:pt idx="2719">
                  <c:v>-284.73879999999997</c:v>
                </c:pt>
                <c:pt idx="2720">
                  <c:v>-284.62698</c:v>
                </c:pt>
                <c:pt idx="2721">
                  <c:v>-284.51625999999999</c:v>
                </c:pt>
                <c:pt idx="2722">
                  <c:v>-284.40444000000002</c:v>
                </c:pt>
                <c:pt idx="2723">
                  <c:v>-284.29362000000003</c:v>
                </c:pt>
                <c:pt idx="2724">
                  <c:v>-284.18191000000002</c:v>
                </c:pt>
                <c:pt idx="2725">
                  <c:v>-284.07109000000003</c:v>
                </c:pt>
                <c:pt idx="2726">
                  <c:v>-283.95936999999998</c:v>
                </c:pt>
                <c:pt idx="2727">
                  <c:v>-283.84854999999999</c:v>
                </c:pt>
                <c:pt idx="2728">
                  <c:v>-283.73683</c:v>
                </c:pt>
                <c:pt idx="2729">
                  <c:v>-283.62501999999995</c:v>
                </c:pt>
                <c:pt idx="2730">
                  <c:v>-283.51429999999999</c:v>
                </c:pt>
                <c:pt idx="2731">
                  <c:v>-283.40247999999997</c:v>
                </c:pt>
                <c:pt idx="2732">
                  <c:v>-283.29176999999999</c:v>
                </c:pt>
                <c:pt idx="2733">
                  <c:v>-283.17995000000002</c:v>
                </c:pt>
                <c:pt idx="2734">
                  <c:v>-283.06913999999995</c:v>
                </c:pt>
                <c:pt idx="2735">
                  <c:v>-282.95741999999996</c:v>
                </c:pt>
                <c:pt idx="2736">
                  <c:v>-282.84661</c:v>
                </c:pt>
                <c:pt idx="2737">
                  <c:v>-282.73489000000001</c:v>
                </c:pt>
                <c:pt idx="2738">
                  <c:v>-282.62407999999999</c:v>
                </c:pt>
                <c:pt idx="2739">
                  <c:v>-282.51236</c:v>
                </c:pt>
                <c:pt idx="2740">
                  <c:v>-282.40155000000004</c:v>
                </c:pt>
                <c:pt idx="2741">
                  <c:v>-282.28973999999999</c:v>
                </c:pt>
                <c:pt idx="2742">
                  <c:v>-282.17903000000001</c:v>
                </c:pt>
                <c:pt idx="2743">
                  <c:v>-282.06720999999999</c:v>
                </c:pt>
                <c:pt idx="2744">
                  <c:v>-281.95650000000001</c:v>
                </c:pt>
                <c:pt idx="2745">
                  <c:v>-281.84469000000001</c:v>
                </c:pt>
                <c:pt idx="2746">
                  <c:v>-281.73298</c:v>
                </c:pt>
                <c:pt idx="2747">
                  <c:v>-281.62216999999998</c:v>
                </c:pt>
                <c:pt idx="2748">
                  <c:v>-281.51035999999999</c:v>
                </c:pt>
                <c:pt idx="2749">
                  <c:v>-281.39965000000001</c:v>
                </c:pt>
                <c:pt idx="2750">
                  <c:v>-281.28784000000002</c:v>
                </c:pt>
                <c:pt idx="2751">
                  <c:v>-281.17713000000003</c:v>
                </c:pt>
                <c:pt idx="2752">
                  <c:v>-281.06531999999999</c:v>
                </c:pt>
                <c:pt idx="2753">
                  <c:v>-280.95451000000003</c:v>
                </c:pt>
                <c:pt idx="2754">
                  <c:v>-280.84280999999999</c:v>
                </c:pt>
                <c:pt idx="2755">
                  <c:v>-280.73200000000003</c:v>
                </c:pt>
                <c:pt idx="2756">
                  <c:v>-280.62018999999998</c:v>
                </c:pt>
                <c:pt idx="2757">
                  <c:v>-280.50949000000003</c:v>
                </c:pt>
                <c:pt idx="2758">
                  <c:v>-280.39767999999998</c:v>
                </c:pt>
                <c:pt idx="2759">
                  <c:v>-280.28697</c:v>
                </c:pt>
                <c:pt idx="2760">
                  <c:v>-280.17516999999998</c:v>
                </c:pt>
                <c:pt idx="2761">
                  <c:v>-280.06436000000002</c:v>
                </c:pt>
                <c:pt idx="2762">
                  <c:v>-279.95265999999998</c:v>
                </c:pt>
                <c:pt idx="2763">
                  <c:v>-279.84084999999993</c:v>
                </c:pt>
                <c:pt idx="2764">
                  <c:v>-279.73005000000001</c:v>
                </c:pt>
                <c:pt idx="2765">
                  <c:v>-279.61833999999999</c:v>
                </c:pt>
                <c:pt idx="2766">
                  <c:v>-279.50754000000001</c:v>
                </c:pt>
                <c:pt idx="2767">
                  <c:v>-279.39584000000002</c:v>
                </c:pt>
                <c:pt idx="2768">
                  <c:v>-279.28503999999998</c:v>
                </c:pt>
                <c:pt idx="2769">
                  <c:v>-279.17322999999999</c:v>
                </c:pt>
                <c:pt idx="2770">
                  <c:v>-279.06253000000004</c:v>
                </c:pt>
                <c:pt idx="2771">
                  <c:v>-278.95073000000002</c:v>
                </c:pt>
                <c:pt idx="2772">
                  <c:v>-278.83992999999998</c:v>
                </c:pt>
                <c:pt idx="2773">
                  <c:v>-278.72823</c:v>
                </c:pt>
                <c:pt idx="2774">
                  <c:v>-278.61743000000001</c:v>
                </c:pt>
                <c:pt idx="2775">
                  <c:v>-278.50563</c:v>
                </c:pt>
                <c:pt idx="2776">
                  <c:v>-278.39492999999999</c:v>
                </c:pt>
                <c:pt idx="2777">
                  <c:v>-278.28313000000003</c:v>
                </c:pt>
                <c:pt idx="2778">
                  <c:v>-278.17133000000001</c:v>
                </c:pt>
                <c:pt idx="2779">
                  <c:v>-278.06062999999995</c:v>
                </c:pt>
                <c:pt idx="2780">
                  <c:v>-277.94882999999999</c:v>
                </c:pt>
                <c:pt idx="2781">
                  <c:v>-277.83803999999998</c:v>
                </c:pt>
                <c:pt idx="2782">
                  <c:v>-277.72623999999996</c:v>
                </c:pt>
                <c:pt idx="2783">
                  <c:v>-277.61554000000001</c:v>
                </c:pt>
                <c:pt idx="2784">
                  <c:v>-277.50373999999999</c:v>
                </c:pt>
                <c:pt idx="2785">
                  <c:v>-277.39294999999998</c:v>
                </c:pt>
                <c:pt idx="2786">
                  <c:v>-277.28125</c:v>
                </c:pt>
                <c:pt idx="2787">
                  <c:v>-277.17045999999999</c:v>
                </c:pt>
                <c:pt idx="2788">
                  <c:v>-277.05866000000003</c:v>
                </c:pt>
                <c:pt idx="2789">
                  <c:v>-276.94796999999994</c:v>
                </c:pt>
                <c:pt idx="2790">
                  <c:v>-276.83616999999998</c:v>
                </c:pt>
                <c:pt idx="2791">
                  <c:v>-276.72538000000003</c:v>
                </c:pt>
                <c:pt idx="2792">
                  <c:v>-276.61357999999996</c:v>
                </c:pt>
                <c:pt idx="2793">
                  <c:v>-276.50189</c:v>
                </c:pt>
                <c:pt idx="2794">
                  <c:v>-276.39109999999999</c:v>
                </c:pt>
                <c:pt idx="2795">
                  <c:v>-276.27931000000001</c:v>
                </c:pt>
                <c:pt idx="2796">
                  <c:v>-276.16861</c:v>
                </c:pt>
                <c:pt idx="2797">
                  <c:v>-276.05682000000002</c:v>
                </c:pt>
                <c:pt idx="2798">
                  <c:v>-275.94603000000001</c:v>
                </c:pt>
                <c:pt idx="2799">
                  <c:v>-275.83424000000002</c:v>
                </c:pt>
                <c:pt idx="2800">
                  <c:v>-275.72354999999999</c:v>
                </c:pt>
                <c:pt idx="2801">
                  <c:v>-275.61176</c:v>
                </c:pt>
                <c:pt idx="2802">
                  <c:v>-275.50097</c:v>
                </c:pt>
                <c:pt idx="2803">
                  <c:v>-275.38918000000001</c:v>
                </c:pt>
                <c:pt idx="2804">
                  <c:v>-275.27849000000003</c:v>
                </c:pt>
                <c:pt idx="2805">
                  <c:v>-275.16669999999999</c:v>
                </c:pt>
                <c:pt idx="2806">
                  <c:v>-275.05590999999998</c:v>
                </c:pt>
                <c:pt idx="2807">
                  <c:v>-274.94402000000002</c:v>
                </c:pt>
                <c:pt idx="2808">
                  <c:v>-274.83233999999999</c:v>
                </c:pt>
                <c:pt idx="2809">
                  <c:v>-274.72154999999998</c:v>
                </c:pt>
                <c:pt idx="2810">
                  <c:v>-274.60976000000005</c:v>
                </c:pt>
                <c:pt idx="2811">
                  <c:v>-274.49897999999996</c:v>
                </c:pt>
                <c:pt idx="2812">
                  <c:v>-274.38729000000001</c:v>
                </c:pt>
                <c:pt idx="2813">
                  <c:v>-274.2765</c:v>
                </c:pt>
                <c:pt idx="2814">
                  <c:v>-274.16472000000005</c:v>
                </c:pt>
                <c:pt idx="2815">
                  <c:v>-274.05392999999998</c:v>
                </c:pt>
                <c:pt idx="2816">
                  <c:v>-273.94225</c:v>
                </c:pt>
                <c:pt idx="2817">
                  <c:v>-273.83145999999999</c:v>
                </c:pt>
                <c:pt idx="2818">
                  <c:v>-273.71968000000004</c:v>
                </c:pt>
                <c:pt idx="2819">
                  <c:v>-273.60890000000001</c:v>
                </c:pt>
                <c:pt idx="2820">
                  <c:v>-273.49711000000002</c:v>
                </c:pt>
                <c:pt idx="2821">
                  <c:v>-273.38642999999996</c:v>
                </c:pt>
                <c:pt idx="2822">
                  <c:v>-273.27465000000001</c:v>
                </c:pt>
                <c:pt idx="2823">
                  <c:v>-273.16287</c:v>
                </c:pt>
                <c:pt idx="2824">
                  <c:v>-273.05207999999999</c:v>
                </c:pt>
                <c:pt idx="2825">
                  <c:v>-272.94029999999998</c:v>
                </c:pt>
                <c:pt idx="2826">
                  <c:v>-272.82961999999998</c:v>
                </c:pt>
                <c:pt idx="2827">
                  <c:v>-272.71784000000002</c:v>
                </c:pt>
                <c:pt idx="2828">
                  <c:v>-272.60705999999999</c:v>
                </c:pt>
                <c:pt idx="2829">
                  <c:v>-272.49527999999998</c:v>
                </c:pt>
                <c:pt idx="2830">
                  <c:v>-272.3845</c:v>
                </c:pt>
                <c:pt idx="2831">
                  <c:v>-272.27282000000002</c:v>
                </c:pt>
                <c:pt idx="2832">
                  <c:v>-272.16203999999999</c:v>
                </c:pt>
                <c:pt idx="2833">
                  <c:v>-272.05026999999995</c:v>
                </c:pt>
                <c:pt idx="2834">
                  <c:v>-271.93948999999998</c:v>
                </c:pt>
                <c:pt idx="2835">
                  <c:v>-271.82770999999997</c:v>
                </c:pt>
                <c:pt idx="2836">
                  <c:v>-271.71703000000002</c:v>
                </c:pt>
                <c:pt idx="2837">
                  <c:v>-271.60525999999999</c:v>
                </c:pt>
                <c:pt idx="2838">
                  <c:v>-271.49348000000003</c:v>
                </c:pt>
                <c:pt idx="2839">
                  <c:v>-271.3827</c:v>
                </c:pt>
                <c:pt idx="2840">
                  <c:v>-271.27093000000002</c:v>
                </c:pt>
                <c:pt idx="2841">
                  <c:v>-271.16005000000001</c:v>
                </c:pt>
                <c:pt idx="2842">
                  <c:v>-271.04838000000001</c:v>
                </c:pt>
                <c:pt idx="2843">
                  <c:v>-270.93760000000003</c:v>
                </c:pt>
                <c:pt idx="2844">
                  <c:v>-270.82583</c:v>
                </c:pt>
                <c:pt idx="2845">
                  <c:v>-270.71505999999999</c:v>
                </c:pt>
                <c:pt idx="2846">
                  <c:v>-270.60328000000004</c:v>
                </c:pt>
                <c:pt idx="2847">
                  <c:v>-270.49251000000004</c:v>
                </c:pt>
                <c:pt idx="2848">
                  <c:v>-270.38074</c:v>
                </c:pt>
                <c:pt idx="2849">
                  <c:v>-270.27006</c:v>
                </c:pt>
                <c:pt idx="2850">
                  <c:v>-270.15828999999997</c:v>
                </c:pt>
                <c:pt idx="2851">
                  <c:v>-270.04651999999999</c:v>
                </c:pt>
                <c:pt idx="2852">
                  <c:v>-269.93574999999998</c:v>
                </c:pt>
                <c:pt idx="2853">
                  <c:v>-269.82398000000001</c:v>
                </c:pt>
                <c:pt idx="2854">
                  <c:v>-269.71321</c:v>
                </c:pt>
                <c:pt idx="2855">
                  <c:v>-269.60143999999997</c:v>
                </c:pt>
                <c:pt idx="2856">
                  <c:v>-269.49066999999997</c:v>
                </c:pt>
                <c:pt idx="2857">
                  <c:v>-269.37900000000002</c:v>
                </c:pt>
                <c:pt idx="2858">
                  <c:v>-269.26823000000002</c:v>
                </c:pt>
                <c:pt idx="2859">
                  <c:v>-269.15646000000004</c:v>
                </c:pt>
                <c:pt idx="2860">
                  <c:v>-269.04569000000004</c:v>
                </c:pt>
                <c:pt idx="2861">
                  <c:v>-268.93392</c:v>
                </c:pt>
                <c:pt idx="2862">
                  <c:v>-268.82316000000003</c:v>
                </c:pt>
                <c:pt idx="2863">
                  <c:v>-268.71138999999999</c:v>
                </c:pt>
                <c:pt idx="2864">
                  <c:v>-268.60061999999999</c:v>
                </c:pt>
                <c:pt idx="2865">
                  <c:v>-268.48876000000001</c:v>
                </c:pt>
                <c:pt idx="2866">
                  <c:v>-268.37698999999998</c:v>
                </c:pt>
                <c:pt idx="2867">
                  <c:v>-268.26632999999998</c:v>
                </c:pt>
                <c:pt idx="2868">
                  <c:v>-268.15456</c:v>
                </c:pt>
                <c:pt idx="2869">
                  <c:v>-268.04380000000003</c:v>
                </c:pt>
                <c:pt idx="2870">
                  <c:v>-267.93203</c:v>
                </c:pt>
                <c:pt idx="2871">
                  <c:v>-267.82126999999997</c:v>
                </c:pt>
                <c:pt idx="2872">
                  <c:v>-267.70949999999999</c:v>
                </c:pt>
                <c:pt idx="2873">
                  <c:v>-267.59874000000002</c:v>
                </c:pt>
                <c:pt idx="2874">
                  <c:v>-267.48698000000002</c:v>
                </c:pt>
                <c:pt idx="2875">
                  <c:v>-267.37621000000001</c:v>
                </c:pt>
                <c:pt idx="2876">
                  <c:v>-267.26445000000001</c:v>
                </c:pt>
                <c:pt idx="2877">
                  <c:v>-267.15368999999998</c:v>
                </c:pt>
                <c:pt idx="2878">
                  <c:v>-267.04192999999998</c:v>
                </c:pt>
                <c:pt idx="2879">
                  <c:v>-266.93016999999998</c:v>
                </c:pt>
                <c:pt idx="2880">
                  <c:v>-266.81950999999998</c:v>
                </c:pt>
                <c:pt idx="2881">
                  <c:v>-266.70774999999998</c:v>
                </c:pt>
                <c:pt idx="2882">
                  <c:v>-266.59699000000001</c:v>
                </c:pt>
                <c:pt idx="2883">
                  <c:v>-266.48523</c:v>
                </c:pt>
                <c:pt idx="2884">
                  <c:v>-266.37446999999997</c:v>
                </c:pt>
                <c:pt idx="2885">
                  <c:v>-266.26261</c:v>
                </c:pt>
                <c:pt idx="2886">
                  <c:v>-266.15185000000002</c:v>
                </c:pt>
                <c:pt idx="2887">
                  <c:v>-266.04009000000002</c:v>
                </c:pt>
                <c:pt idx="2888">
                  <c:v>-265.92932999999999</c:v>
                </c:pt>
                <c:pt idx="2889">
                  <c:v>-265.81758000000002</c:v>
                </c:pt>
                <c:pt idx="2890">
                  <c:v>-265.70681999999999</c:v>
                </c:pt>
                <c:pt idx="2891">
                  <c:v>-265.59505999999999</c:v>
                </c:pt>
                <c:pt idx="2892">
                  <c:v>-265.48331000000002</c:v>
                </c:pt>
                <c:pt idx="2893">
                  <c:v>-265.37254999999999</c:v>
                </c:pt>
                <c:pt idx="2894">
                  <c:v>-265.26078999999999</c:v>
                </c:pt>
                <c:pt idx="2895">
                  <c:v>-265.15003999999999</c:v>
                </c:pt>
                <c:pt idx="2896">
                  <c:v>-265.03827999999999</c:v>
                </c:pt>
                <c:pt idx="2897">
                  <c:v>-264.92752999999999</c:v>
                </c:pt>
                <c:pt idx="2898">
                  <c:v>-264.81578000000002</c:v>
                </c:pt>
                <c:pt idx="2899">
                  <c:v>-264.70501999999999</c:v>
                </c:pt>
                <c:pt idx="2900">
                  <c:v>-264.59326999999996</c:v>
                </c:pt>
                <c:pt idx="2901">
                  <c:v>-264.48252000000002</c:v>
                </c:pt>
                <c:pt idx="2902">
                  <c:v>-264.37065999999999</c:v>
                </c:pt>
                <c:pt idx="2903">
                  <c:v>-264.25990999999999</c:v>
                </c:pt>
                <c:pt idx="2904">
                  <c:v>-264.14815999999996</c:v>
                </c:pt>
                <c:pt idx="2905">
                  <c:v>-264.03640999999999</c:v>
                </c:pt>
                <c:pt idx="2906">
                  <c:v>-263.92565999999999</c:v>
                </c:pt>
                <c:pt idx="2907">
                  <c:v>-263.81390999999996</c:v>
                </c:pt>
                <c:pt idx="2908">
                  <c:v>-263.70316000000003</c:v>
                </c:pt>
                <c:pt idx="2909">
                  <c:v>-263.59141</c:v>
                </c:pt>
                <c:pt idx="2910">
                  <c:v>-263.48066</c:v>
                </c:pt>
                <c:pt idx="2911">
                  <c:v>-263.36890999999997</c:v>
                </c:pt>
                <c:pt idx="2912">
                  <c:v>-263.25815999999998</c:v>
                </c:pt>
                <c:pt idx="2913">
                  <c:v>-263.14641</c:v>
                </c:pt>
                <c:pt idx="2914">
                  <c:v>-263.03566000000001</c:v>
                </c:pt>
                <c:pt idx="2915">
                  <c:v>-262.92390999999998</c:v>
                </c:pt>
                <c:pt idx="2916">
                  <c:v>-262.81317000000001</c:v>
                </c:pt>
                <c:pt idx="2917">
                  <c:v>-262.70132000000001</c:v>
                </c:pt>
                <c:pt idx="2918">
                  <c:v>-262.58956999999998</c:v>
                </c:pt>
                <c:pt idx="2919">
                  <c:v>-262.47883000000002</c:v>
                </c:pt>
                <c:pt idx="2920">
                  <c:v>-262.36707999999999</c:v>
                </c:pt>
                <c:pt idx="2921">
                  <c:v>-262.25634000000002</c:v>
                </c:pt>
                <c:pt idx="2922">
                  <c:v>-262.14458999999999</c:v>
                </c:pt>
                <c:pt idx="2923">
                  <c:v>-262.03375</c:v>
                </c:pt>
                <c:pt idx="2924">
                  <c:v>-261.92200000000003</c:v>
                </c:pt>
                <c:pt idx="2925">
                  <c:v>-261.81126</c:v>
                </c:pt>
                <c:pt idx="2926">
                  <c:v>-261.69952000000001</c:v>
                </c:pt>
                <c:pt idx="2927">
                  <c:v>-261.58876999999995</c:v>
                </c:pt>
                <c:pt idx="2928">
                  <c:v>-261.47703000000001</c:v>
                </c:pt>
                <c:pt idx="2929">
                  <c:v>-261.36528999999996</c:v>
                </c:pt>
                <c:pt idx="2930">
                  <c:v>-261.25454000000002</c:v>
                </c:pt>
                <c:pt idx="2931">
                  <c:v>-261.14270000000005</c:v>
                </c:pt>
                <c:pt idx="2932">
                  <c:v>-261.03195999999997</c:v>
                </c:pt>
                <c:pt idx="2933">
                  <c:v>-260.92021999999997</c:v>
                </c:pt>
                <c:pt idx="2934">
                  <c:v>-260.80948000000001</c:v>
                </c:pt>
                <c:pt idx="2935">
                  <c:v>-260.69774000000001</c:v>
                </c:pt>
                <c:pt idx="2936">
                  <c:v>-260.58690000000001</c:v>
                </c:pt>
                <c:pt idx="2937">
                  <c:v>-260.47516000000002</c:v>
                </c:pt>
                <c:pt idx="2938">
                  <c:v>-260.36442</c:v>
                </c:pt>
                <c:pt idx="2939">
                  <c:v>-260.25268</c:v>
                </c:pt>
                <c:pt idx="2940">
                  <c:v>-260.14193999999998</c:v>
                </c:pt>
                <c:pt idx="2941">
                  <c:v>-260.03021000000001</c:v>
                </c:pt>
                <c:pt idx="2942">
                  <c:v>-259.91847000000001</c:v>
                </c:pt>
                <c:pt idx="2943">
                  <c:v>-259.80762999999996</c:v>
                </c:pt>
                <c:pt idx="2944">
                  <c:v>-259.69588999999996</c:v>
                </c:pt>
                <c:pt idx="2945">
                  <c:v>-259.58516000000003</c:v>
                </c:pt>
                <c:pt idx="2946">
                  <c:v>-259.47332</c:v>
                </c:pt>
                <c:pt idx="2947">
                  <c:v>-259.36259000000001</c:v>
                </c:pt>
                <c:pt idx="2948">
                  <c:v>-259.25085000000001</c:v>
                </c:pt>
                <c:pt idx="2949">
                  <c:v>-259.14011999999997</c:v>
                </c:pt>
                <c:pt idx="2950">
                  <c:v>-259.02837999999997</c:v>
                </c:pt>
                <c:pt idx="2951">
                  <c:v>-258.91765000000004</c:v>
                </c:pt>
                <c:pt idx="2952">
                  <c:v>-258.80591000000004</c:v>
                </c:pt>
                <c:pt idx="2953">
                  <c:v>-258.69418000000002</c:v>
                </c:pt>
                <c:pt idx="2954">
                  <c:v>-258.58335</c:v>
                </c:pt>
                <c:pt idx="2955">
                  <c:v>-258.47151000000002</c:v>
                </c:pt>
                <c:pt idx="2956">
                  <c:v>-258.36077999999998</c:v>
                </c:pt>
                <c:pt idx="2957">
                  <c:v>-258.24905000000001</c:v>
                </c:pt>
                <c:pt idx="2958">
                  <c:v>-258.13832000000002</c:v>
                </c:pt>
                <c:pt idx="2959">
                  <c:v>-258.02659</c:v>
                </c:pt>
                <c:pt idx="2960">
                  <c:v>-257.91586000000001</c:v>
                </c:pt>
                <c:pt idx="2961">
                  <c:v>-257.80403000000001</c:v>
                </c:pt>
                <c:pt idx="2962">
                  <c:v>-257.69330000000002</c:v>
                </c:pt>
                <c:pt idx="2963">
                  <c:v>-257.58157</c:v>
                </c:pt>
                <c:pt idx="2964">
                  <c:v>-257.47084000000001</c:v>
                </c:pt>
                <c:pt idx="2965">
                  <c:v>-257.35910999999999</c:v>
                </c:pt>
                <c:pt idx="2966">
                  <c:v>-257.24738000000002</c:v>
                </c:pt>
                <c:pt idx="2967">
                  <c:v>-257.13645000000002</c:v>
                </c:pt>
                <c:pt idx="2968">
                  <c:v>-257.02472</c:v>
                </c:pt>
                <c:pt idx="2969">
                  <c:v>-256.91399999999999</c:v>
                </c:pt>
                <c:pt idx="2970">
                  <c:v>-256.80227000000002</c:v>
                </c:pt>
                <c:pt idx="2971">
                  <c:v>-256.69154000000003</c:v>
                </c:pt>
                <c:pt idx="2972">
                  <c:v>-256.57972000000001</c:v>
                </c:pt>
                <c:pt idx="2973">
                  <c:v>-256.46899000000002</c:v>
                </c:pt>
                <c:pt idx="2974">
                  <c:v>-256.35726</c:v>
                </c:pt>
                <c:pt idx="2975">
                  <c:v>-256.24654000000004</c:v>
                </c:pt>
                <c:pt idx="2976">
                  <c:v>-256.13481000000002</c:v>
                </c:pt>
                <c:pt idx="2977">
                  <c:v>-256.02298999999999</c:v>
                </c:pt>
                <c:pt idx="2978">
                  <c:v>-255.91217</c:v>
                </c:pt>
                <c:pt idx="2979">
                  <c:v>-255.80043999999998</c:v>
                </c:pt>
                <c:pt idx="2980">
                  <c:v>-255.68972000000002</c:v>
                </c:pt>
                <c:pt idx="2981">
                  <c:v>-255.57799</c:v>
                </c:pt>
                <c:pt idx="2982">
                  <c:v>-255.46716999999998</c:v>
                </c:pt>
                <c:pt idx="2983">
                  <c:v>-255.35544999999996</c:v>
                </c:pt>
                <c:pt idx="2984">
                  <c:v>-255.24473</c:v>
                </c:pt>
                <c:pt idx="2985">
                  <c:v>-255.13301000000001</c:v>
                </c:pt>
                <c:pt idx="2986">
                  <c:v>-255.02229</c:v>
                </c:pt>
                <c:pt idx="2987">
                  <c:v>-254.91046</c:v>
                </c:pt>
                <c:pt idx="2988">
                  <c:v>-254.79863999999998</c:v>
                </c:pt>
                <c:pt idx="2989">
                  <c:v>-254.68791999999999</c:v>
                </c:pt>
                <c:pt idx="2990">
                  <c:v>-254.5762</c:v>
                </c:pt>
                <c:pt idx="2991">
                  <c:v>-254.46539000000001</c:v>
                </c:pt>
                <c:pt idx="2992">
                  <c:v>-254.35367000000002</c:v>
                </c:pt>
                <c:pt idx="2993">
                  <c:v>-254.24294999999998</c:v>
                </c:pt>
                <c:pt idx="2994">
                  <c:v>-254.13122999999999</c:v>
                </c:pt>
                <c:pt idx="2995">
                  <c:v>-254.02041000000003</c:v>
                </c:pt>
                <c:pt idx="2996">
                  <c:v>-253.90869000000001</c:v>
                </c:pt>
                <c:pt idx="2997">
                  <c:v>-253.79787999999999</c:v>
                </c:pt>
                <c:pt idx="2998">
                  <c:v>-253.68615999999997</c:v>
                </c:pt>
                <c:pt idx="2999">
                  <c:v>-253.57434000000001</c:v>
                </c:pt>
                <c:pt idx="3000">
                  <c:v>-253.46362999999999</c:v>
                </c:pt>
                <c:pt idx="3001">
                  <c:v>-253.35191</c:v>
                </c:pt>
                <c:pt idx="3002">
                  <c:v>-253.24119999999999</c:v>
                </c:pt>
                <c:pt idx="3003">
                  <c:v>-253.12938000000003</c:v>
                </c:pt>
                <c:pt idx="3004">
                  <c:v>-253.01866999999999</c:v>
                </c:pt>
                <c:pt idx="3005">
                  <c:v>-252.90696</c:v>
                </c:pt>
                <c:pt idx="3006">
                  <c:v>-252.79624000000001</c:v>
                </c:pt>
                <c:pt idx="3007">
                  <c:v>-252.68432999999999</c:v>
                </c:pt>
                <c:pt idx="3008">
                  <c:v>-252.57362000000001</c:v>
                </c:pt>
                <c:pt idx="3009">
                  <c:v>-252.46189999999999</c:v>
                </c:pt>
                <c:pt idx="3010">
                  <c:v>-252.35008999999997</c:v>
                </c:pt>
                <c:pt idx="3011">
                  <c:v>-252.23937999999998</c:v>
                </c:pt>
                <c:pt idx="3012">
                  <c:v>-252.12766999999999</c:v>
                </c:pt>
                <c:pt idx="3013">
                  <c:v>-252.01696000000001</c:v>
                </c:pt>
                <c:pt idx="3014">
                  <c:v>-251.90514999999999</c:v>
                </c:pt>
                <c:pt idx="3015">
                  <c:v>-251.79444000000001</c:v>
                </c:pt>
                <c:pt idx="3016">
                  <c:v>-251.68262999999999</c:v>
                </c:pt>
                <c:pt idx="3017">
                  <c:v>-251.57182</c:v>
                </c:pt>
                <c:pt idx="3018">
                  <c:v>-251.46010999999999</c:v>
                </c:pt>
                <c:pt idx="3019">
                  <c:v>-251.34940000000003</c:v>
                </c:pt>
                <c:pt idx="3020">
                  <c:v>-251.23758999999998</c:v>
                </c:pt>
                <c:pt idx="3021">
                  <c:v>-251.12588</c:v>
                </c:pt>
                <c:pt idx="3022">
                  <c:v>-251.01517000000001</c:v>
                </c:pt>
                <c:pt idx="3023">
                  <c:v>-250.90347</c:v>
                </c:pt>
                <c:pt idx="3024">
                  <c:v>-250.79266000000001</c:v>
                </c:pt>
                <c:pt idx="3025">
                  <c:v>-250.68085000000002</c:v>
                </c:pt>
                <c:pt idx="3026">
                  <c:v>-250.57015000000001</c:v>
                </c:pt>
                <c:pt idx="3027">
                  <c:v>-250.45833999999999</c:v>
                </c:pt>
                <c:pt idx="3028">
                  <c:v>-250.34763999999998</c:v>
                </c:pt>
                <c:pt idx="3029">
                  <c:v>-250.23593</c:v>
                </c:pt>
                <c:pt idx="3030">
                  <c:v>-250.12513000000001</c:v>
                </c:pt>
                <c:pt idx="3031">
                  <c:v>-250.01342000000002</c:v>
                </c:pt>
                <c:pt idx="3032">
                  <c:v>-249.90172000000001</c:v>
                </c:pt>
                <c:pt idx="3033">
                  <c:v>-249.79080999999996</c:v>
                </c:pt>
                <c:pt idx="3034">
                  <c:v>-249.67911000000001</c:v>
                </c:pt>
                <c:pt idx="3035">
                  <c:v>-249.56841</c:v>
                </c:pt>
                <c:pt idx="3036">
                  <c:v>-249.45661000000001</c:v>
                </c:pt>
                <c:pt idx="3037">
                  <c:v>-249.34589999999997</c:v>
                </c:pt>
                <c:pt idx="3038">
                  <c:v>-249.23409999999998</c:v>
                </c:pt>
                <c:pt idx="3039">
                  <c:v>-249.1234</c:v>
                </c:pt>
                <c:pt idx="3040">
                  <c:v>-249.01170000000002</c:v>
                </c:pt>
                <c:pt idx="3041">
                  <c:v>-248.9008</c:v>
                </c:pt>
                <c:pt idx="3042">
                  <c:v>-248.78909999999999</c:v>
                </c:pt>
                <c:pt idx="3043">
                  <c:v>-248.67739999999998</c:v>
                </c:pt>
                <c:pt idx="3044">
                  <c:v>-248.56659999999999</c:v>
                </c:pt>
                <c:pt idx="3045">
                  <c:v>-248.45490000000001</c:v>
                </c:pt>
                <c:pt idx="3046">
                  <c:v>-248.3441</c:v>
                </c:pt>
                <c:pt idx="3047">
                  <c:v>-248.23239999999998</c:v>
                </c:pt>
                <c:pt idx="3048">
                  <c:v>-248.12171000000001</c:v>
                </c:pt>
                <c:pt idx="3049">
                  <c:v>-248.00981000000002</c:v>
                </c:pt>
                <c:pt idx="3050">
                  <c:v>-247.89911000000001</c:v>
                </c:pt>
                <c:pt idx="3051">
                  <c:v>-247.78741000000002</c:v>
                </c:pt>
                <c:pt idx="3052">
                  <c:v>-247.67562000000001</c:v>
                </c:pt>
                <c:pt idx="3053">
                  <c:v>-247.56492</c:v>
                </c:pt>
                <c:pt idx="3054">
                  <c:v>-247.45312999999999</c:v>
                </c:pt>
                <c:pt idx="3055">
                  <c:v>-247.34242999999998</c:v>
                </c:pt>
                <c:pt idx="3056">
                  <c:v>-247.23074</c:v>
                </c:pt>
                <c:pt idx="3057">
                  <c:v>-247.11984000000001</c:v>
                </c:pt>
                <c:pt idx="3058">
                  <c:v>-247.00815</c:v>
                </c:pt>
                <c:pt idx="3059">
                  <c:v>-246.89735000000002</c:v>
                </c:pt>
                <c:pt idx="3060">
                  <c:v>-246.78566000000001</c:v>
                </c:pt>
                <c:pt idx="3061">
                  <c:v>-246.67487</c:v>
                </c:pt>
                <c:pt idx="3062">
                  <c:v>-246.56317000000001</c:v>
                </c:pt>
                <c:pt idx="3063">
                  <c:v>-246.45148</c:v>
                </c:pt>
                <c:pt idx="3064">
                  <c:v>-246.34069</c:v>
                </c:pt>
                <c:pt idx="3065">
                  <c:v>-246.22890000000001</c:v>
                </c:pt>
                <c:pt idx="3066">
                  <c:v>-246.11811</c:v>
                </c:pt>
                <c:pt idx="3067">
                  <c:v>-246.00641999999999</c:v>
                </c:pt>
                <c:pt idx="3068">
                  <c:v>-245.89562999999998</c:v>
                </c:pt>
                <c:pt idx="3069">
                  <c:v>-245.78393999999997</c:v>
                </c:pt>
                <c:pt idx="3070">
                  <c:v>-245.67325</c:v>
                </c:pt>
                <c:pt idx="3071">
                  <c:v>-245.56146000000001</c:v>
                </c:pt>
                <c:pt idx="3072">
                  <c:v>-245.44966999999997</c:v>
                </c:pt>
                <c:pt idx="3073">
                  <c:v>-245.33887999999999</c:v>
                </c:pt>
                <c:pt idx="3074">
                  <c:v>-245.22719000000001</c:v>
                </c:pt>
                <c:pt idx="3075">
                  <c:v>-245.1164</c:v>
                </c:pt>
                <c:pt idx="3076">
                  <c:v>-245.00472000000002</c:v>
                </c:pt>
                <c:pt idx="3077">
                  <c:v>-244.89393000000001</c:v>
                </c:pt>
                <c:pt idx="3078">
                  <c:v>-244.78224</c:v>
                </c:pt>
                <c:pt idx="3079">
                  <c:v>-244.67135999999999</c:v>
                </c:pt>
                <c:pt idx="3080">
                  <c:v>-244.55967000000001</c:v>
                </c:pt>
                <c:pt idx="3081">
                  <c:v>-244.44898000000001</c:v>
                </c:pt>
                <c:pt idx="3082">
                  <c:v>-244.3372</c:v>
                </c:pt>
                <c:pt idx="3083">
                  <c:v>-244.22550999999999</c:v>
                </c:pt>
                <c:pt idx="3084">
                  <c:v>-244.11473000000001</c:v>
                </c:pt>
                <c:pt idx="3085">
                  <c:v>-244.00305</c:v>
                </c:pt>
                <c:pt idx="3086">
                  <c:v>-243.89215999999999</c:v>
                </c:pt>
                <c:pt idx="3087">
                  <c:v>-243.78048000000001</c:v>
                </c:pt>
                <c:pt idx="3088">
                  <c:v>-243.66969999999998</c:v>
                </c:pt>
                <c:pt idx="3089">
                  <c:v>-243.55801000000002</c:v>
                </c:pt>
                <c:pt idx="3090">
                  <c:v>-243.44722999999999</c:v>
                </c:pt>
                <c:pt idx="3091">
                  <c:v>-243.33555000000001</c:v>
                </c:pt>
                <c:pt idx="3092">
                  <c:v>-243.22377</c:v>
                </c:pt>
                <c:pt idx="3093">
                  <c:v>-243.11299000000002</c:v>
                </c:pt>
                <c:pt idx="3094">
                  <c:v>-243.00121000000001</c:v>
                </c:pt>
                <c:pt idx="3095">
                  <c:v>-242.89052000000001</c:v>
                </c:pt>
                <c:pt idx="3096">
                  <c:v>-242.77874000000003</c:v>
                </c:pt>
                <c:pt idx="3097">
                  <c:v>-242.66807</c:v>
                </c:pt>
                <c:pt idx="3098">
                  <c:v>-242.55628999999999</c:v>
                </c:pt>
                <c:pt idx="3099">
                  <c:v>-242.44560999999999</c:v>
                </c:pt>
                <c:pt idx="3100">
                  <c:v>-242.33373</c:v>
                </c:pt>
                <c:pt idx="3101">
                  <c:v>-242.22305</c:v>
                </c:pt>
                <c:pt idx="3102">
                  <c:v>-242.11126999999999</c:v>
                </c:pt>
                <c:pt idx="3103">
                  <c:v>-241.99959999999999</c:v>
                </c:pt>
                <c:pt idx="3104">
                  <c:v>-241.88882000000001</c:v>
                </c:pt>
                <c:pt idx="3105">
                  <c:v>-241.77704</c:v>
                </c:pt>
                <c:pt idx="3106">
                  <c:v>-241.66627</c:v>
                </c:pt>
                <c:pt idx="3107">
                  <c:v>-241.55448999999999</c:v>
                </c:pt>
                <c:pt idx="3108">
                  <c:v>-241.44381000000001</c:v>
                </c:pt>
                <c:pt idx="3109">
                  <c:v>-241.33203999999998</c:v>
                </c:pt>
                <c:pt idx="3110">
                  <c:v>-241.22136</c:v>
                </c:pt>
                <c:pt idx="3111">
                  <c:v>-241.10959</c:v>
                </c:pt>
                <c:pt idx="3112">
                  <c:v>-240.99791999999999</c:v>
                </c:pt>
                <c:pt idx="3113">
                  <c:v>-240.88704000000001</c:v>
                </c:pt>
                <c:pt idx="3114">
                  <c:v>-240.77537000000001</c:v>
                </c:pt>
                <c:pt idx="3115">
                  <c:v>-240.66460000000001</c:v>
                </c:pt>
                <c:pt idx="3116">
                  <c:v>-240.55282</c:v>
                </c:pt>
                <c:pt idx="3117">
                  <c:v>-240.44214999999997</c:v>
                </c:pt>
                <c:pt idx="3118">
                  <c:v>-240.33037999999999</c:v>
                </c:pt>
                <c:pt idx="3119">
                  <c:v>-240.21960999999999</c:v>
                </c:pt>
                <c:pt idx="3120">
                  <c:v>-240.10784000000001</c:v>
                </c:pt>
                <c:pt idx="3121">
                  <c:v>-239.99617000000001</c:v>
                </c:pt>
                <c:pt idx="3122">
                  <c:v>-239.8854</c:v>
                </c:pt>
                <c:pt idx="3123">
                  <c:v>-239.77363000000003</c:v>
                </c:pt>
                <c:pt idx="3124">
                  <c:v>-239.66296</c:v>
                </c:pt>
                <c:pt idx="3125">
                  <c:v>-239.55118999999999</c:v>
                </c:pt>
                <c:pt idx="3126">
                  <c:v>-239.44042000000002</c:v>
                </c:pt>
                <c:pt idx="3127">
                  <c:v>-239.32864999999998</c:v>
                </c:pt>
                <c:pt idx="3128">
                  <c:v>-239.21788000000001</c:v>
                </c:pt>
                <c:pt idx="3129">
                  <c:v>-239.10622000000001</c:v>
                </c:pt>
                <c:pt idx="3130">
                  <c:v>-238.99545000000001</c:v>
                </c:pt>
                <c:pt idx="3131">
                  <c:v>-238.88378</c:v>
                </c:pt>
                <c:pt idx="3132">
                  <c:v>-238.77190999999999</c:v>
                </c:pt>
                <c:pt idx="3133">
                  <c:v>-238.66115000000002</c:v>
                </c:pt>
                <c:pt idx="3134">
                  <c:v>-238.54948000000002</c:v>
                </c:pt>
                <c:pt idx="3135">
                  <c:v>-238.43871999999999</c:v>
                </c:pt>
                <c:pt idx="3136">
                  <c:v>-238.32704999999999</c:v>
                </c:pt>
                <c:pt idx="3137">
                  <c:v>-238.21629000000001</c:v>
                </c:pt>
                <c:pt idx="3138">
                  <c:v>-238.10442</c:v>
                </c:pt>
                <c:pt idx="3139">
                  <c:v>-237.99376000000001</c:v>
                </c:pt>
                <c:pt idx="3140">
                  <c:v>-237.88200000000001</c:v>
                </c:pt>
                <c:pt idx="3141">
                  <c:v>-237.77023</c:v>
                </c:pt>
                <c:pt idx="3142">
                  <c:v>-237.65957</c:v>
                </c:pt>
                <c:pt idx="3143">
                  <c:v>-237.54781000000003</c:v>
                </c:pt>
                <c:pt idx="3144">
                  <c:v>-237.43705</c:v>
                </c:pt>
                <c:pt idx="3145">
                  <c:v>-237.32527999999999</c:v>
                </c:pt>
                <c:pt idx="3146">
                  <c:v>-237.21451999999999</c:v>
                </c:pt>
                <c:pt idx="3147">
                  <c:v>-237.10285999999996</c:v>
                </c:pt>
                <c:pt idx="3148">
                  <c:v>-236.99209999999999</c:v>
                </c:pt>
                <c:pt idx="3149">
                  <c:v>-236.88033999999999</c:v>
                </c:pt>
                <c:pt idx="3150">
                  <c:v>-236.76857999999999</c:v>
                </c:pt>
                <c:pt idx="3151">
                  <c:v>-236.65781999999999</c:v>
                </c:pt>
                <c:pt idx="3152">
                  <c:v>-236.54606000000001</c:v>
                </c:pt>
                <c:pt idx="3153">
                  <c:v>-236.43540000000002</c:v>
                </c:pt>
                <c:pt idx="3154">
                  <c:v>-236.32365000000001</c:v>
                </c:pt>
                <c:pt idx="3155">
                  <c:v>-236.21288999999999</c:v>
                </c:pt>
                <c:pt idx="3156">
                  <c:v>-236.10113000000001</c:v>
                </c:pt>
                <c:pt idx="3157">
                  <c:v>-235.99037000000001</c:v>
                </c:pt>
                <c:pt idx="3158">
                  <c:v>-235.87861999999998</c:v>
                </c:pt>
                <c:pt idx="3159">
                  <c:v>-235.76695999999998</c:v>
                </c:pt>
                <c:pt idx="3160">
                  <c:v>-235.65620000000001</c:v>
                </c:pt>
                <c:pt idx="3161">
                  <c:v>-235.54434999999998</c:v>
                </c:pt>
                <c:pt idx="3162">
                  <c:v>-235.43369000000001</c:v>
                </c:pt>
                <c:pt idx="3163">
                  <c:v>-235.32193999999998</c:v>
                </c:pt>
                <c:pt idx="3164">
                  <c:v>-235.21117999999998</c:v>
                </c:pt>
                <c:pt idx="3165">
                  <c:v>-235.09952999999999</c:v>
                </c:pt>
                <c:pt idx="3166">
                  <c:v>-234.98878000000002</c:v>
                </c:pt>
                <c:pt idx="3167">
                  <c:v>-234.87691999999998</c:v>
                </c:pt>
                <c:pt idx="3168">
                  <c:v>-234.76516999999998</c:v>
                </c:pt>
                <c:pt idx="3169">
                  <c:v>-234.65451999999999</c:v>
                </c:pt>
                <c:pt idx="3170">
                  <c:v>-234.54276000000002</c:v>
                </c:pt>
                <c:pt idx="3171">
                  <c:v>-234.43201000000002</c:v>
                </c:pt>
                <c:pt idx="3172">
                  <c:v>-234.32026000000002</c:v>
                </c:pt>
                <c:pt idx="3173">
                  <c:v>-234.20951000000002</c:v>
                </c:pt>
                <c:pt idx="3174">
                  <c:v>-234.09775999999999</c:v>
                </c:pt>
                <c:pt idx="3175">
                  <c:v>-233.98701</c:v>
                </c:pt>
                <c:pt idx="3176">
                  <c:v>-233.87536</c:v>
                </c:pt>
                <c:pt idx="3177">
                  <c:v>-233.76361</c:v>
                </c:pt>
                <c:pt idx="3178">
                  <c:v>-233.65276</c:v>
                </c:pt>
                <c:pt idx="3179">
                  <c:v>-233.54111</c:v>
                </c:pt>
                <c:pt idx="3180">
                  <c:v>-233.43036000000001</c:v>
                </c:pt>
                <c:pt idx="3181">
                  <c:v>-233.31860999999998</c:v>
                </c:pt>
                <c:pt idx="3182">
                  <c:v>-233.20787000000001</c:v>
                </c:pt>
                <c:pt idx="3183">
                  <c:v>-233.09612000000001</c:v>
                </c:pt>
                <c:pt idx="3184">
                  <c:v>-232.98536999999999</c:v>
                </c:pt>
                <c:pt idx="3185">
                  <c:v>-232.87362000000002</c:v>
                </c:pt>
                <c:pt idx="3186">
                  <c:v>-232.76188000000002</c:v>
                </c:pt>
                <c:pt idx="3187">
                  <c:v>-232.65123</c:v>
                </c:pt>
                <c:pt idx="3188">
                  <c:v>-232.53949</c:v>
                </c:pt>
                <c:pt idx="3189">
                  <c:v>-232.42864</c:v>
                </c:pt>
                <c:pt idx="3190">
                  <c:v>-232.3169</c:v>
                </c:pt>
                <c:pt idx="3191">
                  <c:v>-232.20625000000001</c:v>
                </c:pt>
                <c:pt idx="3192">
                  <c:v>-232.09451000000001</c:v>
                </c:pt>
                <c:pt idx="3193">
                  <c:v>-231.98375999999999</c:v>
                </c:pt>
                <c:pt idx="3194">
                  <c:v>-231.87191999999999</c:v>
                </c:pt>
                <c:pt idx="3195">
                  <c:v>-231.76028000000002</c:v>
                </c:pt>
                <c:pt idx="3196">
                  <c:v>-231.64954</c:v>
                </c:pt>
                <c:pt idx="3197">
                  <c:v>-231.53778999999997</c:v>
                </c:pt>
                <c:pt idx="3198">
                  <c:v>-231.42705000000001</c:v>
                </c:pt>
                <c:pt idx="3199">
                  <c:v>-231.31521000000001</c:v>
                </c:pt>
                <c:pt idx="3200">
                  <c:v>-231.20456999999999</c:v>
                </c:pt>
                <c:pt idx="3201">
                  <c:v>-231.09282999999999</c:v>
                </c:pt>
                <c:pt idx="3202">
                  <c:v>-230.98209</c:v>
                </c:pt>
                <c:pt idx="3203">
                  <c:v>-230.87035000000003</c:v>
                </c:pt>
                <c:pt idx="3204">
                  <c:v>-230.75851</c:v>
                </c:pt>
                <c:pt idx="3205">
                  <c:v>-230.64786999999998</c:v>
                </c:pt>
                <c:pt idx="3206">
                  <c:v>-230.53613000000001</c:v>
                </c:pt>
                <c:pt idx="3207">
                  <c:v>-230.42538999999999</c:v>
                </c:pt>
                <c:pt idx="3208">
                  <c:v>-230.31365</c:v>
                </c:pt>
                <c:pt idx="3209">
                  <c:v>-230.20281999999997</c:v>
                </c:pt>
                <c:pt idx="3210">
                  <c:v>-230.09118000000001</c:v>
                </c:pt>
                <c:pt idx="3211">
                  <c:v>-229.97944000000001</c:v>
                </c:pt>
                <c:pt idx="3212">
                  <c:v>-229.86871000000002</c:v>
                </c:pt>
                <c:pt idx="3213">
                  <c:v>-229.75696999999997</c:v>
                </c:pt>
                <c:pt idx="3214">
                  <c:v>-229.64613</c:v>
                </c:pt>
                <c:pt idx="3215">
                  <c:v>-229.53449999999998</c:v>
                </c:pt>
                <c:pt idx="3216">
                  <c:v>-229.42376000000002</c:v>
                </c:pt>
                <c:pt idx="3217">
                  <c:v>-229.31202999999999</c:v>
                </c:pt>
                <c:pt idx="3218">
                  <c:v>-229.20129</c:v>
                </c:pt>
                <c:pt idx="3219">
                  <c:v>-229.08946000000003</c:v>
                </c:pt>
                <c:pt idx="3220">
                  <c:v>-228.97773000000001</c:v>
                </c:pt>
                <c:pt idx="3221">
                  <c:v>-228.86708999999999</c:v>
                </c:pt>
                <c:pt idx="3222">
                  <c:v>-228.75536</c:v>
                </c:pt>
                <c:pt idx="3223">
                  <c:v>-228.64463000000001</c:v>
                </c:pt>
                <c:pt idx="3224">
                  <c:v>-228.53279999999998</c:v>
                </c:pt>
                <c:pt idx="3225">
                  <c:v>-228.42205999999999</c:v>
                </c:pt>
                <c:pt idx="3226">
                  <c:v>-228.31032999999999</c:v>
                </c:pt>
                <c:pt idx="3227">
                  <c:v>-228.1996</c:v>
                </c:pt>
                <c:pt idx="3228">
                  <c:v>-228.08796999999998</c:v>
                </c:pt>
                <c:pt idx="3229">
                  <c:v>-227.97614000000002</c:v>
                </c:pt>
                <c:pt idx="3230">
                  <c:v>-227.86541</c:v>
                </c:pt>
                <c:pt idx="3231">
                  <c:v>-227.75368000000003</c:v>
                </c:pt>
                <c:pt idx="3232">
                  <c:v>-227.64295000000001</c:v>
                </c:pt>
                <c:pt idx="3233">
                  <c:v>-227.53121999999999</c:v>
                </c:pt>
                <c:pt idx="3234">
                  <c:v>-227.4204</c:v>
                </c:pt>
                <c:pt idx="3235">
                  <c:v>-227.30877000000001</c:v>
                </c:pt>
                <c:pt idx="3236">
                  <c:v>-227.19803999999999</c:v>
                </c:pt>
                <c:pt idx="3237">
                  <c:v>-227.08630999999997</c:v>
                </c:pt>
                <c:pt idx="3238">
                  <c:v>-226.97459000000001</c:v>
                </c:pt>
                <c:pt idx="3239">
                  <c:v>-226.86376000000001</c:v>
                </c:pt>
                <c:pt idx="3240">
                  <c:v>-226.75202999999999</c:v>
                </c:pt>
                <c:pt idx="3241">
                  <c:v>-226.64131</c:v>
                </c:pt>
                <c:pt idx="3242">
                  <c:v>-226.52957999999998</c:v>
                </c:pt>
                <c:pt idx="3243">
                  <c:v>-226.41886000000002</c:v>
                </c:pt>
                <c:pt idx="3244">
                  <c:v>-226.30713</c:v>
                </c:pt>
                <c:pt idx="3245">
                  <c:v>-226.19540999999998</c:v>
                </c:pt>
                <c:pt idx="3246">
                  <c:v>-226.08467999999999</c:v>
                </c:pt>
                <c:pt idx="3247">
                  <c:v>-225.97296</c:v>
                </c:pt>
                <c:pt idx="3248">
                  <c:v>-225.86213999999998</c:v>
                </c:pt>
                <c:pt idx="3249">
                  <c:v>-225.75041000000002</c:v>
                </c:pt>
                <c:pt idx="3250">
                  <c:v>-225.63969000000003</c:v>
                </c:pt>
                <c:pt idx="3251">
                  <c:v>-225.52796999999998</c:v>
                </c:pt>
                <c:pt idx="3252">
                  <c:v>-225.41725</c:v>
                </c:pt>
                <c:pt idx="3253">
                  <c:v>-225.30543</c:v>
                </c:pt>
                <c:pt idx="3254">
                  <c:v>-225.19371000000001</c:v>
                </c:pt>
                <c:pt idx="3255">
                  <c:v>-225.08299000000002</c:v>
                </c:pt>
                <c:pt idx="3256">
                  <c:v>-224.97137000000001</c:v>
                </c:pt>
                <c:pt idx="3257">
                  <c:v>-224.86054999999999</c:v>
                </c:pt>
                <c:pt idx="3258">
                  <c:v>-224.74883</c:v>
                </c:pt>
                <c:pt idx="3259">
                  <c:v>-224.63810999999998</c:v>
                </c:pt>
                <c:pt idx="3260">
                  <c:v>-224.52638999999999</c:v>
                </c:pt>
                <c:pt idx="3261">
                  <c:v>-224.41467</c:v>
                </c:pt>
                <c:pt idx="3262">
                  <c:v>-224.30384999999998</c:v>
                </c:pt>
                <c:pt idx="3263">
                  <c:v>-224.19213999999999</c:v>
                </c:pt>
                <c:pt idx="3264">
                  <c:v>-224.08142000000001</c:v>
                </c:pt>
                <c:pt idx="3265">
                  <c:v>-223.96969999999999</c:v>
                </c:pt>
                <c:pt idx="3266">
                  <c:v>-223.85899000000001</c:v>
                </c:pt>
                <c:pt idx="3267">
                  <c:v>-223.74717000000001</c:v>
                </c:pt>
                <c:pt idx="3268">
                  <c:v>-223.63645</c:v>
                </c:pt>
                <c:pt idx="3269">
                  <c:v>-223.52474000000001</c:v>
                </c:pt>
                <c:pt idx="3270">
                  <c:v>-223.41302000000002</c:v>
                </c:pt>
                <c:pt idx="3271">
                  <c:v>-223.30221</c:v>
                </c:pt>
                <c:pt idx="3272">
                  <c:v>-223.19049999999999</c:v>
                </c:pt>
                <c:pt idx="3273">
                  <c:v>-223.07978</c:v>
                </c:pt>
                <c:pt idx="3274">
                  <c:v>-222.96806999999998</c:v>
                </c:pt>
                <c:pt idx="3275">
                  <c:v>-222.85726</c:v>
                </c:pt>
                <c:pt idx="3276">
                  <c:v>-222.74554000000001</c:v>
                </c:pt>
                <c:pt idx="3277">
                  <c:v>-222.63482999999999</c:v>
                </c:pt>
                <c:pt idx="3278">
                  <c:v>-222.52312000000001</c:v>
                </c:pt>
                <c:pt idx="3279">
                  <c:v>-222.41140999999999</c:v>
                </c:pt>
                <c:pt idx="3280">
                  <c:v>-222.30059999999997</c:v>
                </c:pt>
                <c:pt idx="3281">
                  <c:v>-222.18888000000001</c:v>
                </c:pt>
                <c:pt idx="3282">
                  <c:v>-222.07817</c:v>
                </c:pt>
                <c:pt idx="3283">
                  <c:v>-221.96645999999998</c:v>
                </c:pt>
                <c:pt idx="3284">
                  <c:v>-221.85565</c:v>
                </c:pt>
                <c:pt idx="3285">
                  <c:v>-221.74394999999998</c:v>
                </c:pt>
                <c:pt idx="3286">
                  <c:v>-221.63224000000002</c:v>
                </c:pt>
                <c:pt idx="3287">
                  <c:v>-221.52153000000001</c:v>
                </c:pt>
                <c:pt idx="3288">
                  <c:v>-221.40971999999999</c:v>
                </c:pt>
                <c:pt idx="3289">
                  <c:v>-221.29901000000001</c:v>
                </c:pt>
                <c:pt idx="3290">
                  <c:v>-221.18730000000002</c:v>
                </c:pt>
                <c:pt idx="3291">
                  <c:v>-221.07660000000001</c:v>
                </c:pt>
                <c:pt idx="3292">
                  <c:v>-220.96489000000003</c:v>
                </c:pt>
                <c:pt idx="3293">
                  <c:v>-220.85408000000001</c:v>
                </c:pt>
                <c:pt idx="3294">
                  <c:v>-220.74238</c:v>
                </c:pt>
                <c:pt idx="3295">
                  <c:v>-220.63067000000001</c:v>
                </c:pt>
                <c:pt idx="3296">
                  <c:v>-220.51997</c:v>
                </c:pt>
                <c:pt idx="3297">
                  <c:v>-220.40815999999998</c:v>
                </c:pt>
                <c:pt idx="3298">
                  <c:v>-220.29746</c:v>
                </c:pt>
                <c:pt idx="3299">
                  <c:v>-220.18576000000002</c:v>
                </c:pt>
                <c:pt idx="3300">
                  <c:v>-220.07504999999998</c:v>
                </c:pt>
                <c:pt idx="3301">
                  <c:v>-219.96325000000002</c:v>
                </c:pt>
                <c:pt idx="3302">
                  <c:v>-219.85155</c:v>
                </c:pt>
                <c:pt idx="3303">
                  <c:v>-219.74083999999999</c:v>
                </c:pt>
                <c:pt idx="3304">
                  <c:v>-219.62914000000001</c:v>
                </c:pt>
                <c:pt idx="3305">
                  <c:v>-219.51833999999999</c:v>
                </c:pt>
                <c:pt idx="3306">
                  <c:v>-219.40663999999998</c:v>
                </c:pt>
                <c:pt idx="3307">
                  <c:v>-219.29594</c:v>
                </c:pt>
                <c:pt idx="3308">
                  <c:v>-219.18413999999999</c:v>
                </c:pt>
                <c:pt idx="3309">
                  <c:v>-219.07244000000003</c:v>
                </c:pt>
                <c:pt idx="3310">
                  <c:v>-218.96163999999999</c:v>
                </c:pt>
                <c:pt idx="3311">
                  <c:v>-218.84993999999998</c:v>
                </c:pt>
                <c:pt idx="3312">
                  <c:v>-218.73924</c:v>
                </c:pt>
                <c:pt idx="3313">
                  <c:v>-218.62754000000001</c:v>
                </c:pt>
                <c:pt idx="3314">
                  <c:v>-218.51673999999997</c:v>
                </c:pt>
                <c:pt idx="3315">
                  <c:v>-218.40504000000001</c:v>
                </c:pt>
                <c:pt idx="3316">
                  <c:v>-218.29434000000001</c:v>
                </c:pt>
                <c:pt idx="3317">
                  <c:v>-218.18265</c:v>
                </c:pt>
                <c:pt idx="3318">
                  <c:v>-218.07085000000001</c:v>
                </c:pt>
                <c:pt idx="3319">
                  <c:v>-217.96015</c:v>
                </c:pt>
                <c:pt idx="3320">
                  <c:v>-217.84836000000001</c:v>
                </c:pt>
                <c:pt idx="3321">
                  <c:v>-217.73766000000001</c:v>
                </c:pt>
                <c:pt idx="3322">
                  <c:v>-217.62586999999999</c:v>
                </c:pt>
                <c:pt idx="3323">
                  <c:v>-217.51517000000001</c:v>
                </c:pt>
                <c:pt idx="3324">
                  <c:v>-217.40348</c:v>
                </c:pt>
                <c:pt idx="3325">
                  <c:v>-217.29177999999999</c:v>
                </c:pt>
                <c:pt idx="3326">
                  <c:v>-217.18099000000001</c:v>
                </c:pt>
                <c:pt idx="3327">
                  <c:v>-217.06929</c:v>
                </c:pt>
                <c:pt idx="3328">
                  <c:v>-216.95859999999999</c:v>
                </c:pt>
                <c:pt idx="3329">
                  <c:v>-216.84681</c:v>
                </c:pt>
                <c:pt idx="3330">
                  <c:v>-216.73602</c:v>
                </c:pt>
                <c:pt idx="3331">
                  <c:v>-216.62432000000001</c:v>
                </c:pt>
                <c:pt idx="3332">
                  <c:v>-216.51263</c:v>
                </c:pt>
                <c:pt idx="3333">
                  <c:v>-216.40194</c:v>
                </c:pt>
                <c:pt idx="3334">
                  <c:v>-216.29014999999998</c:v>
                </c:pt>
                <c:pt idx="3335">
                  <c:v>-216.17946000000001</c:v>
                </c:pt>
                <c:pt idx="3336">
                  <c:v>-216.06766999999999</c:v>
                </c:pt>
                <c:pt idx="3337">
                  <c:v>-215.95698000000002</c:v>
                </c:pt>
                <c:pt idx="3338">
                  <c:v>-215.84519</c:v>
                </c:pt>
                <c:pt idx="3339">
                  <c:v>-215.7345</c:v>
                </c:pt>
                <c:pt idx="3340">
                  <c:v>-215.62281000000002</c:v>
                </c:pt>
                <c:pt idx="3341">
                  <c:v>-215.51112000000001</c:v>
                </c:pt>
                <c:pt idx="3342">
                  <c:v>-215.40034000000003</c:v>
                </c:pt>
                <c:pt idx="3343">
                  <c:v>-215.28855000000001</c:v>
                </c:pt>
                <c:pt idx="3344">
                  <c:v>-215.17785999999998</c:v>
                </c:pt>
                <c:pt idx="3345">
                  <c:v>-215.06617</c:v>
                </c:pt>
                <c:pt idx="3346">
                  <c:v>-214.95538999999999</c:v>
                </c:pt>
                <c:pt idx="3347">
                  <c:v>-214.84369999999998</c:v>
                </c:pt>
                <c:pt idx="3348">
                  <c:v>-214.73202000000001</c:v>
                </c:pt>
                <c:pt idx="3349">
                  <c:v>-214.62112999999999</c:v>
                </c:pt>
                <c:pt idx="3350">
                  <c:v>-214.50945000000002</c:v>
                </c:pt>
                <c:pt idx="3351">
                  <c:v>-214.39876000000001</c:v>
                </c:pt>
                <c:pt idx="3352">
                  <c:v>-214.28708</c:v>
                </c:pt>
                <c:pt idx="3353">
                  <c:v>-214.17628999999999</c:v>
                </c:pt>
                <c:pt idx="3354">
                  <c:v>-214.06451000000001</c:v>
                </c:pt>
                <c:pt idx="3355">
                  <c:v>-213.95283000000001</c:v>
                </c:pt>
                <c:pt idx="3356">
                  <c:v>-213.84214000000003</c:v>
                </c:pt>
                <c:pt idx="3357">
                  <c:v>-213.73036000000002</c:v>
                </c:pt>
                <c:pt idx="3358">
                  <c:v>-213.61967999999999</c:v>
                </c:pt>
                <c:pt idx="3359">
                  <c:v>-213.50790000000001</c:v>
                </c:pt>
                <c:pt idx="3360">
                  <c:v>-213.39722</c:v>
                </c:pt>
                <c:pt idx="3361">
                  <c:v>-213.28543999999999</c:v>
                </c:pt>
                <c:pt idx="3362">
                  <c:v>-213.17375999999999</c:v>
                </c:pt>
                <c:pt idx="3363">
                  <c:v>-213.06307999999999</c:v>
                </c:pt>
                <c:pt idx="3364">
                  <c:v>-212.9513</c:v>
                </c:pt>
                <c:pt idx="3365">
                  <c:v>-212.84052</c:v>
                </c:pt>
                <c:pt idx="3366">
                  <c:v>-212.72883999999999</c:v>
                </c:pt>
                <c:pt idx="3367">
                  <c:v>-212.61816000000002</c:v>
                </c:pt>
                <c:pt idx="3368">
                  <c:v>-212.50638000000001</c:v>
                </c:pt>
                <c:pt idx="3369">
                  <c:v>-212.3956</c:v>
                </c:pt>
                <c:pt idx="3370">
                  <c:v>-212.28393</c:v>
                </c:pt>
                <c:pt idx="3371">
                  <c:v>-212.17224999999999</c:v>
                </c:pt>
                <c:pt idx="3372">
                  <c:v>-212.06146999999999</c:v>
                </c:pt>
                <c:pt idx="3373">
                  <c:v>-211.94970000000001</c:v>
                </c:pt>
                <c:pt idx="3374">
                  <c:v>-211.83902</c:v>
                </c:pt>
                <c:pt idx="3375">
                  <c:v>-211.72734</c:v>
                </c:pt>
                <c:pt idx="3376">
                  <c:v>-211.61657</c:v>
                </c:pt>
                <c:pt idx="3377">
                  <c:v>-211.50479000000001</c:v>
                </c:pt>
                <c:pt idx="3378">
                  <c:v>-211.39311999999998</c:v>
                </c:pt>
                <c:pt idx="3379">
                  <c:v>-211.28234999999998</c:v>
                </c:pt>
                <c:pt idx="3380">
                  <c:v>-211.17067000000003</c:v>
                </c:pt>
                <c:pt idx="3381">
                  <c:v>-211.0599</c:v>
                </c:pt>
                <c:pt idx="3382">
                  <c:v>-210.94823000000002</c:v>
                </c:pt>
                <c:pt idx="3383">
                  <c:v>-210.83744999999999</c:v>
                </c:pt>
                <c:pt idx="3384">
                  <c:v>-210.72577999999999</c:v>
                </c:pt>
                <c:pt idx="3385">
                  <c:v>-210.61401000000001</c:v>
                </c:pt>
                <c:pt idx="3386">
                  <c:v>-210.50333999999998</c:v>
                </c:pt>
                <c:pt idx="3387">
                  <c:v>-210.39157</c:v>
                </c:pt>
                <c:pt idx="3388">
                  <c:v>-210.28080000000003</c:v>
                </c:pt>
                <c:pt idx="3389">
                  <c:v>-210.16913</c:v>
                </c:pt>
                <c:pt idx="3390">
                  <c:v>-210.05835999999999</c:v>
                </c:pt>
                <c:pt idx="3391">
                  <c:v>-209.94669000000002</c:v>
                </c:pt>
                <c:pt idx="3392">
                  <c:v>-209.83492000000001</c:v>
                </c:pt>
                <c:pt idx="3393">
                  <c:v>-209.72424999999998</c:v>
                </c:pt>
                <c:pt idx="3394">
                  <c:v>-209.61248000000001</c:v>
                </c:pt>
                <c:pt idx="3395">
                  <c:v>-209.50171</c:v>
                </c:pt>
                <c:pt idx="3396">
                  <c:v>-209.39004</c:v>
                </c:pt>
                <c:pt idx="3397">
                  <c:v>-209.27938</c:v>
                </c:pt>
                <c:pt idx="3398">
                  <c:v>-209.16761000000002</c:v>
                </c:pt>
                <c:pt idx="3399">
                  <c:v>-209.05584000000002</c:v>
                </c:pt>
                <c:pt idx="3400">
                  <c:v>-208.94517999999999</c:v>
                </c:pt>
                <c:pt idx="3401">
                  <c:v>-208.83341000000001</c:v>
                </c:pt>
                <c:pt idx="3402">
                  <c:v>-208.72265000000002</c:v>
                </c:pt>
                <c:pt idx="3403">
                  <c:v>-208.61097999999998</c:v>
                </c:pt>
                <c:pt idx="3404">
                  <c:v>-208.50032000000002</c:v>
                </c:pt>
                <c:pt idx="3405">
                  <c:v>-208.38845000000001</c:v>
                </c:pt>
                <c:pt idx="3406">
                  <c:v>-208.27679000000001</c:v>
                </c:pt>
                <c:pt idx="3407">
                  <c:v>-208.16612000000001</c:v>
                </c:pt>
                <c:pt idx="3408">
                  <c:v>-208.05426</c:v>
                </c:pt>
                <c:pt idx="3409">
                  <c:v>-207.9436</c:v>
                </c:pt>
                <c:pt idx="3410">
                  <c:v>-207.83194</c:v>
                </c:pt>
                <c:pt idx="3411">
                  <c:v>-207.72117000000003</c:v>
                </c:pt>
                <c:pt idx="3412">
                  <c:v>-207.60941</c:v>
                </c:pt>
                <c:pt idx="3413">
                  <c:v>-207.49775</c:v>
                </c:pt>
                <c:pt idx="3414">
                  <c:v>-207.38699000000003</c:v>
                </c:pt>
                <c:pt idx="3415">
                  <c:v>-207.27522999999999</c:v>
                </c:pt>
                <c:pt idx="3416">
                  <c:v>-207.16457000000003</c:v>
                </c:pt>
                <c:pt idx="3417">
                  <c:v>-207.05281000000002</c:v>
                </c:pt>
                <c:pt idx="3418">
                  <c:v>-206.94215</c:v>
                </c:pt>
                <c:pt idx="3419">
                  <c:v>-206.83029000000002</c:v>
                </c:pt>
                <c:pt idx="3420">
                  <c:v>-206.71863000000002</c:v>
                </c:pt>
                <c:pt idx="3421">
                  <c:v>-206.60796999999997</c:v>
                </c:pt>
                <c:pt idx="3422">
                  <c:v>-206.49611000000002</c:v>
                </c:pt>
                <c:pt idx="3423">
                  <c:v>-206.38545999999999</c:v>
                </c:pt>
                <c:pt idx="3424">
                  <c:v>-206.27379999999999</c:v>
                </c:pt>
                <c:pt idx="3425">
                  <c:v>-206.16293999999999</c:v>
                </c:pt>
                <c:pt idx="3426">
                  <c:v>-206.05128999999999</c:v>
                </c:pt>
                <c:pt idx="3427">
                  <c:v>-205.93962999999999</c:v>
                </c:pt>
                <c:pt idx="3428">
                  <c:v>-205.82886999999999</c:v>
                </c:pt>
                <c:pt idx="3429">
                  <c:v>-205.71712000000002</c:v>
                </c:pt>
                <c:pt idx="3430">
                  <c:v>-205.60636</c:v>
                </c:pt>
                <c:pt idx="3431">
                  <c:v>-205.49471</c:v>
                </c:pt>
                <c:pt idx="3432">
                  <c:v>-205.38396</c:v>
                </c:pt>
                <c:pt idx="3433">
                  <c:v>-205.2722</c:v>
                </c:pt>
                <c:pt idx="3434">
                  <c:v>-205.16055</c:v>
                </c:pt>
                <c:pt idx="3435">
                  <c:v>-205.0498</c:v>
                </c:pt>
                <c:pt idx="3436">
                  <c:v>-204.93804</c:v>
                </c:pt>
                <c:pt idx="3437">
                  <c:v>-204.82739000000001</c:v>
                </c:pt>
                <c:pt idx="3438">
                  <c:v>-204.71563999999998</c:v>
                </c:pt>
                <c:pt idx="3439">
                  <c:v>-204.60489000000001</c:v>
                </c:pt>
                <c:pt idx="3440">
                  <c:v>-204.49313999999998</c:v>
                </c:pt>
                <c:pt idx="3441">
                  <c:v>-204.38147999999998</c:v>
                </c:pt>
                <c:pt idx="3442">
                  <c:v>-204.27063000000001</c:v>
                </c:pt>
                <c:pt idx="3443">
                  <c:v>-204.15898000000001</c:v>
                </c:pt>
                <c:pt idx="3444">
                  <c:v>-204.04833000000002</c:v>
                </c:pt>
                <c:pt idx="3445">
                  <c:v>-203.93657999999999</c:v>
                </c:pt>
                <c:pt idx="3446">
                  <c:v>-203.82583999999997</c:v>
                </c:pt>
                <c:pt idx="3447">
                  <c:v>-203.71409</c:v>
                </c:pt>
                <c:pt idx="3448">
                  <c:v>-203.60244</c:v>
                </c:pt>
                <c:pt idx="3449">
                  <c:v>-203.49158999999997</c:v>
                </c:pt>
                <c:pt idx="3450">
                  <c:v>-203.37994</c:v>
                </c:pt>
                <c:pt idx="3451">
                  <c:v>-203.26929999999999</c:v>
                </c:pt>
                <c:pt idx="3452">
                  <c:v>-203.15745000000001</c:v>
                </c:pt>
                <c:pt idx="3453">
                  <c:v>-203.04680000000002</c:v>
                </c:pt>
                <c:pt idx="3454">
                  <c:v>-202.93506000000002</c:v>
                </c:pt>
                <c:pt idx="3455">
                  <c:v>-202.82330999999999</c:v>
                </c:pt>
                <c:pt idx="3456">
                  <c:v>-202.71257000000003</c:v>
                </c:pt>
                <c:pt idx="3457">
                  <c:v>-202.60092000000003</c:v>
                </c:pt>
                <c:pt idx="3458">
                  <c:v>-202.49018000000001</c:v>
                </c:pt>
                <c:pt idx="3459">
                  <c:v>-202.37842999999998</c:v>
                </c:pt>
                <c:pt idx="3460">
                  <c:v>-202.26768999999999</c:v>
                </c:pt>
                <c:pt idx="3461">
                  <c:v>-202.15604999999999</c:v>
                </c:pt>
                <c:pt idx="3462">
                  <c:v>-202.04420000000002</c:v>
                </c:pt>
                <c:pt idx="3463">
                  <c:v>-201.93355999999997</c:v>
                </c:pt>
                <c:pt idx="3464">
                  <c:v>-201.82191999999998</c:v>
                </c:pt>
                <c:pt idx="3465">
                  <c:v>-201.71108000000001</c:v>
                </c:pt>
                <c:pt idx="3466">
                  <c:v>-201.59942999999998</c:v>
                </c:pt>
                <c:pt idx="3467">
                  <c:v>-201.48868999999999</c:v>
                </c:pt>
                <c:pt idx="3468">
                  <c:v>-201.37694999999999</c:v>
                </c:pt>
                <c:pt idx="3469">
                  <c:v>-201.26520999999997</c:v>
                </c:pt>
                <c:pt idx="3470">
                  <c:v>-201.15457000000001</c:v>
                </c:pt>
                <c:pt idx="3471">
                  <c:v>-201.04283000000004</c:v>
                </c:pt>
                <c:pt idx="3472">
                  <c:v>-200.93209000000002</c:v>
                </c:pt>
                <c:pt idx="3473">
                  <c:v>-200.82034999999999</c:v>
                </c:pt>
                <c:pt idx="3474">
                  <c:v>-200.70972</c:v>
                </c:pt>
                <c:pt idx="3475">
                  <c:v>-200.59787999999998</c:v>
                </c:pt>
                <c:pt idx="3476">
                  <c:v>-200.48624000000001</c:v>
                </c:pt>
                <c:pt idx="3477">
                  <c:v>-200.37549999999999</c:v>
                </c:pt>
                <c:pt idx="3478">
                  <c:v>-200.26376999999999</c:v>
                </c:pt>
                <c:pt idx="3479">
                  <c:v>-200.15303</c:v>
                </c:pt>
                <c:pt idx="3480">
                  <c:v>-200.04138999999998</c:v>
                </c:pt>
                <c:pt idx="3481">
                  <c:v>-199.92955999999998</c:v>
                </c:pt>
                <c:pt idx="3482">
                  <c:v>-199.81881999999999</c:v>
                </c:pt>
                <c:pt idx="3483">
                  <c:v>-199.70719</c:v>
                </c:pt>
                <c:pt idx="3484">
                  <c:v>-199.59635</c:v>
                </c:pt>
                <c:pt idx="3485">
                  <c:v>-199.48472000000001</c:v>
                </c:pt>
                <c:pt idx="3486">
                  <c:v>-199.37398000000002</c:v>
                </c:pt>
                <c:pt idx="3487">
                  <c:v>-199.26225000000002</c:v>
                </c:pt>
                <c:pt idx="3488">
                  <c:v>-199.15051999999997</c:v>
                </c:pt>
                <c:pt idx="3489">
                  <c:v>-199.03988000000001</c:v>
                </c:pt>
                <c:pt idx="3490">
                  <c:v>-198.92804999999998</c:v>
                </c:pt>
                <c:pt idx="3491">
                  <c:v>-198.81741999999997</c:v>
                </c:pt>
                <c:pt idx="3492">
                  <c:v>-198.70569</c:v>
                </c:pt>
                <c:pt idx="3493">
                  <c:v>-198.59486000000004</c:v>
                </c:pt>
                <c:pt idx="3494">
                  <c:v>-198.48322000000002</c:v>
                </c:pt>
                <c:pt idx="3495">
                  <c:v>-198.37148999999997</c:v>
                </c:pt>
                <c:pt idx="3496">
                  <c:v>-198.26086000000001</c:v>
                </c:pt>
                <c:pt idx="3497">
                  <c:v>-198.14903000000001</c:v>
                </c:pt>
                <c:pt idx="3498">
                  <c:v>-198.03840000000002</c:v>
                </c:pt>
                <c:pt idx="3499">
                  <c:v>-197.92667</c:v>
                </c:pt>
                <c:pt idx="3500">
                  <c:v>-197.81594999999999</c:v>
                </c:pt>
                <c:pt idx="3501">
                  <c:v>-197.70421999999999</c:v>
                </c:pt>
                <c:pt idx="3502">
                  <c:v>-197.59249</c:v>
                </c:pt>
                <c:pt idx="3503">
                  <c:v>-197.48176000000001</c:v>
                </c:pt>
                <c:pt idx="3504">
                  <c:v>-197.37002999999999</c:v>
                </c:pt>
                <c:pt idx="3505">
                  <c:v>-197.25941</c:v>
                </c:pt>
                <c:pt idx="3506">
                  <c:v>-197.14758</c:v>
                </c:pt>
                <c:pt idx="3507">
                  <c:v>-197.03685999999999</c:v>
                </c:pt>
                <c:pt idx="3508">
                  <c:v>-196.92523</c:v>
                </c:pt>
                <c:pt idx="3509">
                  <c:v>-196.8134</c:v>
                </c:pt>
                <c:pt idx="3510">
                  <c:v>-196.70278000000002</c:v>
                </c:pt>
                <c:pt idx="3511">
                  <c:v>-196.59105</c:v>
                </c:pt>
                <c:pt idx="3512">
                  <c:v>-196.48023000000001</c:v>
                </c:pt>
                <c:pt idx="3513">
                  <c:v>-196.36861000000002</c:v>
                </c:pt>
                <c:pt idx="3514">
                  <c:v>-196.25688</c:v>
                </c:pt>
                <c:pt idx="3515">
                  <c:v>-196.14616000000001</c:v>
                </c:pt>
                <c:pt idx="3516">
                  <c:v>-196.03443999999999</c:v>
                </c:pt>
                <c:pt idx="3517">
                  <c:v>-195.92370999999997</c:v>
                </c:pt>
                <c:pt idx="3518">
                  <c:v>-195.81199000000001</c:v>
                </c:pt>
                <c:pt idx="3519">
                  <c:v>-195.70126999999999</c:v>
                </c:pt>
                <c:pt idx="3520">
                  <c:v>-195.58955</c:v>
                </c:pt>
                <c:pt idx="3521">
                  <c:v>-195.47783000000001</c:v>
                </c:pt>
                <c:pt idx="3522">
                  <c:v>-195.36710999999997</c:v>
                </c:pt>
                <c:pt idx="3523">
                  <c:v>-195.25549000000001</c:v>
                </c:pt>
                <c:pt idx="3524">
                  <c:v>-195.14467000000002</c:v>
                </c:pt>
                <c:pt idx="3525">
                  <c:v>-195.03295</c:v>
                </c:pt>
                <c:pt idx="3526">
                  <c:v>-194.92232999999999</c:v>
                </c:pt>
                <c:pt idx="3527">
                  <c:v>-194.81051000000002</c:v>
                </c:pt>
                <c:pt idx="3528">
                  <c:v>-194.69879</c:v>
                </c:pt>
                <c:pt idx="3529">
                  <c:v>-194.58816999999999</c:v>
                </c:pt>
                <c:pt idx="3530">
                  <c:v>-194.47636</c:v>
                </c:pt>
                <c:pt idx="3531">
                  <c:v>-194.36563999999998</c:v>
                </c:pt>
                <c:pt idx="3532">
                  <c:v>-194.25402</c:v>
                </c:pt>
                <c:pt idx="3533">
                  <c:v>-194.14321000000001</c:v>
                </c:pt>
                <c:pt idx="3534">
                  <c:v>-194.03149000000002</c:v>
                </c:pt>
                <c:pt idx="3535">
                  <c:v>-193.91977</c:v>
                </c:pt>
                <c:pt idx="3536">
                  <c:v>-193.80905999999999</c:v>
                </c:pt>
                <c:pt idx="3537">
                  <c:v>-193.69734</c:v>
                </c:pt>
                <c:pt idx="3538">
                  <c:v>-193.58662999999999</c:v>
                </c:pt>
                <c:pt idx="3539">
                  <c:v>-193.47492000000003</c:v>
                </c:pt>
                <c:pt idx="3540">
                  <c:v>-193.36320000000001</c:v>
                </c:pt>
                <c:pt idx="3541">
                  <c:v>-193.25249000000002</c:v>
                </c:pt>
                <c:pt idx="3542">
                  <c:v>-193.14078000000001</c:v>
                </c:pt>
                <c:pt idx="3543">
                  <c:v>-193.03005999999999</c:v>
                </c:pt>
                <c:pt idx="3544">
                  <c:v>-192.91835</c:v>
                </c:pt>
                <c:pt idx="3545">
                  <c:v>-192.80763999999999</c:v>
                </c:pt>
                <c:pt idx="3546">
                  <c:v>-192.69593</c:v>
                </c:pt>
                <c:pt idx="3547">
                  <c:v>-192.58421999999999</c:v>
                </c:pt>
                <c:pt idx="3548">
                  <c:v>-192.47351000000003</c:v>
                </c:pt>
                <c:pt idx="3549">
                  <c:v>-192.36178999999998</c:v>
                </c:pt>
                <c:pt idx="3550">
                  <c:v>-192.25097999999997</c:v>
                </c:pt>
                <c:pt idx="3551">
                  <c:v>-192.13938000000002</c:v>
                </c:pt>
                <c:pt idx="3552">
                  <c:v>-192.02867000000003</c:v>
                </c:pt>
                <c:pt idx="3553">
                  <c:v>-191.91686000000001</c:v>
                </c:pt>
                <c:pt idx="3554">
                  <c:v>-191.80525</c:v>
                </c:pt>
                <c:pt idx="3555">
                  <c:v>-191.69454000000002</c:v>
                </c:pt>
                <c:pt idx="3556">
                  <c:v>-191.58273</c:v>
                </c:pt>
                <c:pt idx="3557">
                  <c:v>-191.47202000000001</c:v>
                </c:pt>
                <c:pt idx="3558">
                  <c:v>-191.36042</c:v>
                </c:pt>
                <c:pt idx="3559">
                  <c:v>-191.24860999999999</c:v>
                </c:pt>
                <c:pt idx="3560">
                  <c:v>-191.1379</c:v>
                </c:pt>
                <c:pt idx="3561">
                  <c:v>-191.02619999999999</c:v>
                </c:pt>
                <c:pt idx="3562">
                  <c:v>-190.91549000000001</c:v>
                </c:pt>
                <c:pt idx="3563">
                  <c:v>-190.80378999999999</c:v>
                </c:pt>
                <c:pt idx="3564">
                  <c:v>-190.69298000000001</c:v>
                </c:pt>
                <c:pt idx="3565">
                  <c:v>-190.58138000000002</c:v>
                </c:pt>
                <c:pt idx="3566">
                  <c:v>-190.46967000000001</c:v>
                </c:pt>
                <c:pt idx="3567">
                  <c:v>-190.35887</c:v>
                </c:pt>
                <c:pt idx="3568">
                  <c:v>-190.24716999999998</c:v>
                </c:pt>
                <c:pt idx="3569">
                  <c:v>-190.13656</c:v>
                </c:pt>
                <c:pt idx="3570">
                  <c:v>-190.02476000000001</c:v>
                </c:pt>
                <c:pt idx="3571">
                  <c:v>-189.91306000000003</c:v>
                </c:pt>
                <c:pt idx="3572">
                  <c:v>-189.80235999999999</c:v>
                </c:pt>
                <c:pt idx="3573">
                  <c:v>-189.69065999999998</c:v>
                </c:pt>
                <c:pt idx="3574">
                  <c:v>-189.57996</c:v>
                </c:pt>
                <c:pt idx="3575">
                  <c:v>-189.46816000000001</c:v>
                </c:pt>
                <c:pt idx="3576">
                  <c:v>-189.35745000000003</c:v>
                </c:pt>
                <c:pt idx="3577">
                  <c:v>-189.24574999999999</c:v>
                </c:pt>
                <c:pt idx="3578">
                  <c:v>-189.13406000000001</c:v>
                </c:pt>
                <c:pt idx="3579">
                  <c:v>-189.02336</c:v>
                </c:pt>
                <c:pt idx="3580">
                  <c:v>-188.91166000000001</c:v>
                </c:pt>
                <c:pt idx="3581">
                  <c:v>-188.80086</c:v>
                </c:pt>
                <c:pt idx="3582">
                  <c:v>-188.68916000000002</c:v>
                </c:pt>
                <c:pt idx="3583">
                  <c:v>-188.57855999999998</c:v>
                </c:pt>
                <c:pt idx="3584">
                  <c:v>-188.46677</c:v>
                </c:pt>
                <c:pt idx="3585">
                  <c:v>-188.35506999999998</c:v>
                </c:pt>
                <c:pt idx="3586">
                  <c:v>-188.24427</c:v>
                </c:pt>
                <c:pt idx="3587">
                  <c:v>-188.13268000000002</c:v>
                </c:pt>
                <c:pt idx="3588">
                  <c:v>-188.02198000000001</c:v>
                </c:pt>
                <c:pt idx="3589">
                  <c:v>-187.91018000000003</c:v>
                </c:pt>
                <c:pt idx="3590">
                  <c:v>-187.79848999999999</c:v>
                </c:pt>
                <c:pt idx="3591">
                  <c:v>-187.68779999999998</c:v>
                </c:pt>
                <c:pt idx="3592">
                  <c:v>-187.57599999999999</c:v>
                </c:pt>
                <c:pt idx="3593">
                  <c:v>-187.46540999999999</c:v>
                </c:pt>
                <c:pt idx="3594">
                  <c:v>-187.35371000000001</c:v>
                </c:pt>
                <c:pt idx="3595">
                  <c:v>-187.24292</c:v>
                </c:pt>
                <c:pt idx="3596">
                  <c:v>-187.13123000000002</c:v>
                </c:pt>
                <c:pt idx="3597">
                  <c:v>-187.01943</c:v>
                </c:pt>
                <c:pt idx="3598">
                  <c:v>-186.90884</c:v>
                </c:pt>
                <c:pt idx="3599">
                  <c:v>-186.79715000000002</c:v>
                </c:pt>
                <c:pt idx="3600">
                  <c:v>-186.68635999999998</c:v>
                </c:pt>
                <c:pt idx="3601">
                  <c:v>-186.57467</c:v>
                </c:pt>
                <c:pt idx="3602">
                  <c:v>-186.46298000000002</c:v>
                </c:pt>
                <c:pt idx="3603">
                  <c:v>-186.35219000000001</c:v>
                </c:pt>
                <c:pt idx="3604">
                  <c:v>-186.2405</c:v>
                </c:pt>
                <c:pt idx="3605">
                  <c:v>-186.12981000000002</c:v>
                </c:pt>
                <c:pt idx="3606">
                  <c:v>-186.01811999999998</c:v>
                </c:pt>
                <c:pt idx="3607">
                  <c:v>-185.90742999999998</c:v>
                </c:pt>
                <c:pt idx="3608">
                  <c:v>-185.79563999999999</c:v>
                </c:pt>
                <c:pt idx="3609">
                  <c:v>-185.68394999999998</c:v>
                </c:pt>
                <c:pt idx="3610">
                  <c:v>-185.57327000000001</c:v>
                </c:pt>
                <c:pt idx="3611">
                  <c:v>-185.46147999999999</c:v>
                </c:pt>
                <c:pt idx="3612">
                  <c:v>-185.35088999999999</c:v>
                </c:pt>
                <c:pt idx="3613">
                  <c:v>-185.23910999999998</c:v>
                </c:pt>
                <c:pt idx="3614">
                  <c:v>-185.12742000000003</c:v>
                </c:pt>
                <c:pt idx="3615">
                  <c:v>-185.01673</c:v>
                </c:pt>
                <c:pt idx="3616">
                  <c:v>-184.90495000000001</c:v>
                </c:pt>
                <c:pt idx="3617">
                  <c:v>-184.79425999999998</c:v>
                </c:pt>
                <c:pt idx="3618">
                  <c:v>-184.68258</c:v>
                </c:pt>
                <c:pt idx="3619">
                  <c:v>-184.57180000000002</c:v>
                </c:pt>
                <c:pt idx="3620">
                  <c:v>-184.46021000000002</c:v>
                </c:pt>
                <c:pt idx="3621">
                  <c:v>-184.34842999999998</c:v>
                </c:pt>
                <c:pt idx="3622">
                  <c:v>-184.23775000000001</c:v>
                </c:pt>
                <c:pt idx="3623">
                  <c:v>-184.12606000000002</c:v>
                </c:pt>
                <c:pt idx="3624">
                  <c:v>-184.01527999999999</c:v>
                </c:pt>
                <c:pt idx="3625">
                  <c:v>-183.90360000000001</c:v>
                </c:pt>
                <c:pt idx="3626">
                  <c:v>-183.79182</c:v>
                </c:pt>
                <c:pt idx="3627">
                  <c:v>-183.68114</c:v>
                </c:pt>
                <c:pt idx="3628">
                  <c:v>-183.56944999999999</c:v>
                </c:pt>
                <c:pt idx="3629">
                  <c:v>-183.45867000000001</c:v>
                </c:pt>
                <c:pt idx="3630">
                  <c:v>-183.34699000000001</c:v>
                </c:pt>
                <c:pt idx="3631">
                  <c:v>-183.23640999999998</c:v>
                </c:pt>
                <c:pt idx="3632">
                  <c:v>-183.12464</c:v>
                </c:pt>
                <c:pt idx="3633">
                  <c:v>-183.01296000000002</c:v>
                </c:pt>
                <c:pt idx="3634">
                  <c:v>-182.90218000000002</c:v>
                </c:pt>
                <c:pt idx="3635">
                  <c:v>-182.79049999999998</c:v>
                </c:pt>
                <c:pt idx="3636">
                  <c:v>-182.67982000000001</c:v>
                </c:pt>
                <c:pt idx="3637">
                  <c:v>-182.56804</c:v>
                </c:pt>
                <c:pt idx="3638">
                  <c:v>-182.45637000000002</c:v>
                </c:pt>
                <c:pt idx="3639">
                  <c:v>-182.34558999999999</c:v>
                </c:pt>
                <c:pt idx="3640">
                  <c:v>-182.23391000000001</c:v>
                </c:pt>
                <c:pt idx="3641">
                  <c:v>-182.12294</c:v>
                </c:pt>
                <c:pt idx="3642">
                  <c:v>-182.01155999999997</c:v>
                </c:pt>
                <c:pt idx="3643">
                  <c:v>-181.90029000000001</c:v>
                </c:pt>
                <c:pt idx="3644">
                  <c:v>-181.78890999999999</c:v>
                </c:pt>
                <c:pt idx="3645">
                  <c:v>-181.67764</c:v>
                </c:pt>
                <c:pt idx="3646">
                  <c:v>-181.56635999999997</c:v>
                </c:pt>
                <c:pt idx="3647">
                  <c:v>-181.45509000000001</c:v>
                </c:pt>
                <c:pt idx="3648">
                  <c:v>-181.34392</c:v>
                </c:pt>
                <c:pt idx="3649">
                  <c:v>-181.23264</c:v>
                </c:pt>
                <c:pt idx="3650">
                  <c:v>-181.12127000000001</c:v>
                </c:pt>
                <c:pt idx="3651">
                  <c:v>-181.01000000000002</c:v>
                </c:pt>
                <c:pt idx="3652">
                  <c:v>-180.89863</c:v>
                </c:pt>
                <c:pt idx="3653">
                  <c:v>-180.78735999999998</c:v>
                </c:pt>
                <c:pt idx="3654">
                  <c:v>-180.67617999999999</c:v>
                </c:pt>
                <c:pt idx="3655">
                  <c:v>-180.56480999999997</c:v>
                </c:pt>
                <c:pt idx="3656">
                  <c:v>-180.45354</c:v>
                </c:pt>
                <c:pt idx="3657">
                  <c:v>-180.34217000000001</c:v>
                </c:pt>
                <c:pt idx="3658">
                  <c:v>-180.23090000000002</c:v>
                </c:pt>
                <c:pt idx="3659">
                  <c:v>-180.11963</c:v>
                </c:pt>
                <c:pt idx="3660">
                  <c:v>-180.00827000000001</c:v>
                </c:pt>
                <c:pt idx="3661">
                  <c:v>-179.89709999999999</c:v>
                </c:pt>
                <c:pt idx="3662">
                  <c:v>-179.78573</c:v>
                </c:pt>
                <c:pt idx="3663">
                  <c:v>-179.67446000000001</c:v>
                </c:pt>
                <c:pt idx="3664">
                  <c:v>-179.56319000000002</c:v>
                </c:pt>
                <c:pt idx="3665">
                  <c:v>-179.45183</c:v>
                </c:pt>
                <c:pt idx="3666">
                  <c:v>-179.34055999999998</c:v>
                </c:pt>
                <c:pt idx="3667">
                  <c:v>-179.22918999999999</c:v>
                </c:pt>
                <c:pt idx="3668">
                  <c:v>-179.11803000000003</c:v>
                </c:pt>
                <c:pt idx="3669">
                  <c:v>-179.00676000000001</c:v>
                </c:pt>
                <c:pt idx="3670">
                  <c:v>-178.8954</c:v>
                </c:pt>
                <c:pt idx="3671">
                  <c:v>-178.78413</c:v>
                </c:pt>
                <c:pt idx="3672">
                  <c:v>-178.67277000000001</c:v>
                </c:pt>
                <c:pt idx="3673">
                  <c:v>-178.56151</c:v>
                </c:pt>
                <c:pt idx="3674">
                  <c:v>-178.45024000000001</c:v>
                </c:pt>
                <c:pt idx="3675">
                  <c:v>-178.33888000000002</c:v>
                </c:pt>
                <c:pt idx="3676">
                  <c:v>-178.22762</c:v>
                </c:pt>
                <c:pt idx="3677">
                  <c:v>-178.11625000000001</c:v>
                </c:pt>
                <c:pt idx="3678">
                  <c:v>-178.00498999999999</c:v>
                </c:pt>
                <c:pt idx="3679">
                  <c:v>-177.89373000000001</c:v>
                </c:pt>
                <c:pt idx="3680">
                  <c:v>-177.78236999999999</c:v>
                </c:pt>
                <c:pt idx="3681">
                  <c:v>-177.67111</c:v>
                </c:pt>
                <c:pt idx="3682">
                  <c:v>-177.55975000000001</c:v>
                </c:pt>
                <c:pt idx="3683">
                  <c:v>-177.44849000000002</c:v>
                </c:pt>
                <c:pt idx="3684">
                  <c:v>-177.33722999999998</c:v>
                </c:pt>
                <c:pt idx="3685">
                  <c:v>-177.22597000000002</c:v>
                </c:pt>
                <c:pt idx="3686">
                  <c:v>-177.11471</c:v>
                </c:pt>
                <c:pt idx="3687">
                  <c:v>-177.00335000000001</c:v>
                </c:pt>
                <c:pt idx="3688">
                  <c:v>-176.89209</c:v>
                </c:pt>
                <c:pt idx="3689">
                  <c:v>-176.78073000000001</c:v>
                </c:pt>
                <c:pt idx="3690">
                  <c:v>-176.66947000000002</c:v>
                </c:pt>
                <c:pt idx="3691">
                  <c:v>-176.55822000000001</c:v>
                </c:pt>
                <c:pt idx="3692">
                  <c:v>-176.44686000000002</c:v>
                </c:pt>
                <c:pt idx="3693">
                  <c:v>-176.3356</c:v>
                </c:pt>
                <c:pt idx="3694">
                  <c:v>-176.22425000000001</c:v>
                </c:pt>
                <c:pt idx="3695">
                  <c:v>-176.11298999999997</c:v>
                </c:pt>
                <c:pt idx="3696">
                  <c:v>-176.00173999999998</c:v>
                </c:pt>
                <c:pt idx="3697">
                  <c:v>-175.89037999999999</c:v>
                </c:pt>
                <c:pt idx="3698">
                  <c:v>-175.77913000000001</c:v>
                </c:pt>
                <c:pt idx="3699">
                  <c:v>-175.66776999999999</c:v>
                </c:pt>
                <c:pt idx="3700">
                  <c:v>-175.55652000000001</c:v>
                </c:pt>
                <c:pt idx="3701">
                  <c:v>-175.44517000000002</c:v>
                </c:pt>
                <c:pt idx="3702">
                  <c:v>-175.33400999999998</c:v>
                </c:pt>
                <c:pt idx="3703">
                  <c:v>-175.22265999999999</c:v>
                </c:pt>
                <c:pt idx="3704">
                  <c:v>-175.11131</c:v>
                </c:pt>
                <c:pt idx="3705">
                  <c:v>-175.00005999999999</c:v>
                </c:pt>
                <c:pt idx="3706">
                  <c:v>-174.88869999999997</c:v>
                </c:pt>
                <c:pt idx="3707">
                  <c:v>-174.77744999999999</c:v>
                </c:pt>
                <c:pt idx="3708">
                  <c:v>-174.6662</c:v>
                </c:pt>
                <c:pt idx="3709">
                  <c:v>-174.55484999999999</c:v>
                </c:pt>
                <c:pt idx="3710">
                  <c:v>-174.4436</c:v>
                </c:pt>
                <c:pt idx="3711">
                  <c:v>-174.33225000000002</c:v>
                </c:pt>
                <c:pt idx="3712">
                  <c:v>-174.221</c:v>
                </c:pt>
                <c:pt idx="3713">
                  <c:v>-174.10964999999999</c:v>
                </c:pt>
                <c:pt idx="3714">
                  <c:v>-173.9984</c:v>
                </c:pt>
                <c:pt idx="3715">
                  <c:v>-173.88715999999999</c:v>
                </c:pt>
                <c:pt idx="3716">
                  <c:v>-173.77580999999998</c:v>
                </c:pt>
                <c:pt idx="3717">
                  <c:v>-173.66455999999999</c:v>
                </c:pt>
                <c:pt idx="3718">
                  <c:v>-173.55321000000001</c:v>
                </c:pt>
                <c:pt idx="3719">
                  <c:v>-173.44186999999999</c:v>
                </c:pt>
                <c:pt idx="3720">
                  <c:v>-173.33051999999998</c:v>
                </c:pt>
                <c:pt idx="3721">
                  <c:v>-173.21937</c:v>
                </c:pt>
                <c:pt idx="3722">
                  <c:v>-173.10812999999999</c:v>
                </c:pt>
                <c:pt idx="3723">
                  <c:v>-172.99678</c:v>
                </c:pt>
                <c:pt idx="3724">
                  <c:v>-172.88553999999999</c:v>
                </c:pt>
                <c:pt idx="3725">
                  <c:v>-172.77409</c:v>
                </c:pt>
                <c:pt idx="3726">
                  <c:v>-172.66284999999999</c:v>
                </c:pt>
                <c:pt idx="3727">
                  <c:v>-172.55151000000001</c:v>
                </c:pt>
                <c:pt idx="3728">
                  <c:v>-172.44025999999999</c:v>
                </c:pt>
                <c:pt idx="3729">
                  <c:v>-172.32902000000001</c:v>
                </c:pt>
                <c:pt idx="3730">
                  <c:v>-172.21768</c:v>
                </c:pt>
                <c:pt idx="3731">
                  <c:v>-172.10634000000002</c:v>
                </c:pt>
                <c:pt idx="3732">
                  <c:v>-171.99508999999998</c:v>
                </c:pt>
                <c:pt idx="3733">
                  <c:v>-171.88385000000002</c:v>
                </c:pt>
                <c:pt idx="3734">
                  <c:v>-171.77250999999998</c:v>
                </c:pt>
                <c:pt idx="3735">
                  <c:v>-171.66127</c:v>
                </c:pt>
                <c:pt idx="3736">
                  <c:v>-171.54993000000002</c:v>
                </c:pt>
                <c:pt idx="3737">
                  <c:v>-171.43859000000003</c:v>
                </c:pt>
                <c:pt idx="3738">
                  <c:v>-171.32735</c:v>
                </c:pt>
                <c:pt idx="3739">
                  <c:v>-171.21600999999998</c:v>
                </c:pt>
                <c:pt idx="3740">
                  <c:v>-171.10477</c:v>
                </c:pt>
                <c:pt idx="3741">
                  <c:v>-170.99333000000001</c:v>
                </c:pt>
                <c:pt idx="3742">
                  <c:v>-170.88209999999998</c:v>
                </c:pt>
                <c:pt idx="3743">
                  <c:v>-170.77096</c:v>
                </c:pt>
                <c:pt idx="3744">
                  <c:v>-170.65961999999999</c:v>
                </c:pt>
                <c:pt idx="3745">
                  <c:v>-170.54827999999998</c:v>
                </c:pt>
                <c:pt idx="3746">
                  <c:v>-170.43695</c:v>
                </c:pt>
                <c:pt idx="3747">
                  <c:v>-170.32571000000002</c:v>
                </c:pt>
                <c:pt idx="3748">
                  <c:v>-170.21437</c:v>
                </c:pt>
                <c:pt idx="3749">
                  <c:v>-170.10314</c:v>
                </c:pt>
                <c:pt idx="3750">
                  <c:v>-169.99169999999998</c:v>
                </c:pt>
                <c:pt idx="3751">
                  <c:v>-169.88047</c:v>
                </c:pt>
                <c:pt idx="3752">
                  <c:v>-169.76922999999999</c:v>
                </c:pt>
                <c:pt idx="3753">
                  <c:v>-169.65789999999998</c:v>
                </c:pt>
                <c:pt idx="3754">
                  <c:v>-169.54657</c:v>
                </c:pt>
                <c:pt idx="3755">
                  <c:v>-169.43522999999999</c:v>
                </c:pt>
                <c:pt idx="3756">
                  <c:v>-169.32409999999999</c:v>
                </c:pt>
                <c:pt idx="3757">
                  <c:v>-169.21276999999998</c:v>
                </c:pt>
                <c:pt idx="3758">
                  <c:v>-169.10144</c:v>
                </c:pt>
                <c:pt idx="3759">
                  <c:v>-168.99009999999998</c:v>
                </c:pt>
                <c:pt idx="3760">
                  <c:v>-168.87887000000001</c:v>
                </c:pt>
                <c:pt idx="3761">
                  <c:v>-168.76764</c:v>
                </c:pt>
                <c:pt idx="3762">
                  <c:v>-168.65621000000002</c:v>
                </c:pt>
                <c:pt idx="3763">
                  <c:v>-168.54498000000001</c:v>
                </c:pt>
                <c:pt idx="3764">
                  <c:v>-168.43365</c:v>
                </c:pt>
                <c:pt idx="3765">
                  <c:v>-168.32241999999999</c:v>
                </c:pt>
                <c:pt idx="3766">
                  <c:v>-168.21099000000001</c:v>
                </c:pt>
                <c:pt idx="3767">
                  <c:v>-168.09976</c:v>
                </c:pt>
                <c:pt idx="3768">
                  <c:v>-167.98844</c:v>
                </c:pt>
                <c:pt idx="3769">
                  <c:v>-167.87711000000002</c:v>
                </c:pt>
                <c:pt idx="3770">
                  <c:v>-167.76597999999998</c:v>
                </c:pt>
                <c:pt idx="3771">
                  <c:v>-167.65465</c:v>
                </c:pt>
                <c:pt idx="3772">
                  <c:v>-167.54343</c:v>
                </c:pt>
                <c:pt idx="3773">
                  <c:v>-167.43200000000002</c:v>
                </c:pt>
                <c:pt idx="3774">
                  <c:v>-167.32077000000001</c:v>
                </c:pt>
                <c:pt idx="3775">
                  <c:v>-167.20944999999998</c:v>
                </c:pt>
                <c:pt idx="3776">
                  <c:v>-167.09811999999999</c:v>
                </c:pt>
                <c:pt idx="3777">
                  <c:v>-166.98680000000002</c:v>
                </c:pt>
                <c:pt idx="3778">
                  <c:v>-166.87557000000001</c:v>
                </c:pt>
                <c:pt idx="3779">
                  <c:v>-166.76425</c:v>
                </c:pt>
                <c:pt idx="3780">
                  <c:v>-166.65292000000002</c:v>
                </c:pt>
                <c:pt idx="3781">
                  <c:v>-166.54169999999999</c:v>
                </c:pt>
                <c:pt idx="3782">
                  <c:v>-166.43038000000001</c:v>
                </c:pt>
                <c:pt idx="3783">
                  <c:v>-166.31905999999998</c:v>
                </c:pt>
                <c:pt idx="3784">
                  <c:v>-166.20773</c:v>
                </c:pt>
                <c:pt idx="3785">
                  <c:v>-166.09650999999999</c:v>
                </c:pt>
                <c:pt idx="3786">
                  <c:v>-165.98518999999999</c:v>
                </c:pt>
                <c:pt idx="3787">
                  <c:v>-165.87397000000004</c:v>
                </c:pt>
                <c:pt idx="3788">
                  <c:v>-165.76265000000001</c:v>
                </c:pt>
                <c:pt idx="3789">
                  <c:v>-165.65132999999997</c:v>
                </c:pt>
                <c:pt idx="3790">
                  <c:v>-165.54011</c:v>
                </c:pt>
                <c:pt idx="3791">
                  <c:v>-165.42878999999999</c:v>
                </c:pt>
                <c:pt idx="3792">
                  <c:v>-165.31746999999999</c:v>
                </c:pt>
                <c:pt idx="3793">
                  <c:v>-165.20614999999998</c:v>
                </c:pt>
                <c:pt idx="3794">
                  <c:v>-165.09483</c:v>
                </c:pt>
                <c:pt idx="3795">
                  <c:v>-164.98350999999997</c:v>
                </c:pt>
                <c:pt idx="3796">
                  <c:v>-164.87228999999999</c:v>
                </c:pt>
                <c:pt idx="3797">
                  <c:v>-164.76087999999999</c:v>
                </c:pt>
                <c:pt idx="3798">
                  <c:v>-164.64965999999998</c:v>
                </c:pt>
                <c:pt idx="3799">
                  <c:v>-164.53834000000001</c:v>
                </c:pt>
                <c:pt idx="3800">
                  <c:v>-164.42703</c:v>
                </c:pt>
                <c:pt idx="3801">
                  <c:v>-164.31571000000002</c:v>
                </c:pt>
                <c:pt idx="3802">
                  <c:v>-164.20448999999999</c:v>
                </c:pt>
                <c:pt idx="3803">
                  <c:v>-164.09318000000002</c:v>
                </c:pt>
                <c:pt idx="3804">
                  <c:v>-163.98186000000001</c:v>
                </c:pt>
                <c:pt idx="3805">
                  <c:v>-163.87054999999998</c:v>
                </c:pt>
                <c:pt idx="3806">
                  <c:v>-163.75934000000001</c:v>
                </c:pt>
                <c:pt idx="3807">
                  <c:v>-163.64812000000001</c:v>
                </c:pt>
                <c:pt idx="3808">
                  <c:v>-163.53671</c:v>
                </c:pt>
                <c:pt idx="3809">
                  <c:v>-163.4255</c:v>
                </c:pt>
                <c:pt idx="3810">
                  <c:v>-163.31417999999999</c:v>
                </c:pt>
                <c:pt idx="3811">
                  <c:v>-163.20287000000002</c:v>
                </c:pt>
                <c:pt idx="3812">
                  <c:v>-163.09156000000002</c:v>
                </c:pt>
                <c:pt idx="3813">
                  <c:v>-162.98025000000001</c:v>
                </c:pt>
                <c:pt idx="3814">
                  <c:v>-162.86893999999998</c:v>
                </c:pt>
                <c:pt idx="3815">
                  <c:v>-162.75772000000001</c:v>
                </c:pt>
                <c:pt idx="3816">
                  <c:v>-162.64631</c:v>
                </c:pt>
                <c:pt idx="3817">
                  <c:v>-162.5351</c:v>
                </c:pt>
                <c:pt idx="3818">
                  <c:v>-162.42379</c:v>
                </c:pt>
                <c:pt idx="3819">
                  <c:v>-162.31249</c:v>
                </c:pt>
                <c:pt idx="3820">
                  <c:v>-162.20128</c:v>
                </c:pt>
                <c:pt idx="3821">
                  <c:v>-162.08986999999999</c:v>
                </c:pt>
                <c:pt idx="3822">
                  <c:v>-161.97865999999999</c:v>
                </c:pt>
                <c:pt idx="3823">
                  <c:v>-161.86725000000001</c:v>
                </c:pt>
                <c:pt idx="3824">
                  <c:v>-161.75604000000001</c:v>
                </c:pt>
                <c:pt idx="3825">
                  <c:v>-161.64464000000001</c:v>
                </c:pt>
                <c:pt idx="3826">
                  <c:v>-161.53343000000001</c:v>
                </c:pt>
                <c:pt idx="3827">
                  <c:v>-161.42212000000001</c:v>
                </c:pt>
                <c:pt idx="3828">
                  <c:v>-161.31081999999998</c:v>
                </c:pt>
                <c:pt idx="3829">
                  <c:v>-161.19951</c:v>
                </c:pt>
                <c:pt idx="3830">
                  <c:v>-161.08821</c:v>
                </c:pt>
                <c:pt idx="3831">
                  <c:v>-160.9769</c:v>
                </c:pt>
                <c:pt idx="3832">
                  <c:v>-160.86560000000003</c:v>
                </c:pt>
                <c:pt idx="3833">
                  <c:v>-160.7543</c:v>
                </c:pt>
                <c:pt idx="3834">
                  <c:v>-160.64299</c:v>
                </c:pt>
                <c:pt idx="3835">
                  <c:v>-160.53169</c:v>
                </c:pt>
                <c:pt idx="3836">
                  <c:v>-160.42049</c:v>
                </c:pt>
                <c:pt idx="3837">
                  <c:v>-160.30928</c:v>
                </c:pt>
                <c:pt idx="3838">
                  <c:v>-160.19798000000003</c:v>
                </c:pt>
                <c:pt idx="3839">
                  <c:v>-160.08668</c:v>
                </c:pt>
                <c:pt idx="3840">
                  <c:v>-159.97537999999997</c:v>
                </c:pt>
                <c:pt idx="3841">
                  <c:v>-159.86408</c:v>
                </c:pt>
                <c:pt idx="3842">
                  <c:v>-159.75277999999997</c:v>
                </c:pt>
                <c:pt idx="3843">
                  <c:v>-159.64148</c:v>
                </c:pt>
                <c:pt idx="3844">
                  <c:v>-159.53018</c:v>
                </c:pt>
                <c:pt idx="3845">
                  <c:v>-159.41888</c:v>
                </c:pt>
                <c:pt idx="3846">
                  <c:v>-159.30758</c:v>
                </c:pt>
                <c:pt idx="3847">
                  <c:v>-159.19628</c:v>
                </c:pt>
                <c:pt idx="3848">
                  <c:v>-159.08498</c:v>
                </c:pt>
                <c:pt idx="3849">
                  <c:v>-158.97367999999997</c:v>
                </c:pt>
                <c:pt idx="3850">
                  <c:v>-158.86238</c:v>
                </c:pt>
                <c:pt idx="3851">
                  <c:v>-158.75109</c:v>
                </c:pt>
                <c:pt idx="3852">
                  <c:v>-158.63979</c:v>
                </c:pt>
                <c:pt idx="3853">
                  <c:v>-158.52849000000003</c:v>
                </c:pt>
                <c:pt idx="3854">
                  <c:v>-158.41720000000001</c:v>
                </c:pt>
                <c:pt idx="3855">
                  <c:v>-158.30590000000001</c:v>
                </c:pt>
                <c:pt idx="3856">
                  <c:v>-158.19461000000001</c:v>
                </c:pt>
                <c:pt idx="3857">
                  <c:v>-158.08330999999998</c:v>
                </c:pt>
                <c:pt idx="3858">
                  <c:v>-157.97202000000001</c:v>
                </c:pt>
                <c:pt idx="3859">
                  <c:v>-157.86072000000001</c:v>
                </c:pt>
                <c:pt idx="3860">
                  <c:v>-157.74943000000002</c:v>
                </c:pt>
                <c:pt idx="3861">
                  <c:v>-157.63812999999999</c:v>
                </c:pt>
                <c:pt idx="3862">
                  <c:v>-157.52683999999999</c:v>
                </c:pt>
                <c:pt idx="3863">
                  <c:v>-157.41555</c:v>
                </c:pt>
                <c:pt idx="3864">
                  <c:v>-157.30426</c:v>
                </c:pt>
                <c:pt idx="3865">
                  <c:v>-157.19296</c:v>
                </c:pt>
                <c:pt idx="3866">
                  <c:v>-157.08157</c:v>
                </c:pt>
                <c:pt idx="3867">
                  <c:v>-156.97038000000001</c:v>
                </c:pt>
                <c:pt idx="3868">
                  <c:v>-156.85899000000001</c:v>
                </c:pt>
                <c:pt idx="3869">
                  <c:v>-156.74780000000001</c:v>
                </c:pt>
                <c:pt idx="3870">
                  <c:v>-156.63640999999998</c:v>
                </c:pt>
                <c:pt idx="3871">
                  <c:v>-156.52521999999999</c:v>
                </c:pt>
                <c:pt idx="3872">
                  <c:v>-156.41382999999999</c:v>
                </c:pt>
                <c:pt idx="3873">
                  <c:v>-156.30264</c:v>
                </c:pt>
                <c:pt idx="3874">
                  <c:v>-156.19125000000003</c:v>
                </c:pt>
                <c:pt idx="3875">
                  <c:v>-156.07996</c:v>
                </c:pt>
                <c:pt idx="3876">
                  <c:v>-155.96868000000001</c:v>
                </c:pt>
                <c:pt idx="3877">
                  <c:v>-155.85739000000001</c:v>
                </c:pt>
                <c:pt idx="3878">
                  <c:v>-155.74620000000002</c:v>
                </c:pt>
                <c:pt idx="3879">
                  <c:v>-155.63481999999999</c:v>
                </c:pt>
                <c:pt idx="3880">
                  <c:v>-155.52363000000003</c:v>
                </c:pt>
                <c:pt idx="3881">
                  <c:v>-155.41224</c:v>
                </c:pt>
                <c:pt idx="3882">
                  <c:v>-155.30096</c:v>
                </c:pt>
                <c:pt idx="3883">
                  <c:v>-155.18966999999998</c:v>
                </c:pt>
                <c:pt idx="3884">
                  <c:v>-155.07839000000001</c:v>
                </c:pt>
                <c:pt idx="3885">
                  <c:v>-154.96709999999999</c:v>
                </c:pt>
                <c:pt idx="3886">
                  <c:v>-154.85581999999999</c:v>
                </c:pt>
                <c:pt idx="3887">
                  <c:v>-154.74453</c:v>
                </c:pt>
                <c:pt idx="3888">
                  <c:v>-154.63325</c:v>
                </c:pt>
                <c:pt idx="3889">
                  <c:v>-154.52187000000004</c:v>
                </c:pt>
                <c:pt idx="3890">
                  <c:v>-154.41058999999998</c:v>
                </c:pt>
                <c:pt idx="3891">
                  <c:v>-154.29930000000002</c:v>
                </c:pt>
                <c:pt idx="3892">
                  <c:v>-154.18801999999999</c:v>
                </c:pt>
                <c:pt idx="3893">
                  <c:v>-154.07674</c:v>
                </c:pt>
                <c:pt idx="3894">
                  <c:v>-153.96536</c:v>
                </c:pt>
                <c:pt idx="3895">
                  <c:v>-153.85418000000001</c:v>
                </c:pt>
                <c:pt idx="3896">
                  <c:v>-153.74280000000002</c:v>
                </c:pt>
                <c:pt idx="3897">
                  <c:v>-153.63151999999999</c:v>
                </c:pt>
                <c:pt idx="3898">
                  <c:v>-153.52024</c:v>
                </c:pt>
                <c:pt idx="3899">
                  <c:v>-153.40896000000001</c:v>
                </c:pt>
                <c:pt idx="3900">
                  <c:v>-153.29767999999999</c:v>
                </c:pt>
                <c:pt idx="3901">
                  <c:v>-153.18639999999999</c:v>
                </c:pt>
                <c:pt idx="3902">
                  <c:v>-153.07501999999999</c:v>
                </c:pt>
                <c:pt idx="3903">
                  <c:v>-152.96385000000001</c:v>
                </c:pt>
                <c:pt idx="3904">
                  <c:v>-152.85246999999998</c:v>
                </c:pt>
                <c:pt idx="3905">
                  <c:v>-152.74118999999999</c:v>
                </c:pt>
                <c:pt idx="3906">
                  <c:v>-152.62991</c:v>
                </c:pt>
                <c:pt idx="3907">
                  <c:v>-152.51864</c:v>
                </c:pt>
                <c:pt idx="3908">
                  <c:v>-152.40726000000001</c:v>
                </c:pt>
                <c:pt idx="3909">
                  <c:v>-152.29608999999999</c:v>
                </c:pt>
                <c:pt idx="3910">
                  <c:v>-152.18471000000002</c:v>
                </c:pt>
                <c:pt idx="3911">
                  <c:v>-152.07334</c:v>
                </c:pt>
                <c:pt idx="3912">
                  <c:v>-151.96205999999998</c:v>
                </c:pt>
                <c:pt idx="3913">
                  <c:v>-151.85079000000002</c:v>
                </c:pt>
                <c:pt idx="3914">
                  <c:v>-151.73940999999999</c:v>
                </c:pt>
                <c:pt idx="3915">
                  <c:v>-151.62824000000001</c:v>
                </c:pt>
                <c:pt idx="3916">
                  <c:v>-151.51686999999998</c:v>
                </c:pt>
                <c:pt idx="3917">
                  <c:v>-151.40560000000002</c:v>
                </c:pt>
                <c:pt idx="3918">
                  <c:v>-151.29432</c:v>
                </c:pt>
                <c:pt idx="3919">
                  <c:v>-151.18304999999998</c:v>
                </c:pt>
                <c:pt idx="3920">
                  <c:v>-151.07167999999999</c:v>
                </c:pt>
                <c:pt idx="3921">
                  <c:v>-150.96051</c:v>
                </c:pt>
                <c:pt idx="3922">
                  <c:v>-150.84914000000001</c:v>
                </c:pt>
                <c:pt idx="3923">
                  <c:v>-150.73786999999999</c:v>
                </c:pt>
                <c:pt idx="3924">
                  <c:v>-150.6266</c:v>
                </c:pt>
                <c:pt idx="3925">
                  <c:v>-150.51533000000001</c:v>
                </c:pt>
                <c:pt idx="3926">
                  <c:v>-150.40395999999998</c:v>
                </c:pt>
                <c:pt idx="3927">
                  <c:v>-150.29279</c:v>
                </c:pt>
                <c:pt idx="3928">
                  <c:v>-150.18142</c:v>
                </c:pt>
                <c:pt idx="3929">
                  <c:v>-150.07015000000001</c:v>
                </c:pt>
                <c:pt idx="3930">
                  <c:v>-149.95879000000002</c:v>
                </c:pt>
                <c:pt idx="3931">
                  <c:v>-149.84752</c:v>
                </c:pt>
                <c:pt idx="3932">
                  <c:v>-149.73625000000001</c:v>
                </c:pt>
                <c:pt idx="3933">
                  <c:v>-149.62488999999999</c:v>
                </c:pt>
                <c:pt idx="3934">
                  <c:v>-149.51371999999998</c:v>
                </c:pt>
                <c:pt idx="3935">
                  <c:v>-149.40234999999998</c:v>
                </c:pt>
                <c:pt idx="3936">
                  <c:v>-149.29109</c:v>
                </c:pt>
                <c:pt idx="3937">
                  <c:v>-149.17972</c:v>
                </c:pt>
                <c:pt idx="3938">
                  <c:v>-149.06856000000002</c:v>
                </c:pt>
                <c:pt idx="3939">
                  <c:v>-148.95719000000003</c:v>
                </c:pt>
                <c:pt idx="3940">
                  <c:v>-148.84592999999998</c:v>
                </c:pt>
                <c:pt idx="3941">
                  <c:v>-148.73457000000002</c:v>
                </c:pt>
                <c:pt idx="3942">
                  <c:v>-148.62329999999997</c:v>
                </c:pt>
                <c:pt idx="3943">
                  <c:v>-148.51193999999998</c:v>
                </c:pt>
                <c:pt idx="3944">
                  <c:v>-148.40067999999999</c:v>
                </c:pt>
                <c:pt idx="3945">
                  <c:v>-148.28942000000001</c:v>
                </c:pt>
                <c:pt idx="3946">
                  <c:v>-148.17815999999999</c:v>
                </c:pt>
                <c:pt idx="3947">
                  <c:v>-148.06679</c:v>
                </c:pt>
                <c:pt idx="3948">
                  <c:v>-147.95553000000001</c:v>
                </c:pt>
                <c:pt idx="3949">
                  <c:v>-147.84426999999999</c:v>
                </c:pt>
                <c:pt idx="3950">
                  <c:v>-147.73291</c:v>
                </c:pt>
                <c:pt idx="3951">
                  <c:v>-147.62164999999999</c:v>
                </c:pt>
                <c:pt idx="3952">
                  <c:v>-147.51029</c:v>
                </c:pt>
                <c:pt idx="3953">
                  <c:v>-147.39903000000001</c:v>
                </c:pt>
                <c:pt idx="3954">
                  <c:v>-147.28778</c:v>
                </c:pt>
                <c:pt idx="3955">
                  <c:v>-147.17651999999998</c:v>
                </c:pt>
                <c:pt idx="3956">
                  <c:v>-147.06515999999999</c:v>
                </c:pt>
                <c:pt idx="3957">
                  <c:v>-146.9539</c:v>
                </c:pt>
                <c:pt idx="3958">
                  <c:v>-146.84263999999999</c:v>
                </c:pt>
                <c:pt idx="3959">
                  <c:v>-146.73139</c:v>
                </c:pt>
                <c:pt idx="3960">
                  <c:v>-146.62002999999999</c:v>
                </c:pt>
                <c:pt idx="3961">
                  <c:v>-146.50868</c:v>
                </c:pt>
                <c:pt idx="3962">
                  <c:v>-146.39732000000001</c:v>
                </c:pt>
                <c:pt idx="3963">
                  <c:v>-146.28616</c:v>
                </c:pt>
                <c:pt idx="3964">
                  <c:v>-146.17481000000001</c:v>
                </c:pt>
                <c:pt idx="3965">
                  <c:v>-146.06344999999999</c:v>
                </c:pt>
                <c:pt idx="3966">
                  <c:v>-145.9522</c:v>
                </c:pt>
                <c:pt idx="3967">
                  <c:v>-145.84084999999999</c:v>
                </c:pt>
                <c:pt idx="3968">
                  <c:v>-145.72969000000001</c:v>
                </c:pt>
                <c:pt idx="3969">
                  <c:v>-145.61833999999999</c:v>
                </c:pt>
                <c:pt idx="3970">
                  <c:v>-145.50709000000001</c:v>
                </c:pt>
                <c:pt idx="3971">
                  <c:v>-145.39573999999999</c:v>
                </c:pt>
                <c:pt idx="3972">
                  <c:v>-145.28448</c:v>
                </c:pt>
                <c:pt idx="3973">
                  <c:v>-145.17322999999999</c:v>
                </c:pt>
                <c:pt idx="3974">
                  <c:v>-145.06198000000001</c:v>
                </c:pt>
                <c:pt idx="3975">
                  <c:v>-144.95063000000002</c:v>
                </c:pt>
                <c:pt idx="3976">
                  <c:v>-144.83938000000001</c:v>
                </c:pt>
                <c:pt idx="3977">
                  <c:v>-144.72792999999999</c:v>
                </c:pt>
                <c:pt idx="3978">
                  <c:v>-144.61658</c:v>
                </c:pt>
                <c:pt idx="3979">
                  <c:v>-144.50543000000002</c:v>
                </c:pt>
                <c:pt idx="3980">
                  <c:v>-144.39407999999997</c:v>
                </c:pt>
                <c:pt idx="3981">
                  <c:v>-144.28282999999999</c:v>
                </c:pt>
                <c:pt idx="3982">
                  <c:v>-144.17149000000001</c:v>
                </c:pt>
                <c:pt idx="3983">
                  <c:v>-144.06023999999999</c:v>
                </c:pt>
                <c:pt idx="3984">
                  <c:v>-143.94889000000001</c:v>
                </c:pt>
                <c:pt idx="3985">
                  <c:v>-143.83763999999999</c:v>
                </c:pt>
                <c:pt idx="3986">
                  <c:v>-143.72640000000001</c:v>
                </c:pt>
                <c:pt idx="3987">
                  <c:v>-143.61515</c:v>
                </c:pt>
                <c:pt idx="3988">
                  <c:v>-143.50380000000001</c:v>
                </c:pt>
                <c:pt idx="3989">
                  <c:v>-143.39246</c:v>
                </c:pt>
                <c:pt idx="3990">
                  <c:v>-143.28120999999999</c:v>
                </c:pt>
                <c:pt idx="3991">
                  <c:v>-143.16977</c:v>
                </c:pt>
                <c:pt idx="3992">
                  <c:v>-143.05851999999999</c:v>
                </c:pt>
                <c:pt idx="3993">
                  <c:v>-142.94728000000001</c:v>
                </c:pt>
                <c:pt idx="3994">
                  <c:v>-142.83604</c:v>
                </c:pt>
                <c:pt idx="3995">
                  <c:v>-142.72469000000001</c:v>
                </c:pt>
                <c:pt idx="3996">
                  <c:v>-142.61345</c:v>
                </c:pt>
                <c:pt idx="3997">
                  <c:v>-142.50210999999999</c:v>
                </c:pt>
                <c:pt idx="3998">
                  <c:v>-142.39087000000001</c:v>
                </c:pt>
                <c:pt idx="3999">
                  <c:v>-142.27951999999999</c:v>
                </c:pt>
                <c:pt idx="4000">
                  <c:v>-142.16818000000001</c:v>
                </c:pt>
                <c:pt idx="4001">
                  <c:v>-142.05694</c:v>
                </c:pt>
                <c:pt idx="4002">
                  <c:v>-141.94569999999999</c:v>
                </c:pt>
                <c:pt idx="4003">
                  <c:v>-141.83436</c:v>
                </c:pt>
                <c:pt idx="4004">
                  <c:v>-141.72301999999999</c:v>
                </c:pt>
                <c:pt idx="4005">
                  <c:v>-141.61178000000001</c:v>
                </c:pt>
                <c:pt idx="4006">
                  <c:v>-141.50044</c:v>
                </c:pt>
                <c:pt idx="4007">
                  <c:v>-141.38919999999999</c:v>
                </c:pt>
                <c:pt idx="4008">
                  <c:v>-141.27786</c:v>
                </c:pt>
                <c:pt idx="4009">
                  <c:v>-141.16652999999999</c:v>
                </c:pt>
                <c:pt idx="4010">
                  <c:v>-141.05529000000001</c:v>
                </c:pt>
                <c:pt idx="4011">
                  <c:v>-140.94395</c:v>
                </c:pt>
                <c:pt idx="4012">
                  <c:v>-140.83270999999999</c:v>
                </c:pt>
                <c:pt idx="4013">
                  <c:v>-140.72147999999999</c:v>
                </c:pt>
                <c:pt idx="4014">
                  <c:v>-140.61024</c:v>
                </c:pt>
                <c:pt idx="4015">
                  <c:v>-140.49880999999999</c:v>
                </c:pt>
                <c:pt idx="4016">
                  <c:v>-140.38747000000001</c:v>
                </c:pt>
                <c:pt idx="4017">
                  <c:v>-140.27624</c:v>
                </c:pt>
                <c:pt idx="4018">
                  <c:v>-140.16489999999999</c:v>
                </c:pt>
                <c:pt idx="4019">
                  <c:v>-140.05367000000001</c:v>
                </c:pt>
                <c:pt idx="4020">
                  <c:v>-139.94233</c:v>
                </c:pt>
                <c:pt idx="4021">
                  <c:v>-139.83109999999999</c:v>
                </c:pt>
                <c:pt idx="4022">
                  <c:v>-139.71976999999998</c:v>
                </c:pt>
                <c:pt idx="4023">
                  <c:v>-139.60852999999997</c:v>
                </c:pt>
                <c:pt idx="4024">
                  <c:v>-139.49720000000002</c:v>
                </c:pt>
                <c:pt idx="4025">
                  <c:v>-139.38577000000001</c:v>
                </c:pt>
                <c:pt idx="4026">
                  <c:v>-139.27454</c:v>
                </c:pt>
                <c:pt idx="4027">
                  <c:v>-139.16320999999999</c:v>
                </c:pt>
                <c:pt idx="4028">
                  <c:v>-139.05197000000001</c:v>
                </c:pt>
                <c:pt idx="4029">
                  <c:v>-138.94063999999997</c:v>
                </c:pt>
                <c:pt idx="4030">
                  <c:v>-138.82941</c:v>
                </c:pt>
                <c:pt idx="4031">
                  <c:v>-138.71807999999999</c:v>
                </c:pt>
                <c:pt idx="4032">
                  <c:v>-138.60675000000001</c:v>
                </c:pt>
                <c:pt idx="4033">
                  <c:v>-138.49553</c:v>
                </c:pt>
                <c:pt idx="4034">
                  <c:v>-138.38420000000002</c:v>
                </c:pt>
                <c:pt idx="4035">
                  <c:v>-138.27287000000001</c:v>
                </c:pt>
                <c:pt idx="4036">
                  <c:v>-138.16154</c:v>
                </c:pt>
                <c:pt idx="4037">
                  <c:v>-138.05031</c:v>
                </c:pt>
                <c:pt idx="4038">
                  <c:v>-137.93898999999999</c:v>
                </c:pt>
                <c:pt idx="4039">
                  <c:v>-137.82766000000001</c:v>
                </c:pt>
                <c:pt idx="4040">
                  <c:v>-137.71643</c:v>
                </c:pt>
                <c:pt idx="4041">
                  <c:v>-137.60511</c:v>
                </c:pt>
                <c:pt idx="4042">
                  <c:v>-137.49387999999999</c:v>
                </c:pt>
                <c:pt idx="4043">
                  <c:v>-137.38256000000001</c:v>
                </c:pt>
                <c:pt idx="4044">
                  <c:v>-137.27123</c:v>
                </c:pt>
                <c:pt idx="4045">
                  <c:v>-137.15991</c:v>
                </c:pt>
                <c:pt idx="4046">
                  <c:v>-137.04858000000002</c:v>
                </c:pt>
                <c:pt idx="4047">
                  <c:v>-136.93735999999998</c:v>
                </c:pt>
                <c:pt idx="4048">
                  <c:v>-136.82604000000001</c:v>
                </c:pt>
                <c:pt idx="4049">
                  <c:v>-136.71481</c:v>
                </c:pt>
                <c:pt idx="4050">
                  <c:v>-136.60348999999999</c:v>
                </c:pt>
                <c:pt idx="4051">
                  <c:v>-136.49226999999999</c:v>
                </c:pt>
                <c:pt idx="4052">
                  <c:v>-136.38095000000001</c:v>
                </c:pt>
                <c:pt idx="4053">
                  <c:v>-136.26952</c:v>
                </c:pt>
                <c:pt idx="4054">
                  <c:v>-136.15830000000003</c:v>
                </c:pt>
                <c:pt idx="4055">
                  <c:v>-136.04697999999999</c:v>
                </c:pt>
                <c:pt idx="4056">
                  <c:v>-135.93575999999999</c:v>
                </c:pt>
                <c:pt idx="4057">
                  <c:v>-135.82444000000001</c:v>
                </c:pt>
                <c:pt idx="4058">
                  <c:v>-135.71321999999998</c:v>
                </c:pt>
                <c:pt idx="4059">
                  <c:v>-135.6019</c:v>
                </c:pt>
                <c:pt idx="4060">
                  <c:v>-135.49057999999999</c:v>
                </c:pt>
                <c:pt idx="4061">
                  <c:v>-135.37936999999999</c:v>
                </c:pt>
                <c:pt idx="4062">
                  <c:v>-135.26795000000001</c:v>
                </c:pt>
                <c:pt idx="4063">
                  <c:v>-135.15672999999998</c:v>
                </c:pt>
                <c:pt idx="4064">
                  <c:v>-135.04540999999998</c:v>
                </c:pt>
                <c:pt idx="4065">
                  <c:v>-134.93409000000003</c:v>
                </c:pt>
                <c:pt idx="4066">
                  <c:v>-134.82288</c:v>
                </c:pt>
                <c:pt idx="4067">
                  <c:v>-134.71156000000002</c:v>
                </c:pt>
                <c:pt idx="4068">
                  <c:v>-134.60024999999999</c:v>
                </c:pt>
                <c:pt idx="4069">
                  <c:v>-134.48893000000001</c:v>
                </c:pt>
                <c:pt idx="4070">
                  <c:v>-134.37761999999998</c:v>
                </c:pt>
                <c:pt idx="4071">
                  <c:v>-134.2663</c:v>
                </c:pt>
                <c:pt idx="4072">
                  <c:v>-134.15499</c:v>
                </c:pt>
                <c:pt idx="4073">
                  <c:v>-134.04376999999999</c:v>
                </c:pt>
                <c:pt idx="4074">
                  <c:v>-133.93245999999999</c:v>
                </c:pt>
                <c:pt idx="4075">
                  <c:v>-133.82123999999999</c:v>
                </c:pt>
                <c:pt idx="4076">
                  <c:v>-133.70992999999999</c:v>
                </c:pt>
                <c:pt idx="4077">
                  <c:v>-133.59852000000001</c:v>
                </c:pt>
                <c:pt idx="4078">
                  <c:v>-133.48731000000001</c:v>
                </c:pt>
                <c:pt idx="4079">
                  <c:v>-133.3759</c:v>
                </c:pt>
                <c:pt idx="4080">
                  <c:v>-133.26468</c:v>
                </c:pt>
                <c:pt idx="4081">
                  <c:v>-133.15337</c:v>
                </c:pt>
                <c:pt idx="4082">
                  <c:v>-133.04216</c:v>
                </c:pt>
                <c:pt idx="4083">
                  <c:v>-132.93084999999999</c:v>
                </c:pt>
                <c:pt idx="4084">
                  <c:v>-132.81954000000002</c:v>
                </c:pt>
                <c:pt idx="4085">
                  <c:v>-132.70822999999999</c:v>
                </c:pt>
                <c:pt idx="4086">
                  <c:v>-132.59692000000001</c:v>
                </c:pt>
                <c:pt idx="4087">
                  <c:v>-132.48570999999998</c:v>
                </c:pt>
                <c:pt idx="4088">
                  <c:v>-132.37431000000001</c:v>
                </c:pt>
                <c:pt idx="4089">
                  <c:v>-132.26300000000001</c:v>
                </c:pt>
                <c:pt idx="4090">
                  <c:v>-132.15178999999998</c:v>
                </c:pt>
                <c:pt idx="4091">
                  <c:v>-132.04048</c:v>
                </c:pt>
                <c:pt idx="4092">
                  <c:v>-131.92918</c:v>
                </c:pt>
                <c:pt idx="4093">
                  <c:v>-131.81787</c:v>
                </c:pt>
                <c:pt idx="4094">
                  <c:v>-131.70656</c:v>
                </c:pt>
                <c:pt idx="4095">
                  <c:v>-131.59536</c:v>
                </c:pt>
                <c:pt idx="4096">
                  <c:v>-131.48394999999999</c:v>
                </c:pt>
                <c:pt idx="4097">
                  <c:v>-131.37275</c:v>
                </c:pt>
                <c:pt idx="4098">
                  <c:v>-131.26143999999999</c:v>
                </c:pt>
                <c:pt idx="4099">
                  <c:v>-131.15004000000002</c:v>
                </c:pt>
                <c:pt idx="4100">
                  <c:v>-131.03882999999999</c:v>
                </c:pt>
                <c:pt idx="4101">
                  <c:v>-130.92752999999999</c:v>
                </c:pt>
                <c:pt idx="4102">
                  <c:v>-130.81622999999999</c:v>
                </c:pt>
                <c:pt idx="4103">
                  <c:v>-130.70492999999999</c:v>
                </c:pt>
                <c:pt idx="4104">
                  <c:v>-130.59362000000002</c:v>
                </c:pt>
                <c:pt idx="4105">
                  <c:v>-130.48241999999999</c:v>
                </c:pt>
                <c:pt idx="4106">
                  <c:v>-130.37101999999999</c:v>
                </c:pt>
                <c:pt idx="4107">
                  <c:v>-130.25981999999999</c:v>
                </c:pt>
                <c:pt idx="4108">
                  <c:v>-130.14841999999999</c:v>
                </c:pt>
                <c:pt idx="4109">
                  <c:v>-130.03711999999999</c:v>
                </c:pt>
                <c:pt idx="4110">
                  <c:v>-129.92591999999999</c:v>
                </c:pt>
                <c:pt idx="4111">
                  <c:v>-129.81461999999999</c:v>
                </c:pt>
                <c:pt idx="4112">
                  <c:v>-129.70331999999999</c:v>
                </c:pt>
                <c:pt idx="4113">
                  <c:v>-129.59191999999999</c:v>
                </c:pt>
                <c:pt idx="4114">
                  <c:v>-129.48061999999999</c:v>
                </c:pt>
                <c:pt idx="4115">
                  <c:v>-129.36941999999999</c:v>
                </c:pt>
                <c:pt idx="4116">
                  <c:v>-129.25812000000002</c:v>
                </c:pt>
                <c:pt idx="4117">
                  <c:v>-129.14693</c:v>
                </c:pt>
                <c:pt idx="4118">
                  <c:v>-129.03552999999999</c:v>
                </c:pt>
                <c:pt idx="4119">
                  <c:v>-128.92412999999999</c:v>
                </c:pt>
                <c:pt idx="4120">
                  <c:v>-128.81294</c:v>
                </c:pt>
                <c:pt idx="4121">
                  <c:v>-128.70164</c:v>
                </c:pt>
                <c:pt idx="4122">
                  <c:v>-128.59034</c:v>
                </c:pt>
                <c:pt idx="4123">
                  <c:v>-128.47905</c:v>
                </c:pt>
                <c:pt idx="4124">
                  <c:v>-128.36775</c:v>
                </c:pt>
                <c:pt idx="4125">
                  <c:v>-128.25646</c:v>
                </c:pt>
                <c:pt idx="4126">
                  <c:v>-128.14516</c:v>
                </c:pt>
                <c:pt idx="4127">
                  <c:v>-128.03387000000001</c:v>
                </c:pt>
                <c:pt idx="4128">
                  <c:v>-127.92258</c:v>
                </c:pt>
                <c:pt idx="4129">
                  <c:v>-127.81128</c:v>
                </c:pt>
                <c:pt idx="4130">
                  <c:v>-127.70008999999999</c:v>
                </c:pt>
                <c:pt idx="4131">
                  <c:v>-127.58869999999999</c:v>
                </c:pt>
                <c:pt idx="4132">
                  <c:v>-127.47731</c:v>
                </c:pt>
                <c:pt idx="4133">
                  <c:v>-127.36612000000001</c:v>
                </c:pt>
                <c:pt idx="4134">
                  <c:v>-127.25482</c:v>
                </c:pt>
                <c:pt idx="4135">
                  <c:v>-127.14363000000002</c:v>
                </c:pt>
                <c:pt idx="4136">
                  <c:v>-127.03223999999997</c:v>
                </c:pt>
                <c:pt idx="4137">
                  <c:v>-126.92085000000002</c:v>
                </c:pt>
                <c:pt idx="4138">
                  <c:v>-126.80965999999999</c:v>
                </c:pt>
                <c:pt idx="4139">
                  <c:v>-126.69837000000001</c:v>
                </c:pt>
                <c:pt idx="4140">
                  <c:v>-126.58699000000001</c:v>
                </c:pt>
                <c:pt idx="4141">
                  <c:v>-126.47579999999999</c:v>
                </c:pt>
                <c:pt idx="4142">
                  <c:v>-126.36451000000001</c:v>
                </c:pt>
                <c:pt idx="4143">
                  <c:v>-126.25322</c:v>
                </c:pt>
                <c:pt idx="4144">
                  <c:v>-126.14183</c:v>
                </c:pt>
                <c:pt idx="4145">
                  <c:v>-126.03055000000001</c:v>
                </c:pt>
                <c:pt idx="4146">
                  <c:v>-125.91936</c:v>
                </c:pt>
                <c:pt idx="4147">
                  <c:v>-125.80797</c:v>
                </c:pt>
                <c:pt idx="4148">
                  <c:v>-125.69668999999999</c:v>
                </c:pt>
                <c:pt idx="4149">
                  <c:v>-125.58539999999999</c:v>
                </c:pt>
                <c:pt idx="4150">
                  <c:v>-125.47412</c:v>
                </c:pt>
                <c:pt idx="4151">
                  <c:v>-125.36283</c:v>
                </c:pt>
                <c:pt idx="4152">
                  <c:v>-125.25154999999999</c:v>
                </c:pt>
                <c:pt idx="4153">
                  <c:v>-125.14026</c:v>
                </c:pt>
                <c:pt idx="4154">
                  <c:v>-125.02888</c:v>
                </c:pt>
                <c:pt idx="4155">
                  <c:v>-124.91760000000001</c:v>
                </c:pt>
                <c:pt idx="4156">
                  <c:v>-124.80641000000001</c:v>
                </c:pt>
                <c:pt idx="4157">
                  <c:v>-124.69503</c:v>
                </c:pt>
                <c:pt idx="4158">
                  <c:v>-124.58375000000001</c:v>
                </c:pt>
                <c:pt idx="4159">
                  <c:v>-124.47247</c:v>
                </c:pt>
                <c:pt idx="4160">
                  <c:v>-124.36118999999999</c:v>
                </c:pt>
                <c:pt idx="4161">
                  <c:v>-124.24981</c:v>
                </c:pt>
                <c:pt idx="4162">
                  <c:v>-124.13862</c:v>
                </c:pt>
                <c:pt idx="4163">
                  <c:v>-124.02734000000001</c:v>
                </c:pt>
                <c:pt idx="4164">
                  <c:v>-123.91606</c:v>
                </c:pt>
                <c:pt idx="4165">
                  <c:v>-123.80468</c:v>
                </c:pt>
                <c:pt idx="4166">
                  <c:v>-123.69341000000001</c:v>
                </c:pt>
                <c:pt idx="4167">
                  <c:v>-123.58212999999999</c:v>
                </c:pt>
                <c:pt idx="4168">
                  <c:v>-123.47084999999998</c:v>
                </c:pt>
                <c:pt idx="4169">
                  <c:v>-123.35956999999999</c:v>
                </c:pt>
                <c:pt idx="4170">
                  <c:v>-123.24818999999999</c:v>
                </c:pt>
                <c:pt idx="4171">
                  <c:v>-123.13692</c:v>
                </c:pt>
                <c:pt idx="4172">
                  <c:v>-123.02564</c:v>
                </c:pt>
                <c:pt idx="4173">
                  <c:v>-122.91436</c:v>
                </c:pt>
                <c:pt idx="4174">
                  <c:v>-122.80309</c:v>
                </c:pt>
                <c:pt idx="4175">
                  <c:v>-122.69171</c:v>
                </c:pt>
                <c:pt idx="4176">
                  <c:v>-122.58043000000001</c:v>
                </c:pt>
                <c:pt idx="4177">
                  <c:v>-122.46916</c:v>
                </c:pt>
                <c:pt idx="4178">
                  <c:v>-122.35787999999999</c:v>
                </c:pt>
                <c:pt idx="4179">
                  <c:v>-122.24661</c:v>
                </c:pt>
                <c:pt idx="4180">
                  <c:v>-122.13524</c:v>
                </c:pt>
                <c:pt idx="4181">
                  <c:v>-122.02395999999999</c:v>
                </c:pt>
                <c:pt idx="4182">
                  <c:v>-121.91269</c:v>
                </c:pt>
                <c:pt idx="4183">
                  <c:v>-121.80142000000001</c:v>
                </c:pt>
                <c:pt idx="4184">
                  <c:v>-121.69014000000001</c:v>
                </c:pt>
                <c:pt idx="4185">
                  <c:v>-121.57877000000001</c:v>
                </c:pt>
                <c:pt idx="4186">
                  <c:v>-121.4675</c:v>
                </c:pt>
                <c:pt idx="4187">
                  <c:v>-121.35623000000001</c:v>
                </c:pt>
                <c:pt idx="4188">
                  <c:v>-121.24496000000001</c:v>
                </c:pt>
                <c:pt idx="4189">
                  <c:v>-121.13369</c:v>
                </c:pt>
                <c:pt idx="4190">
                  <c:v>-121.02232000000001</c:v>
                </c:pt>
                <c:pt idx="4191">
                  <c:v>-120.91095</c:v>
                </c:pt>
                <c:pt idx="4192">
                  <c:v>-120.79978</c:v>
                </c:pt>
                <c:pt idx="4193">
                  <c:v>-120.68850999999999</c:v>
                </c:pt>
                <c:pt idx="4194">
                  <c:v>-120.57713999999999</c:v>
                </c:pt>
                <c:pt idx="4195">
                  <c:v>-120.46587000000001</c:v>
                </c:pt>
                <c:pt idx="4196">
                  <c:v>-120.35451</c:v>
                </c:pt>
                <c:pt idx="4197">
                  <c:v>-120.24334</c:v>
                </c:pt>
                <c:pt idx="4198">
                  <c:v>-120.13206999999998</c:v>
                </c:pt>
                <c:pt idx="4199">
                  <c:v>-120.02070000000001</c:v>
                </c:pt>
                <c:pt idx="4200">
                  <c:v>-119.90944</c:v>
                </c:pt>
                <c:pt idx="4201">
                  <c:v>-119.79807</c:v>
                </c:pt>
                <c:pt idx="4202">
                  <c:v>-119.68680999999998</c:v>
                </c:pt>
                <c:pt idx="4203">
                  <c:v>-119.57553999999999</c:v>
                </c:pt>
                <c:pt idx="4204">
                  <c:v>-119.46418</c:v>
                </c:pt>
                <c:pt idx="4205">
                  <c:v>-119.35290999999999</c:v>
                </c:pt>
                <c:pt idx="4206">
                  <c:v>-119.24165000000001</c:v>
                </c:pt>
                <c:pt idx="4207">
                  <c:v>-119.13038000000002</c:v>
                </c:pt>
                <c:pt idx="4208">
                  <c:v>-119.01902000000001</c:v>
                </c:pt>
                <c:pt idx="4209">
                  <c:v>-118.90776</c:v>
                </c:pt>
                <c:pt idx="4210">
                  <c:v>-118.79638999999999</c:v>
                </c:pt>
                <c:pt idx="4211">
                  <c:v>-118.68512999999999</c:v>
                </c:pt>
                <c:pt idx="4212">
                  <c:v>-118.57386999999999</c:v>
                </c:pt>
                <c:pt idx="4213">
                  <c:v>-118.46251000000001</c:v>
                </c:pt>
                <c:pt idx="4214">
                  <c:v>-118.35124999999999</c:v>
                </c:pt>
                <c:pt idx="4215">
                  <c:v>-118.23998999999999</c:v>
                </c:pt>
                <c:pt idx="4216">
                  <c:v>-118.12872999999999</c:v>
                </c:pt>
                <c:pt idx="4217">
                  <c:v>-118.01747000000002</c:v>
                </c:pt>
                <c:pt idx="4218">
                  <c:v>-117.90611000000001</c:v>
                </c:pt>
                <c:pt idx="4219">
                  <c:v>-117.79474999999999</c:v>
                </c:pt>
                <c:pt idx="4220">
                  <c:v>-117.68359</c:v>
                </c:pt>
                <c:pt idx="4221">
                  <c:v>-117.57223</c:v>
                </c:pt>
                <c:pt idx="4222">
                  <c:v>-117.46087</c:v>
                </c:pt>
                <c:pt idx="4223">
                  <c:v>-117.34960999999998</c:v>
                </c:pt>
                <c:pt idx="4224">
                  <c:v>-117.23836</c:v>
                </c:pt>
                <c:pt idx="4225">
                  <c:v>-117.12700000000001</c:v>
                </c:pt>
                <c:pt idx="4226">
                  <c:v>-117.01584</c:v>
                </c:pt>
                <c:pt idx="4227">
                  <c:v>-116.90439000000001</c:v>
                </c:pt>
                <c:pt idx="4228">
                  <c:v>-116.79313000000002</c:v>
                </c:pt>
                <c:pt idx="4229">
                  <c:v>-116.68187000000002</c:v>
                </c:pt>
                <c:pt idx="4230">
                  <c:v>-116.57062000000001</c:v>
                </c:pt>
                <c:pt idx="4231">
                  <c:v>-116.45917000000001</c:v>
                </c:pt>
                <c:pt idx="4232">
                  <c:v>-116.34800999999999</c:v>
                </c:pt>
                <c:pt idx="4233">
                  <c:v>-116.23666</c:v>
                </c:pt>
                <c:pt idx="4234">
                  <c:v>-116.1254</c:v>
                </c:pt>
                <c:pt idx="4235">
                  <c:v>-116.01405</c:v>
                </c:pt>
                <c:pt idx="4236">
                  <c:v>-115.9028</c:v>
                </c:pt>
                <c:pt idx="4237">
                  <c:v>-115.79144000000001</c:v>
                </c:pt>
                <c:pt idx="4238">
                  <c:v>-115.68028999999999</c:v>
                </c:pt>
                <c:pt idx="4239">
                  <c:v>-115.56884000000001</c:v>
                </c:pt>
                <c:pt idx="4240">
                  <c:v>-115.45759</c:v>
                </c:pt>
                <c:pt idx="4241">
                  <c:v>-115.34634</c:v>
                </c:pt>
                <c:pt idx="4242">
                  <c:v>-115.23509000000001</c:v>
                </c:pt>
                <c:pt idx="4243">
                  <c:v>-115.12374</c:v>
                </c:pt>
                <c:pt idx="4244">
                  <c:v>-115.01248999999999</c:v>
                </c:pt>
                <c:pt idx="4245">
                  <c:v>-114.90114</c:v>
                </c:pt>
                <c:pt idx="4246">
                  <c:v>-114.78989</c:v>
                </c:pt>
                <c:pt idx="4247">
                  <c:v>-114.67864</c:v>
                </c:pt>
                <c:pt idx="4248">
                  <c:v>-114.56719000000001</c:v>
                </c:pt>
                <c:pt idx="4249">
                  <c:v>-114.45594</c:v>
                </c:pt>
                <c:pt idx="4250">
                  <c:v>-114.34469999999999</c:v>
                </c:pt>
                <c:pt idx="4251">
                  <c:v>-114.23345</c:v>
                </c:pt>
                <c:pt idx="4252">
                  <c:v>-114.12200000000001</c:v>
                </c:pt>
                <c:pt idx="4253">
                  <c:v>-114.01085</c:v>
                </c:pt>
                <c:pt idx="4254">
                  <c:v>-113.89951000000001</c:v>
                </c:pt>
                <c:pt idx="4255">
                  <c:v>-113.78825999999999</c:v>
                </c:pt>
                <c:pt idx="4256">
                  <c:v>-113.67692</c:v>
                </c:pt>
                <c:pt idx="4257">
                  <c:v>-113.56556999999999</c:v>
                </c:pt>
                <c:pt idx="4258">
                  <c:v>-113.45433</c:v>
                </c:pt>
                <c:pt idx="4259">
                  <c:v>-113.34308000000001</c:v>
                </c:pt>
                <c:pt idx="4260">
                  <c:v>-113.23174</c:v>
                </c:pt>
                <c:pt idx="4261">
                  <c:v>-113.12039999999999</c:v>
                </c:pt>
                <c:pt idx="4262">
                  <c:v>-113.00915000000001</c:v>
                </c:pt>
                <c:pt idx="4263">
                  <c:v>-112.89791000000001</c:v>
                </c:pt>
                <c:pt idx="4264">
                  <c:v>-112.78647000000001</c:v>
                </c:pt>
                <c:pt idx="4265">
                  <c:v>-112.67533</c:v>
                </c:pt>
                <c:pt idx="4266">
                  <c:v>-112.56398</c:v>
                </c:pt>
                <c:pt idx="4267">
                  <c:v>-112.45274000000001</c:v>
                </c:pt>
                <c:pt idx="4268">
                  <c:v>-112.34139999999998</c:v>
                </c:pt>
                <c:pt idx="4269">
                  <c:v>-112.23005999999999</c:v>
                </c:pt>
                <c:pt idx="4270">
                  <c:v>-112.11882</c:v>
                </c:pt>
                <c:pt idx="4271">
                  <c:v>-112.00757999999999</c:v>
                </c:pt>
                <c:pt idx="4272">
                  <c:v>-111.89613999999999</c:v>
                </c:pt>
                <c:pt idx="4273">
                  <c:v>-111.78490000000001</c:v>
                </c:pt>
                <c:pt idx="4274">
                  <c:v>-111.67366</c:v>
                </c:pt>
                <c:pt idx="4275">
                  <c:v>-111.56233</c:v>
                </c:pt>
                <c:pt idx="4276">
                  <c:v>-111.45098999999999</c:v>
                </c:pt>
                <c:pt idx="4277">
                  <c:v>-111.33975000000001</c:v>
                </c:pt>
                <c:pt idx="4278">
                  <c:v>-111.22851</c:v>
                </c:pt>
                <c:pt idx="4279">
                  <c:v>-111.11708</c:v>
                </c:pt>
                <c:pt idx="4280">
                  <c:v>-111.00573999999999</c:v>
                </c:pt>
                <c:pt idx="4281">
                  <c:v>-110.8946</c:v>
                </c:pt>
                <c:pt idx="4282">
                  <c:v>-110.78327</c:v>
                </c:pt>
                <c:pt idx="4283">
                  <c:v>-110.67192999999999</c:v>
                </c:pt>
                <c:pt idx="4284">
                  <c:v>-110.56069999999998</c:v>
                </c:pt>
                <c:pt idx="4285">
                  <c:v>-110.44936000000001</c:v>
                </c:pt>
                <c:pt idx="4286">
                  <c:v>-110.33813000000001</c:v>
                </c:pt>
                <c:pt idx="4287">
                  <c:v>-110.2268</c:v>
                </c:pt>
                <c:pt idx="4288">
                  <c:v>-110.11546</c:v>
                </c:pt>
                <c:pt idx="4289">
                  <c:v>-110.00423000000001</c:v>
                </c:pt>
                <c:pt idx="4290">
                  <c:v>-109.8929</c:v>
                </c:pt>
                <c:pt idx="4291">
                  <c:v>-109.78157000000002</c:v>
                </c:pt>
                <c:pt idx="4292">
                  <c:v>-109.67032999999999</c:v>
                </c:pt>
                <c:pt idx="4293">
                  <c:v>-109.5591</c:v>
                </c:pt>
                <c:pt idx="4294">
                  <c:v>-109.44767</c:v>
                </c:pt>
                <c:pt idx="4295">
                  <c:v>-109.33644</c:v>
                </c:pt>
                <c:pt idx="4296">
                  <c:v>-109.22511</c:v>
                </c:pt>
                <c:pt idx="4297">
                  <c:v>-109.11387999999999</c:v>
                </c:pt>
                <c:pt idx="4298">
                  <c:v>-109.00255</c:v>
                </c:pt>
                <c:pt idx="4299">
                  <c:v>-108.89122</c:v>
                </c:pt>
                <c:pt idx="4300">
                  <c:v>-108.77999</c:v>
                </c:pt>
                <c:pt idx="4301">
                  <c:v>-108.66866</c:v>
                </c:pt>
                <c:pt idx="4302">
                  <c:v>-108.55734000000001</c:v>
                </c:pt>
                <c:pt idx="4303">
                  <c:v>-108.44611</c:v>
                </c:pt>
                <c:pt idx="4304">
                  <c:v>-108.33488</c:v>
                </c:pt>
                <c:pt idx="4305">
                  <c:v>-108.22345000000001</c:v>
                </c:pt>
                <c:pt idx="4306">
                  <c:v>-108.11223000000001</c:v>
                </c:pt>
                <c:pt idx="4307">
                  <c:v>-108.0009</c:v>
                </c:pt>
                <c:pt idx="4308">
                  <c:v>-107.88956999999999</c:v>
                </c:pt>
                <c:pt idx="4309">
                  <c:v>-107.77825</c:v>
                </c:pt>
                <c:pt idx="4310">
                  <c:v>-107.66701999999999</c:v>
                </c:pt>
                <c:pt idx="4311">
                  <c:v>-107.5558</c:v>
                </c:pt>
                <c:pt idx="4312">
                  <c:v>-107.44436999999999</c:v>
                </c:pt>
                <c:pt idx="4313">
                  <c:v>-107.33315999999999</c:v>
                </c:pt>
                <c:pt idx="4314">
                  <c:v>-107.22187000000001</c:v>
                </c:pt>
                <c:pt idx="4315">
                  <c:v>-107.11047000000001</c:v>
                </c:pt>
                <c:pt idx="4316">
                  <c:v>-106.99928000000001</c:v>
                </c:pt>
                <c:pt idx="4317">
                  <c:v>-106.88798000000001</c:v>
                </c:pt>
                <c:pt idx="4318">
                  <c:v>-106.77668999999997</c:v>
                </c:pt>
                <c:pt idx="4319">
                  <c:v>-106.66539</c:v>
                </c:pt>
                <c:pt idx="4320">
                  <c:v>-106.55408999999999</c:v>
                </c:pt>
                <c:pt idx="4321">
                  <c:v>-106.44279999999999</c:v>
                </c:pt>
                <c:pt idx="4322">
                  <c:v>-106.3314</c:v>
                </c:pt>
                <c:pt idx="4323">
                  <c:v>-106.22021000000001</c:v>
                </c:pt>
                <c:pt idx="4324">
                  <c:v>-106.10891000000001</c:v>
                </c:pt>
                <c:pt idx="4325">
                  <c:v>-105.99762</c:v>
                </c:pt>
                <c:pt idx="4326">
                  <c:v>-105.88632</c:v>
                </c:pt>
                <c:pt idx="4327">
                  <c:v>-105.77503000000002</c:v>
                </c:pt>
                <c:pt idx="4328">
                  <c:v>-105.66374</c:v>
                </c:pt>
                <c:pt idx="4329">
                  <c:v>-105.55234999999999</c:v>
                </c:pt>
                <c:pt idx="4330">
                  <c:v>-105.44114999999999</c:v>
                </c:pt>
                <c:pt idx="4331">
                  <c:v>-105.32984999999999</c:v>
                </c:pt>
                <c:pt idx="4332">
                  <c:v>-105.21847000000001</c:v>
                </c:pt>
                <c:pt idx="4333">
                  <c:v>-105.10726999999999</c:v>
                </c:pt>
                <c:pt idx="4334">
                  <c:v>-104.99596999999999</c:v>
                </c:pt>
                <c:pt idx="4335">
                  <c:v>-104.88468</c:v>
                </c:pt>
                <c:pt idx="4336">
                  <c:v>-104.77339000000001</c:v>
                </c:pt>
                <c:pt idx="4337">
                  <c:v>-104.6621</c:v>
                </c:pt>
                <c:pt idx="4338">
                  <c:v>-104.55080000000001</c:v>
                </c:pt>
                <c:pt idx="4339">
                  <c:v>-104.43941000000001</c:v>
                </c:pt>
                <c:pt idx="4340">
                  <c:v>-104.32821000000001</c:v>
                </c:pt>
                <c:pt idx="4341">
                  <c:v>-104.21692000000002</c:v>
                </c:pt>
                <c:pt idx="4342">
                  <c:v>-104.10553000000002</c:v>
                </c:pt>
                <c:pt idx="4343">
                  <c:v>-103.99433999999999</c:v>
                </c:pt>
                <c:pt idx="4344">
                  <c:v>-103.88304000000001</c:v>
                </c:pt>
                <c:pt idx="4345">
                  <c:v>-103.77174999999998</c:v>
                </c:pt>
                <c:pt idx="4346">
                  <c:v>-103.66035999999998</c:v>
                </c:pt>
                <c:pt idx="4347">
                  <c:v>-103.54917</c:v>
                </c:pt>
                <c:pt idx="4348">
                  <c:v>-103.43787999999999</c:v>
                </c:pt>
                <c:pt idx="4349">
                  <c:v>-103.32648999999999</c:v>
                </c:pt>
                <c:pt idx="4350">
                  <c:v>-103.21529</c:v>
                </c:pt>
                <c:pt idx="4351">
                  <c:v>-103.10399999999998</c:v>
                </c:pt>
                <c:pt idx="4352">
                  <c:v>-102.99261</c:v>
                </c:pt>
                <c:pt idx="4353">
                  <c:v>-102.88132</c:v>
                </c:pt>
                <c:pt idx="4354">
                  <c:v>-102.77012999999999</c:v>
                </c:pt>
                <c:pt idx="4355">
                  <c:v>-102.65872999999999</c:v>
                </c:pt>
                <c:pt idx="4356">
                  <c:v>-102.54744000000001</c:v>
                </c:pt>
                <c:pt idx="4357">
                  <c:v>-102.43626</c:v>
                </c:pt>
                <c:pt idx="4358">
                  <c:v>-102.32486</c:v>
                </c:pt>
                <c:pt idx="4359">
                  <c:v>-102.21357</c:v>
                </c:pt>
                <c:pt idx="4360">
                  <c:v>-102.10228000000001</c:v>
                </c:pt>
                <c:pt idx="4361">
                  <c:v>-101.99108999999999</c:v>
                </c:pt>
                <c:pt idx="4362">
                  <c:v>-101.87969</c:v>
                </c:pt>
                <c:pt idx="4363">
                  <c:v>-101.76841</c:v>
                </c:pt>
                <c:pt idx="4364">
                  <c:v>-101.65720999999999</c:v>
                </c:pt>
                <c:pt idx="4365">
                  <c:v>-101.54583000000001</c:v>
                </c:pt>
                <c:pt idx="4366">
                  <c:v>-101.43454</c:v>
                </c:pt>
                <c:pt idx="4367">
                  <c:v>-101.32324000000001</c:v>
                </c:pt>
                <c:pt idx="4368">
                  <c:v>-101.21196</c:v>
                </c:pt>
                <c:pt idx="4369">
                  <c:v>-101.10067000000001</c:v>
                </c:pt>
                <c:pt idx="4370">
                  <c:v>-100.98936999999999</c:v>
                </c:pt>
                <c:pt idx="4371">
                  <c:v>-100.87799</c:v>
                </c:pt>
                <c:pt idx="4372">
                  <c:v>-100.76679999999999</c:v>
                </c:pt>
                <c:pt idx="4373">
                  <c:v>-100.65551000000001</c:v>
                </c:pt>
                <c:pt idx="4374">
                  <c:v>-100.54412000000001</c:v>
                </c:pt>
                <c:pt idx="4375">
                  <c:v>-100.43292999999998</c:v>
                </c:pt>
                <c:pt idx="4376">
                  <c:v>-100.32164999999999</c:v>
                </c:pt>
                <c:pt idx="4377">
                  <c:v>-100.21025999999999</c:v>
                </c:pt>
                <c:pt idx="4378">
                  <c:v>-100.09896999999999</c:v>
                </c:pt>
                <c:pt idx="4379">
                  <c:v>-99.987779999999987</c:v>
                </c:pt>
                <c:pt idx="4380">
                  <c:v>-99.876389999999986</c:v>
                </c:pt>
                <c:pt idx="4381">
                  <c:v>-99.765100000000004</c:v>
                </c:pt>
                <c:pt idx="4382">
                  <c:v>-99.653809999999993</c:v>
                </c:pt>
                <c:pt idx="4383">
                  <c:v>-99.542519999999996</c:v>
                </c:pt>
                <c:pt idx="4384">
                  <c:v>-99.431240000000003</c:v>
                </c:pt>
                <c:pt idx="4385">
                  <c:v>-99.319950000000006</c:v>
                </c:pt>
                <c:pt idx="4386">
                  <c:v>-99.208660000000009</c:v>
                </c:pt>
                <c:pt idx="4387">
                  <c:v>-99.097369999999998</c:v>
                </c:pt>
                <c:pt idx="4388">
                  <c:v>-98.986080000000001</c:v>
                </c:pt>
                <c:pt idx="4389">
                  <c:v>-98.874690000000001</c:v>
                </c:pt>
                <c:pt idx="4390">
                  <c:v>-98.763509999999997</c:v>
                </c:pt>
                <c:pt idx="4391">
                  <c:v>-98.652209999999997</c:v>
                </c:pt>
                <c:pt idx="4392">
                  <c:v>-98.540829999999985</c:v>
                </c:pt>
                <c:pt idx="4393">
                  <c:v>-98.429549999999992</c:v>
                </c:pt>
                <c:pt idx="4394">
                  <c:v>-98.318359999999998</c:v>
                </c:pt>
                <c:pt idx="4395">
                  <c:v>-98.206969999999998</c:v>
                </c:pt>
                <c:pt idx="4396">
                  <c:v>-98.095690000000005</c:v>
                </c:pt>
                <c:pt idx="4397">
                  <c:v>-97.984390000000005</c:v>
                </c:pt>
                <c:pt idx="4398">
                  <c:v>-97.873109999999997</c:v>
                </c:pt>
                <c:pt idx="4399">
                  <c:v>-97.76182</c:v>
                </c:pt>
                <c:pt idx="4400">
                  <c:v>-97.650540000000007</c:v>
                </c:pt>
                <c:pt idx="4401">
                  <c:v>-97.53925000000001</c:v>
                </c:pt>
                <c:pt idx="4402">
                  <c:v>-97.427970000000002</c:v>
                </c:pt>
                <c:pt idx="4403">
                  <c:v>-97.316680000000005</c:v>
                </c:pt>
                <c:pt idx="4404">
                  <c:v>-97.205299999999994</c:v>
                </c:pt>
                <c:pt idx="4405">
                  <c:v>-97.094110000000015</c:v>
                </c:pt>
                <c:pt idx="4406">
                  <c:v>-96.98281999999999</c:v>
                </c:pt>
                <c:pt idx="4407">
                  <c:v>-96.871439999999993</c:v>
                </c:pt>
                <c:pt idx="4408">
                  <c:v>-96.760149999999996</c:v>
                </c:pt>
                <c:pt idx="4409">
                  <c:v>-96.648859999999985</c:v>
                </c:pt>
                <c:pt idx="4410">
                  <c:v>-96.537579999999991</c:v>
                </c:pt>
                <c:pt idx="4411">
                  <c:v>-96.426299999999998</c:v>
                </c:pt>
                <c:pt idx="4412">
                  <c:v>-96.314909999999998</c:v>
                </c:pt>
                <c:pt idx="4413">
                  <c:v>-96.203730000000007</c:v>
                </c:pt>
                <c:pt idx="4414">
                  <c:v>-96.092439999999996</c:v>
                </c:pt>
                <c:pt idx="4415">
                  <c:v>-95.981049999999996</c:v>
                </c:pt>
                <c:pt idx="4416">
                  <c:v>-95.869770000000003</c:v>
                </c:pt>
                <c:pt idx="4417">
                  <c:v>-95.758579999999995</c:v>
                </c:pt>
                <c:pt idx="4418">
                  <c:v>-95.647200000000012</c:v>
                </c:pt>
                <c:pt idx="4419">
                  <c:v>-95.535910000000001</c:v>
                </c:pt>
                <c:pt idx="4420">
                  <c:v>-95.424629999999993</c:v>
                </c:pt>
                <c:pt idx="4421">
                  <c:v>-95.31335</c:v>
                </c:pt>
                <c:pt idx="4422">
                  <c:v>-95.202059999999989</c:v>
                </c:pt>
                <c:pt idx="4423">
                  <c:v>-95.090680000000006</c:v>
                </c:pt>
                <c:pt idx="4424">
                  <c:v>-94.979399999999998</c:v>
                </c:pt>
                <c:pt idx="4425">
                  <c:v>-94.868219999999994</c:v>
                </c:pt>
                <c:pt idx="4426">
                  <c:v>-94.756840000000011</c:v>
                </c:pt>
                <c:pt idx="4427">
                  <c:v>-94.645539999999997</c:v>
                </c:pt>
                <c:pt idx="4428">
                  <c:v>-94.534260000000003</c:v>
                </c:pt>
                <c:pt idx="4429">
                  <c:v>-94.422979999999995</c:v>
                </c:pt>
                <c:pt idx="4430">
                  <c:v>-94.311700000000002</c:v>
                </c:pt>
                <c:pt idx="4431">
                  <c:v>-94.200409999999991</c:v>
                </c:pt>
                <c:pt idx="4432">
                  <c:v>-94.089030000000008</c:v>
                </c:pt>
                <c:pt idx="4433">
                  <c:v>-93.977860000000007</c:v>
                </c:pt>
                <c:pt idx="4434">
                  <c:v>-93.866470000000007</c:v>
                </c:pt>
                <c:pt idx="4435">
                  <c:v>-93.755190000000013</c:v>
                </c:pt>
                <c:pt idx="4436">
                  <c:v>-93.643900000000002</c:v>
                </c:pt>
                <c:pt idx="4437">
                  <c:v>-93.532620000000009</c:v>
                </c:pt>
                <c:pt idx="4438">
                  <c:v>-93.421340000000001</c:v>
                </c:pt>
                <c:pt idx="4439">
                  <c:v>-93.310060000000007</c:v>
                </c:pt>
                <c:pt idx="4440">
                  <c:v>-93.198670000000007</c:v>
                </c:pt>
                <c:pt idx="4441">
                  <c:v>-93.087500000000006</c:v>
                </c:pt>
                <c:pt idx="4442">
                  <c:v>-92.976210000000009</c:v>
                </c:pt>
                <c:pt idx="4443">
                  <c:v>-92.864829999999998</c:v>
                </c:pt>
                <c:pt idx="4444">
                  <c:v>-92.753550000000004</c:v>
                </c:pt>
                <c:pt idx="4445">
                  <c:v>-92.642269999999996</c:v>
                </c:pt>
                <c:pt idx="4446">
                  <c:v>-92.53098</c:v>
                </c:pt>
                <c:pt idx="4447">
                  <c:v>-92.419709999999995</c:v>
                </c:pt>
                <c:pt idx="4448">
                  <c:v>-92.308329999999998</c:v>
                </c:pt>
                <c:pt idx="4449">
                  <c:v>-92.197140000000005</c:v>
                </c:pt>
                <c:pt idx="4450">
                  <c:v>-92.085859999999997</c:v>
                </c:pt>
                <c:pt idx="4451">
                  <c:v>-91.97448</c:v>
                </c:pt>
                <c:pt idx="4452">
                  <c:v>-91.863209999999995</c:v>
                </c:pt>
                <c:pt idx="4453">
                  <c:v>-91.751819999999995</c:v>
                </c:pt>
                <c:pt idx="4454">
                  <c:v>-91.640640000000005</c:v>
                </c:pt>
                <c:pt idx="4455">
                  <c:v>-91.529359999999997</c:v>
                </c:pt>
                <c:pt idx="4456">
                  <c:v>-91.41798</c:v>
                </c:pt>
                <c:pt idx="4457">
                  <c:v>-91.306699999999992</c:v>
                </c:pt>
                <c:pt idx="4458">
                  <c:v>-91.195419999999999</c:v>
                </c:pt>
                <c:pt idx="4459">
                  <c:v>-91.084140000000005</c:v>
                </c:pt>
                <c:pt idx="4460">
                  <c:v>-90.97287</c:v>
                </c:pt>
                <c:pt idx="4461">
                  <c:v>-90.86148</c:v>
                </c:pt>
                <c:pt idx="4462">
                  <c:v>-90.75030000000001</c:v>
                </c:pt>
                <c:pt idx="4463">
                  <c:v>-90.639020000000002</c:v>
                </c:pt>
                <c:pt idx="4464">
                  <c:v>-90.527640000000005</c:v>
                </c:pt>
                <c:pt idx="4465">
                  <c:v>-90.416370000000001</c:v>
                </c:pt>
                <c:pt idx="4466">
                  <c:v>-90.30507999999999</c:v>
                </c:pt>
                <c:pt idx="4467">
                  <c:v>-90.193799999999996</c:v>
                </c:pt>
                <c:pt idx="4468">
                  <c:v>-90.082530000000006</c:v>
                </c:pt>
                <c:pt idx="4469">
                  <c:v>-89.971149999999994</c:v>
                </c:pt>
                <c:pt idx="4470">
                  <c:v>-89.859870000000001</c:v>
                </c:pt>
                <c:pt idx="4471">
                  <c:v>-89.748590000000007</c:v>
                </c:pt>
                <c:pt idx="4472">
                  <c:v>-89.637310000000014</c:v>
                </c:pt>
                <c:pt idx="4473">
                  <c:v>-89.526029999999992</c:v>
                </c:pt>
                <c:pt idx="4474">
                  <c:v>-89.414659999999998</c:v>
                </c:pt>
                <c:pt idx="4475">
                  <c:v>-89.303480000000008</c:v>
                </c:pt>
                <c:pt idx="4476">
                  <c:v>-89.192099999999996</c:v>
                </c:pt>
                <c:pt idx="4477">
                  <c:v>-89.080820000000003</c:v>
                </c:pt>
                <c:pt idx="4478">
                  <c:v>-88.969540000000009</c:v>
                </c:pt>
                <c:pt idx="4479">
                  <c:v>-88.858170000000001</c:v>
                </c:pt>
                <c:pt idx="4480">
                  <c:v>-88.746989999999997</c:v>
                </c:pt>
                <c:pt idx="4481">
                  <c:v>-88.635620000000003</c:v>
                </c:pt>
                <c:pt idx="4482">
                  <c:v>-88.524339999999995</c:v>
                </c:pt>
                <c:pt idx="4483">
                  <c:v>-88.413060000000002</c:v>
                </c:pt>
                <c:pt idx="4484">
                  <c:v>-88.301789999999997</c:v>
                </c:pt>
                <c:pt idx="4485">
                  <c:v>-88.190510000000003</c:v>
                </c:pt>
                <c:pt idx="4486">
                  <c:v>-88.079130000000006</c:v>
                </c:pt>
                <c:pt idx="4487">
                  <c:v>-87.967849999999999</c:v>
                </c:pt>
                <c:pt idx="4488">
                  <c:v>-87.856570000000005</c:v>
                </c:pt>
                <c:pt idx="4489">
                  <c:v>-87.7453</c:v>
                </c:pt>
                <c:pt idx="4490">
                  <c:v>-87.634019999999992</c:v>
                </c:pt>
                <c:pt idx="4491">
                  <c:v>-87.522649999999999</c:v>
                </c:pt>
                <c:pt idx="4492">
                  <c:v>-87.411370000000005</c:v>
                </c:pt>
                <c:pt idx="4493">
                  <c:v>-87.300190000000001</c:v>
                </c:pt>
                <c:pt idx="4494">
                  <c:v>-87.188820000000007</c:v>
                </c:pt>
                <c:pt idx="4495">
                  <c:v>-87.07753799999999</c:v>
                </c:pt>
                <c:pt idx="4496">
                  <c:v>-86.966167999999996</c:v>
                </c:pt>
                <c:pt idx="4497">
                  <c:v>-86.854887000000005</c:v>
                </c:pt>
                <c:pt idx="4498">
                  <c:v>-86.743716000000006</c:v>
                </c:pt>
                <c:pt idx="4499">
                  <c:v>-86.632334999999998</c:v>
                </c:pt>
                <c:pt idx="4500">
                  <c:v>-86.521063999999996</c:v>
                </c:pt>
                <c:pt idx="4501">
                  <c:v>-86.409691999999993</c:v>
                </c:pt>
                <c:pt idx="4502">
                  <c:v>-86.298510000000007</c:v>
                </c:pt>
                <c:pt idx="4503">
                  <c:v>-86.187237999999994</c:v>
                </c:pt>
                <c:pt idx="4504">
                  <c:v>-86.075864999999993</c:v>
                </c:pt>
                <c:pt idx="4505">
                  <c:v>-85.964591999999996</c:v>
                </c:pt>
                <c:pt idx="4506">
                  <c:v>-85.853209000000007</c:v>
                </c:pt>
                <c:pt idx="4507">
                  <c:v>-85.742035999999999</c:v>
                </c:pt>
                <c:pt idx="4508">
                  <c:v>-85.630661999999987</c:v>
                </c:pt>
                <c:pt idx="4509">
                  <c:v>-85.519389000000004</c:v>
                </c:pt>
                <c:pt idx="4510">
                  <c:v>-85.408115000000009</c:v>
                </c:pt>
                <c:pt idx="4511">
                  <c:v>-85.29674</c:v>
                </c:pt>
                <c:pt idx="4512">
                  <c:v>-85.185566000000009</c:v>
                </c:pt>
                <c:pt idx="4513">
                  <c:v>-85.074190599999994</c:v>
                </c:pt>
                <c:pt idx="4514">
                  <c:v>-84.962925500000011</c:v>
                </c:pt>
                <c:pt idx="4515">
                  <c:v>-84.851650000000006</c:v>
                </c:pt>
                <c:pt idx="4516">
                  <c:v>-84.740274400000004</c:v>
                </c:pt>
                <c:pt idx="4517">
                  <c:v>-84.629097999999999</c:v>
                </c:pt>
                <c:pt idx="4518">
                  <c:v>-84.517731999999995</c:v>
                </c:pt>
                <c:pt idx="4519">
                  <c:v>-84.406456000000006</c:v>
                </c:pt>
                <c:pt idx="4520">
                  <c:v>-84.295078999999987</c:v>
                </c:pt>
                <c:pt idx="4521">
                  <c:v>-84.183911999999992</c:v>
                </c:pt>
                <c:pt idx="4522">
                  <c:v>-84.072635000000005</c:v>
                </c:pt>
                <c:pt idx="4523">
                  <c:v>-83.961267000000007</c:v>
                </c:pt>
                <c:pt idx="4524">
                  <c:v>-83.849988999999994</c:v>
                </c:pt>
                <c:pt idx="4525">
                  <c:v>-83.738621000000009</c:v>
                </c:pt>
                <c:pt idx="4526">
                  <c:v>-83.627443</c:v>
                </c:pt>
                <c:pt idx="4527">
                  <c:v>-83.516074000000017</c:v>
                </c:pt>
                <c:pt idx="4528">
                  <c:v>-83.404804999999996</c:v>
                </c:pt>
                <c:pt idx="4529">
                  <c:v>-83.293526</c:v>
                </c:pt>
                <c:pt idx="4530">
                  <c:v>-83.182157000000004</c:v>
                </c:pt>
                <c:pt idx="4531">
                  <c:v>-83.070986999999988</c:v>
                </c:pt>
                <c:pt idx="4532">
                  <c:v>-82.959616999999994</c:v>
                </c:pt>
                <c:pt idx="4533">
                  <c:v>-82.848337000000001</c:v>
                </c:pt>
                <c:pt idx="4534">
                  <c:v>-82.736967000000007</c:v>
                </c:pt>
                <c:pt idx="4535">
                  <c:v>-82.625699999999995</c:v>
                </c:pt>
                <c:pt idx="4536">
                  <c:v>-82.514520000000005</c:v>
                </c:pt>
                <c:pt idx="4537">
                  <c:v>-82.403150000000011</c:v>
                </c:pt>
                <c:pt idx="4538">
                  <c:v>-82.291880000000006</c:v>
                </c:pt>
                <c:pt idx="4539">
                  <c:v>-82.180510000000012</c:v>
                </c:pt>
                <c:pt idx="4540">
                  <c:v>-82.069249999999997</c:v>
                </c:pt>
                <c:pt idx="4541">
                  <c:v>-81.957980000000006</c:v>
                </c:pt>
                <c:pt idx="4542">
                  <c:v>-81.846699999999998</c:v>
                </c:pt>
                <c:pt idx="4543">
                  <c:v>-81.73532999999999</c:v>
                </c:pt>
                <c:pt idx="4544">
                  <c:v>-81.62406</c:v>
                </c:pt>
                <c:pt idx="4545">
                  <c:v>-81.51279000000001</c:v>
                </c:pt>
                <c:pt idx="4546">
                  <c:v>-81.401420000000002</c:v>
                </c:pt>
                <c:pt idx="4547">
                  <c:v>-81.29025</c:v>
                </c:pt>
                <c:pt idx="4548">
                  <c:v>-81.178880000000007</c:v>
                </c:pt>
                <c:pt idx="4549">
                  <c:v>-81.067610000000002</c:v>
                </c:pt>
                <c:pt idx="4550">
                  <c:v>-80.956239999999994</c:v>
                </c:pt>
                <c:pt idx="4551">
                  <c:v>-80.844969999999989</c:v>
                </c:pt>
                <c:pt idx="4552">
                  <c:v>-80.733700000000013</c:v>
                </c:pt>
                <c:pt idx="4553">
                  <c:v>-80.622439999999997</c:v>
                </c:pt>
                <c:pt idx="4554">
                  <c:v>-80.511160000000004</c:v>
                </c:pt>
                <c:pt idx="4555">
                  <c:v>-80.399799999999985</c:v>
                </c:pt>
                <c:pt idx="4556">
                  <c:v>-80.288529999999994</c:v>
                </c:pt>
                <c:pt idx="4557">
                  <c:v>-80.177250000000001</c:v>
                </c:pt>
                <c:pt idx="4558">
                  <c:v>-80.065989999999999</c:v>
                </c:pt>
                <c:pt idx="4559">
                  <c:v>-79.954620000000006</c:v>
                </c:pt>
                <c:pt idx="4560">
                  <c:v>-79.843350000000001</c:v>
                </c:pt>
                <c:pt idx="4561">
                  <c:v>-79.731980000000007</c:v>
                </c:pt>
                <c:pt idx="4562">
                  <c:v>-79.620820000000009</c:v>
                </c:pt>
                <c:pt idx="4563">
                  <c:v>-79.509550000000004</c:v>
                </c:pt>
                <c:pt idx="4564">
                  <c:v>-79.398179999999996</c:v>
                </c:pt>
                <c:pt idx="4565">
                  <c:v>-79.286910000000006</c:v>
                </c:pt>
                <c:pt idx="4566">
                  <c:v>-79.175540000000012</c:v>
                </c:pt>
                <c:pt idx="4567">
                  <c:v>-79.064269999999993</c:v>
                </c:pt>
                <c:pt idx="4568">
                  <c:v>-78.952999999999989</c:v>
                </c:pt>
                <c:pt idx="4569">
                  <c:v>-78.841729999999998</c:v>
                </c:pt>
                <c:pt idx="4570">
                  <c:v>-78.730369999999994</c:v>
                </c:pt>
                <c:pt idx="4571">
                  <c:v>-78.619099999999989</c:v>
                </c:pt>
                <c:pt idx="4572">
                  <c:v>-78.507730000000009</c:v>
                </c:pt>
                <c:pt idx="4573">
                  <c:v>-78.396569999999997</c:v>
                </c:pt>
                <c:pt idx="4574">
                  <c:v>-78.285300000000007</c:v>
                </c:pt>
                <c:pt idx="4575">
                  <c:v>-78.173929999999999</c:v>
                </c:pt>
                <c:pt idx="4576">
                  <c:v>-78.062670000000011</c:v>
                </c:pt>
                <c:pt idx="4577">
                  <c:v>-77.951300000000003</c:v>
                </c:pt>
                <c:pt idx="4578">
                  <c:v>-77.840029999999999</c:v>
                </c:pt>
                <c:pt idx="4579">
                  <c:v>-77.728769999999997</c:v>
                </c:pt>
                <c:pt idx="4580">
                  <c:v>-77.617499999999993</c:v>
                </c:pt>
                <c:pt idx="4581">
                  <c:v>-77.506139999999988</c:v>
                </c:pt>
                <c:pt idx="4582">
                  <c:v>-77.394869999999997</c:v>
                </c:pt>
                <c:pt idx="4583">
                  <c:v>-77.283499999999989</c:v>
                </c:pt>
                <c:pt idx="4584">
                  <c:v>-77.172340000000005</c:v>
                </c:pt>
                <c:pt idx="4585">
                  <c:v>-77.060969999999998</c:v>
                </c:pt>
                <c:pt idx="4586">
                  <c:v>-76.949709999999996</c:v>
                </c:pt>
                <c:pt idx="4587">
                  <c:v>-76.838340000000002</c:v>
                </c:pt>
                <c:pt idx="4588">
                  <c:v>-76.727080000000001</c:v>
                </c:pt>
                <c:pt idx="4589">
                  <c:v>-76.615800000000007</c:v>
                </c:pt>
                <c:pt idx="4590">
                  <c:v>-76.504540000000006</c:v>
                </c:pt>
                <c:pt idx="4591">
                  <c:v>-76.393280000000004</c:v>
                </c:pt>
                <c:pt idx="4592">
                  <c:v>-76.28192</c:v>
                </c:pt>
                <c:pt idx="4593">
                  <c:v>-76.170649999999995</c:v>
                </c:pt>
                <c:pt idx="4594">
                  <c:v>-76.059279000000004</c:v>
                </c:pt>
                <c:pt idx="4595">
                  <c:v>-75.94802</c:v>
                </c:pt>
                <c:pt idx="4596">
                  <c:v>-75.836753000000002</c:v>
                </c:pt>
                <c:pt idx="4597">
                  <c:v>-75.725484999999992</c:v>
                </c:pt>
                <c:pt idx="4598">
                  <c:v>-75.61412799999998</c:v>
                </c:pt>
                <c:pt idx="4599">
                  <c:v>-75.502861999999993</c:v>
                </c:pt>
                <c:pt idx="4600">
                  <c:v>-75.391494999999992</c:v>
                </c:pt>
                <c:pt idx="4601">
                  <c:v>-75.280229000000006</c:v>
                </c:pt>
                <c:pt idx="4602">
                  <c:v>-75.168963999999988</c:v>
                </c:pt>
                <c:pt idx="4603">
                  <c:v>-75.057709000000003</c:v>
                </c:pt>
                <c:pt idx="4604">
                  <c:v>-74.946343999999996</c:v>
                </c:pt>
                <c:pt idx="4605">
                  <c:v>-74.835080000000005</c:v>
                </c:pt>
                <c:pt idx="4606">
                  <c:v>-74.723715999999996</c:v>
                </c:pt>
                <c:pt idx="4607">
                  <c:v>-74.612452000000005</c:v>
                </c:pt>
                <c:pt idx="4608">
                  <c:v>-74.501188999999997</c:v>
                </c:pt>
                <c:pt idx="4609">
                  <c:v>-74.389926000000003</c:v>
                </c:pt>
                <c:pt idx="4610">
                  <c:v>-74.278562999999991</c:v>
                </c:pt>
                <c:pt idx="4611">
                  <c:v>-74.167301000000009</c:v>
                </c:pt>
                <c:pt idx="4612">
                  <c:v>-74.056030000000007</c:v>
                </c:pt>
                <c:pt idx="4613">
                  <c:v>-73.944667999999993</c:v>
                </c:pt>
                <c:pt idx="4614">
                  <c:v>-73.833506999999997</c:v>
                </c:pt>
                <c:pt idx="4615">
                  <c:v>-73.722146999999993</c:v>
                </c:pt>
                <c:pt idx="4616">
                  <c:v>-73.610886000000008</c:v>
                </c:pt>
                <c:pt idx="4617">
                  <c:v>-73.499525999999989</c:v>
                </c:pt>
                <c:pt idx="4618">
                  <c:v>-73.38825700000001</c:v>
                </c:pt>
                <c:pt idx="4619">
                  <c:v>-73.276897999999989</c:v>
                </c:pt>
                <c:pt idx="4620">
                  <c:v>-73.165739000000002</c:v>
                </c:pt>
                <c:pt idx="4621">
                  <c:v>-73.054371000000003</c:v>
                </c:pt>
                <c:pt idx="4622">
                  <c:v>-72.943112999999997</c:v>
                </c:pt>
                <c:pt idx="4623">
                  <c:v>-72.829897000000003</c:v>
                </c:pt>
                <c:pt idx="4624">
                  <c:v>-72.716120000000004</c:v>
                </c:pt>
                <c:pt idx="4625">
                  <c:v>-72.602343000000005</c:v>
                </c:pt>
                <c:pt idx="4626">
                  <c:v>-72.488567000000018</c:v>
                </c:pt>
                <c:pt idx="4627">
                  <c:v>-72.374791999999985</c:v>
                </c:pt>
                <c:pt idx="4628">
                  <c:v>-72.261116999999999</c:v>
                </c:pt>
                <c:pt idx="4629">
                  <c:v>-72.147341999999995</c:v>
                </c:pt>
                <c:pt idx="4630">
                  <c:v>-72.033567999999988</c:v>
                </c:pt>
                <c:pt idx="4631">
                  <c:v>-71.919694000000007</c:v>
                </c:pt>
                <c:pt idx="4632">
                  <c:v>-71.805921000000012</c:v>
                </c:pt>
                <c:pt idx="4633">
                  <c:v>-71.692138</c:v>
                </c:pt>
                <c:pt idx="4634">
                  <c:v>-71.578465999999992</c:v>
                </c:pt>
                <c:pt idx="4635">
                  <c:v>-71.464693999999994</c:v>
                </c:pt>
                <c:pt idx="4636">
                  <c:v>-71.350922999999995</c:v>
                </c:pt>
                <c:pt idx="4637">
                  <c:v>-71.237142000000006</c:v>
                </c:pt>
                <c:pt idx="4638">
                  <c:v>-71.123372000000003</c:v>
                </c:pt>
                <c:pt idx="4639">
                  <c:v>-71.009491999999995</c:v>
                </c:pt>
                <c:pt idx="4640">
                  <c:v>-70.895823000000007</c:v>
                </c:pt>
                <c:pt idx="4641">
                  <c:v>-70.782044000000013</c:v>
                </c:pt>
                <c:pt idx="4642">
                  <c:v>-70.668274999999994</c:v>
                </c:pt>
                <c:pt idx="4643">
                  <c:v>-70.554496999999998</c:v>
                </c:pt>
                <c:pt idx="4644">
                  <c:v>-70.44072899999999</c:v>
                </c:pt>
                <c:pt idx="4645">
                  <c:v>-70.326951999999991</c:v>
                </c:pt>
                <c:pt idx="4646">
                  <c:v>-70.213075999999987</c:v>
                </c:pt>
                <c:pt idx="4647">
                  <c:v>-70.099409999999992</c:v>
                </c:pt>
                <c:pt idx="4648">
                  <c:v>-69.98563399999999</c:v>
                </c:pt>
                <c:pt idx="4649">
                  <c:v>-69.871859000000001</c:v>
                </c:pt>
                <c:pt idx="4650">
                  <c:v>-69.758083999999997</c:v>
                </c:pt>
                <c:pt idx="4651">
                  <c:v>-69.64430999999999</c:v>
                </c:pt>
                <c:pt idx="4652">
                  <c:v>-69.530535999999998</c:v>
                </c:pt>
                <c:pt idx="4653">
                  <c:v>-69.416762999999989</c:v>
                </c:pt>
                <c:pt idx="4654">
                  <c:v>-69.302989999999994</c:v>
                </c:pt>
                <c:pt idx="4655">
                  <c:v>-69.189216999999985</c:v>
                </c:pt>
                <c:pt idx="4656">
                  <c:v>-69.075444999999988</c:v>
                </c:pt>
                <c:pt idx="4657">
                  <c:v>-68.961669999999998</c:v>
                </c:pt>
                <c:pt idx="4658">
                  <c:v>-68.847899999999996</c:v>
                </c:pt>
                <c:pt idx="4659">
                  <c:v>-68.734220000000008</c:v>
                </c:pt>
                <c:pt idx="4660">
                  <c:v>-68.620350000000002</c:v>
                </c:pt>
                <c:pt idx="4661">
                  <c:v>-68.50658</c:v>
                </c:pt>
                <c:pt idx="4662">
                  <c:v>-68.392810000000011</c:v>
                </c:pt>
                <c:pt idx="4663">
                  <c:v>-68.279029999999992</c:v>
                </c:pt>
                <c:pt idx="4664">
                  <c:v>-68.165269999999992</c:v>
                </c:pt>
                <c:pt idx="4665">
                  <c:v>-68.05158999999999</c:v>
                </c:pt>
                <c:pt idx="4666">
                  <c:v>-67.937820000000002</c:v>
                </c:pt>
                <c:pt idx="4667">
                  <c:v>-67.823940000000007</c:v>
                </c:pt>
                <c:pt idx="4668">
                  <c:v>-67.710180000000008</c:v>
                </c:pt>
                <c:pt idx="4669">
                  <c:v>-67.596400000000003</c:v>
                </c:pt>
                <c:pt idx="4670">
                  <c:v>-67.482640000000004</c:v>
                </c:pt>
                <c:pt idx="4671">
                  <c:v>-67.368859999999998</c:v>
                </c:pt>
                <c:pt idx="4672">
                  <c:v>-67.255189999999999</c:v>
                </c:pt>
                <c:pt idx="4673">
                  <c:v>-67.141310000000004</c:v>
                </c:pt>
                <c:pt idx="4674">
                  <c:v>-67.027550000000005</c:v>
                </c:pt>
                <c:pt idx="4675">
                  <c:v>-66.913780000000003</c:v>
                </c:pt>
                <c:pt idx="4676">
                  <c:v>-66.80001</c:v>
                </c:pt>
                <c:pt idx="4677">
                  <c:v>-66.686229999999995</c:v>
                </c:pt>
                <c:pt idx="4678">
                  <c:v>-66.572559999999996</c:v>
                </c:pt>
                <c:pt idx="4679">
                  <c:v>-66.458790000000008</c:v>
                </c:pt>
                <c:pt idx="4680">
                  <c:v>-66.344919999999988</c:v>
                </c:pt>
                <c:pt idx="4681">
                  <c:v>-66.231149999999985</c:v>
                </c:pt>
                <c:pt idx="4682">
                  <c:v>-66.117380000000011</c:v>
                </c:pt>
                <c:pt idx="4683">
                  <c:v>-66.003609999999995</c:v>
                </c:pt>
                <c:pt idx="4684">
                  <c:v>-65.889929999999993</c:v>
                </c:pt>
                <c:pt idx="4685">
                  <c:v>-65.776160000000004</c:v>
                </c:pt>
                <c:pt idx="4686">
                  <c:v>-65.662300000000002</c:v>
                </c:pt>
                <c:pt idx="4687">
                  <c:v>-65.54853</c:v>
                </c:pt>
                <c:pt idx="4688">
                  <c:v>-65.434750000000008</c:v>
                </c:pt>
                <c:pt idx="4689">
                  <c:v>-65.320980000000006</c:v>
                </c:pt>
                <c:pt idx="4690">
                  <c:v>-65.207210000000003</c:v>
                </c:pt>
                <c:pt idx="4691">
                  <c:v>-65.093540000000004</c:v>
                </c:pt>
                <c:pt idx="4692">
                  <c:v>-64.979669999999999</c:v>
                </c:pt>
                <c:pt idx="4693">
                  <c:v>-64.865899999999996</c:v>
                </c:pt>
                <c:pt idx="4694">
                  <c:v>-64.752129999999994</c:v>
                </c:pt>
                <c:pt idx="4695">
                  <c:v>-64.638369999999995</c:v>
                </c:pt>
                <c:pt idx="4696">
                  <c:v>-64.524589999999989</c:v>
                </c:pt>
                <c:pt idx="4697">
                  <c:v>-64.410920000000004</c:v>
                </c:pt>
                <c:pt idx="4698">
                  <c:v>-64.297060000000002</c:v>
                </c:pt>
                <c:pt idx="4699">
                  <c:v>-64.183290000000014</c:v>
                </c:pt>
                <c:pt idx="4700">
                  <c:v>-64.069509999999994</c:v>
                </c:pt>
                <c:pt idx="4701">
                  <c:v>-63.955739999999999</c:v>
                </c:pt>
                <c:pt idx="4702">
                  <c:v>-63.841969999999989</c:v>
                </c:pt>
                <c:pt idx="4703">
                  <c:v>-63.728199999999994</c:v>
                </c:pt>
                <c:pt idx="4704">
                  <c:v>-63.614429999999999</c:v>
                </c:pt>
                <c:pt idx="4705">
                  <c:v>-63.500670000000007</c:v>
                </c:pt>
                <c:pt idx="4706">
                  <c:v>-63.386899999999997</c:v>
                </c:pt>
                <c:pt idx="4707">
                  <c:v>-63.273130000000002</c:v>
                </c:pt>
                <c:pt idx="4708">
                  <c:v>-63.159360000000007</c:v>
                </c:pt>
                <c:pt idx="4709">
                  <c:v>-63.045490000000008</c:v>
                </c:pt>
                <c:pt idx="4710">
                  <c:v>-62.931830000000005</c:v>
                </c:pt>
                <c:pt idx="4711">
                  <c:v>-62.818049999999992</c:v>
                </c:pt>
                <c:pt idx="4712">
                  <c:v>-62.70429</c:v>
                </c:pt>
                <c:pt idx="4713">
                  <c:v>-62.590519999999991</c:v>
                </c:pt>
                <c:pt idx="4714">
                  <c:v>-62.476759999999999</c:v>
                </c:pt>
                <c:pt idx="4715">
                  <c:v>-62.362879999999997</c:v>
                </c:pt>
                <c:pt idx="4716">
                  <c:v>-62.249220000000008</c:v>
                </c:pt>
                <c:pt idx="4717">
                  <c:v>-62.135440000000003</c:v>
                </c:pt>
                <c:pt idx="4718">
                  <c:v>-62.021679999999996</c:v>
                </c:pt>
                <c:pt idx="4719">
                  <c:v>-61.907910000000001</c:v>
                </c:pt>
                <c:pt idx="4720">
                  <c:v>-61.794050000000006</c:v>
                </c:pt>
                <c:pt idx="4721">
                  <c:v>-61.680279999999996</c:v>
                </c:pt>
                <c:pt idx="4722">
                  <c:v>-61.566500000000005</c:v>
                </c:pt>
                <c:pt idx="4723">
                  <c:v>-61.452840000000002</c:v>
                </c:pt>
                <c:pt idx="4724">
                  <c:v>-61.339070000000007</c:v>
                </c:pt>
                <c:pt idx="4725">
                  <c:v>-61.225200000000001</c:v>
                </c:pt>
                <c:pt idx="4726">
                  <c:v>-61.111440000000009</c:v>
                </c:pt>
                <c:pt idx="4727">
                  <c:v>-60.997669999999999</c:v>
                </c:pt>
                <c:pt idx="4728">
                  <c:v>-60.883900000000011</c:v>
                </c:pt>
                <c:pt idx="4729">
                  <c:v>-60.770229999999991</c:v>
                </c:pt>
                <c:pt idx="4730">
                  <c:v>-60.656359999999992</c:v>
                </c:pt>
                <c:pt idx="4731">
                  <c:v>-60.542600000000007</c:v>
                </c:pt>
                <c:pt idx="4732">
                  <c:v>-60.428830000000012</c:v>
                </c:pt>
                <c:pt idx="4733">
                  <c:v>-60.315059999999995</c:v>
                </c:pt>
                <c:pt idx="4734">
                  <c:v>-60.201300000000003</c:v>
                </c:pt>
                <c:pt idx="4735">
                  <c:v>-60.087430000000012</c:v>
                </c:pt>
                <c:pt idx="4736">
                  <c:v>-59.973769999999995</c:v>
                </c:pt>
                <c:pt idx="4737">
                  <c:v>-59.860000000000007</c:v>
                </c:pt>
                <c:pt idx="4738">
                  <c:v>-59.746229999999997</c:v>
                </c:pt>
                <c:pt idx="4739">
                  <c:v>-59.632469999999998</c:v>
                </c:pt>
                <c:pt idx="4740">
                  <c:v>-59.518599999999999</c:v>
                </c:pt>
                <c:pt idx="4741">
                  <c:v>-59.40484</c:v>
                </c:pt>
                <c:pt idx="4742">
                  <c:v>-59.291069999999991</c:v>
                </c:pt>
                <c:pt idx="4743">
                  <c:v>-59.177400000000006</c:v>
                </c:pt>
                <c:pt idx="4744">
                  <c:v>-59.063639999999999</c:v>
                </c:pt>
                <c:pt idx="4745">
                  <c:v>-58.949769999999994</c:v>
                </c:pt>
                <c:pt idx="4746">
                  <c:v>-58.836000000000006</c:v>
                </c:pt>
                <c:pt idx="4747">
                  <c:v>-58.722239999999999</c:v>
                </c:pt>
                <c:pt idx="4748">
                  <c:v>-58.608469999999997</c:v>
                </c:pt>
                <c:pt idx="4749">
                  <c:v>-58.494810000000001</c:v>
                </c:pt>
                <c:pt idx="4750">
                  <c:v>-58.380949999999999</c:v>
                </c:pt>
                <c:pt idx="4751">
                  <c:v>-58.267180000000003</c:v>
                </c:pt>
                <c:pt idx="4752">
                  <c:v>-58.153410000000001</c:v>
                </c:pt>
                <c:pt idx="4753">
                  <c:v>-58.039650000000002</c:v>
                </c:pt>
                <c:pt idx="4754">
                  <c:v>-57.925879999999999</c:v>
                </c:pt>
                <c:pt idx="4755">
                  <c:v>-57.812019999999997</c:v>
                </c:pt>
                <c:pt idx="4756">
                  <c:v>-57.698349999999998</c:v>
                </c:pt>
                <c:pt idx="4757">
                  <c:v>-57.584589999999999</c:v>
                </c:pt>
                <c:pt idx="4758">
                  <c:v>-57.470819999999996</c:v>
                </c:pt>
                <c:pt idx="4759">
                  <c:v>-57.356960000000001</c:v>
                </c:pt>
                <c:pt idx="4760">
                  <c:v>-57.243199999999995</c:v>
                </c:pt>
                <c:pt idx="4761">
                  <c:v>-57.129430000000006</c:v>
                </c:pt>
                <c:pt idx="4762">
                  <c:v>-57.01576</c:v>
                </c:pt>
                <c:pt idx="4763">
                  <c:v>-56.902000000000001</c:v>
                </c:pt>
                <c:pt idx="4764">
                  <c:v>-56.788139999999999</c:v>
                </c:pt>
                <c:pt idx="4765">
                  <c:v>-56.674380000000006</c:v>
                </c:pt>
                <c:pt idx="4766">
                  <c:v>-56.560609999999997</c:v>
                </c:pt>
                <c:pt idx="4767">
                  <c:v>-56.446849999999998</c:v>
                </c:pt>
                <c:pt idx="4768">
                  <c:v>-56.332979999999999</c:v>
                </c:pt>
                <c:pt idx="4769">
                  <c:v>-56.219319999999996</c:v>
                </c:pt>
                <c:pt idx="4770">
                  <c:v>-56.105549999999994</c:v>
                </c:pt>
                <c:pt idx="4771">
                  <c:v>-55.991789999999995</c:v>
                </c:pt>
                <c:pt idx="4772">
                  <c:v>-55.878019999999999</c:v>
                </c:pt>
                <c:pt idx="4773">
                  <c:v>-55.764160000000004</c:v>
                </c:pt>
                <c:pt idx="4774">
                  <c:v>-55.650400000000005</c:v>
                </c:pt>
                <c:pt idx="4775">
                  <c:v>-55.536630000000002</c:v>
                </c:pt>
                <c:pt idx="4776">
                  <c:v>-55.422969999999999</c:v>
                </c:pt>
                <c:pt idx="4777">
                  <c:v>-55.309099999999994</c:v>
                </c:pt>
                <c:pt idx="4778">
                  <c:v>-55.195340000000002</c:v>
                </c:pt>
                <c:pt idx="4779">
                  <c:v>-55.081579999999995</c:v>
                </c:pt>
                <c:pt idx="4780">
                  <c:v>-54.967820000000003</c:v>
                </c:pt>
                <c:pt idx="4781">
                  <c:v>-54.854060000000004</c:v>
                </c:pt>
                <c:pt idx="4782">
                  <c:v>-54.740290000000002</c:v>
                </c:pt>
                <c:pt idx="4783">
                  <c:v>-54.626530000000002</c:v>
                </c:pt>
                <c:pt idx="4784">
                  <c:v>-54.512769999999996</c:v>
                </c:pt>
                <c:pt idx="4785">
                  <c:v>-54.399000000000001</c:v>
                </c:pt>
                <c:pt idx="4786">
                  <c:v>-54.285140000000006</c:v>
                </c:pt>
                <c:pt idx="4787">
                  <c:v>-54.171379999999999</c:v>
                </c:pt>
                <c:pt idx="4788">
                  <c:v>-54.05762</c:v>
                </c:pt>
                <c:pt idx="4789">
                  <c:v>-53.943959999999997</c:v>
                </c:pt>
                <c:pt idx="4790">
                  <c:v>-53.830090000000006</c:v>
                </c:pt>
                <c:pt idx="4791">
                  <c:v>-53.716329999999999</c:v>
                </c:pt>
                <c:pt idx="4792">
                  <c:v>-53.601009999999995</c:v>
                </c:pt>
                <c:pt idx="4793">
                  <c:v>-53.48527</c:v>
                </c:pt>
                <c:pt idx="4794">
                  <c:v>-53.369860000000003</c:v>
                </c:pt>
                <c:pt idx="4795">
                  <c:v>-53.254550000000002</c:v>
                </c:pt>
                <c:pt idx="4796">
                  <c:v>-53.139130000000002</c:v>
                </c:pt>
                <c:pt idx="4797">
                  <c:v>-53.023719999999997</c:v>
                </c:pt>
                <c:pt idx="4798">
                  <c:v>-52.90831</c:v>
                </c:pt>
                <c:pt idx="4799">
                  <c:v>-52.792999999999992</c:v>
                </c:pt>
                <c:pt idx="4800">
                  <c:v>-52.677580000000006</c:v>
                </c:pt>
                <c:pt idx="4801">
                  <c:v>-52.562169999999995</c:v>
                </c:pt>
                <c:pt idx="4802">
                  <c:v>-52.446860000000001</c:v>
                </c:pt>
                <c:pt idx="4803">
                  <c:v>-52.331440000000001</c:v>
                </c:pt>
                <c:pt idx="4804">
                  <c:v>-52.216030000000003</c:v>
                </c:pt>
                <c:pt idx="4805">
                  <c:v>-52.100620000000006</c:v>
                </c:pt>
                <c:pt idx="4806">
                  <c:v>-51.985309999999998</c:v>
                </c:pt>
                <c:pt idx="4807">
                  <c:v>-51.869890000000005</c:v>
                </c:pt>
                <c:pt idx="4808">
                  <c:v>-51.754480000000001</c:v>
                </c:pt>
                <c:pt idx="4809">
                  <c:v>-51.63906999999999</c:v>
                </c:pt>
                <c:pt idx="4810">
                  <c:v>-51.523659999999992</c:v>
                </c:pt>
                <c:pt idx="4811">
                  <c:v>-51.408250000000002</c:v>
                </c:pt>
                <c:pt idx="4812">
                  <c:v>-51.292839999999998</c:v>
                </c:pt>
                <c:pt idx="4813">
                  <c:v>-51.177520000000001</c:v>
                </c:pt>
                <c:pt idx="4814">
                  <c:v>-51.06212</c:v>
                </c:pt>
                <c:pt idx="4815">
                  <c:v>-50.946700000000007</c:v>
                </c:pt>
                <c:pt idx="4816">
                  <c:v>-50.831289999999996</c:v>
                </c:pt>
                <c:pt idx="4817">
                  <c:v>-50.715980000000002</c:v>
                </c:pt>
                <c:pt idx="4818">
                  <c:v>-50.600569999999991</c:v>
                </c:pt>
                <c:pt idx="4819">
                  <c:v>-50.485159999999993</c:v>
                </c:pt>
                <c:pt idx="4820">
                  <c:v>-50.369750000000003</c:v>
                </c:pt>
                <c:pt idx="4821">
                  <c:v>-50.254449999999999</c:v>
                </c:pt>
                <c:pt idx="4822">
                  <c:v>-50.139029999999998</c:v>
                </c:pt>
                <c:pt idx="4823">
                  <c:v>-50.023520000000005</c:v>
                </c:pt>
                <c:pt idx="4824">
                  <c:v>-49.908209999999997</c:v>
                </c:pt>
                <c:pt idx="4825">
                  <c:v>-49.792800000000007</c:v>
                </c:pt>
                <c:pt idx="4826">
                  <c:v>-49.677390000000003</c:v>
                </c:pt>
                <c:pt idx="4827">
                  <c:v>-49.561979999999998</c:v>
                </c:pt>
                <c:pt idx="4828">
                  <c:v>-49.446669999999997</c:v>
                </c:pt>
                <c:pt idx="4829">
                  <c:v>-49.33126</c:v>
                </c:pt>
                <c:pt idx="4830">
                  <c:v>-49.215859999999999</c:v>
                </c:pt>
                <c:pt idx="4831">
                  <c:v>-49.100450000000002</c:v>
                </c:pt>
                <c:pt idx="4832">
                  <c:v>-48.985140000000001</c:v>
                </c:pt>
                <c:pt idx="4833">
                  <c:v>-48.869730000000004</c:v>
                </c:pt>
                <c:pt idx="4834">
                  <c:v>-48.754220000000004</c:v>
                </c:pt>
                <c:pt idx="4835">
                  <c:v>-48.638910000000003</c:v>
                </c:pt>
                <c:pt idx="4836">
                  <c:v>-48.523510000000002</c:v>
                </c:pt>
                <c:pt idx="4837">
                  <c:v>-48.408100000000005</c:v>
                </c:pt>
                <c:pt idx="4838">
                  <c:v>-48.29269</c:v>
                </c:pt>
                <c:pt idx="4839">
                  <c:v>-48.177379999999999</c:v>
                </c:pt>
                <c:pt idx="4840">
                  <c:v>-48.061980000000005</c:v>
                </c:pt>
                <c:pt idx="4841">
                  <c:v>-47.946559999999998</c:v>
                </c:pt>
                <c:pt idx="4842">
                  <c:v>-47.831159999999997</c:v>
                </c:pt>
                <c:pt idx="4843">
                  <c:v>-47.71575</c:v>
                </c:pt>
                <c:pt idx="4844">
                  <c:v>-47.600339999999996</c:v>
                </c:pt>
                <c:pt idx="4845">
                  <c:v>-47.484939999999995</c:v>
                </c:pt>
                <c:pt idx="4846">
                  <c:v>-47.369630000000008</c:v>
                </c:pt>
                <c:pt idx="4847">
                  <c:v>-47.254220000000004</c:v>
                </c:pt>
                <c:pt idx="4848">
                  <c:v>-47.138819999999996</c:v>
                </c:pt>
                <c:pt idx="4849">
                  <c:v>-47.023409999999991</c:v>
                </c:pt>
                <c:pt idx="4850">
                  <c:v>-46.908100000000005</c:v>
                </c:pt>
                <c:pt idx="4851">
                  <c:v>-46.79269</c:v>
                </c:pt>
                <c:pt idx="4852">
                  <c:v>-46.677189999999996</c:v>
                </c:pt>
                <c:pt idx="4853">
                  <c:v>-46.561780000000006</c:v>
                </c:pt>
                <c:pt idx="4854">
                  <c:v>-46.446479999999994</c:v>
                </c:pt>
                <c:pt idx="4855">
                  <c:v>-46.331069999999997</c:v>
                </c:pt>
                <c:pt idx="4856">
                  <c:v>-46.215669999999996</c:v>
                </c:pt>
                <c:pt idx="4857">
                  <c:v>-46.100369999999998</c:v>
                </c:pt>
                <c:pt idx="4858">
                  <c:v>-45.984959999999994</c:v>
                </c:pt>
                <c:pt idx="4859">
                  <c:v>-45.869450000000001</c:v>
                </c:pt>
                <c:pt idx="4860">
                  <c:v>-45.754049999999999</c:v>
                </c:pt>
                <c:pt idx="4861">
                  <c:v>-45.638749999999987</c:v>
                </c:pt>
                <c:pt idx="4862">
                  <c:v>-45.523339999999997</c:v>
                </c:pt>
                <c:pt idx="4863">
                  <c:v>-45.407939999999996</c:v>
                </c:pt>
                <c:pt idx="4864">
                  <c:v>-45.292529999999999</c:v>
                </c:pt>
                <c:pt idx="4865">
                  <c:v>-45.177230000000002</c:v>
                </c:pt>
                <c:pt idx="4866">
                  <c:v>-45.061820000000004</c:v>
                </c:pt>
                <c:pt idx="4867">
                  <c:v>-44.946320000000007</c:v>
                </c:pt>
                <c:pt idx="4868">
                  <c:v>-44.831010000000006</c:v>
                </c:pt>
                <c:pt idx="4869">
                  <c:v>-44.715610000000005</c:v>
                </c:pt>
                <c:pt idx="4870">
                  <c:v>-44.600210000000004</c:v>
                </c:pt>
                <c:pt idx="4871">
                  <c:v>-44.4848</c:v>
                </c:pt>
                <c:pt idx="4872">
                  <c:v>-44.369500000000002</c:v>
                </c:pt>
                <c:pt idx="4873">
                  <c:v>-44.254090000000005</c:v>
                </c:pt>
                <c:pt idx="4874">
                  <c:v>-44.138590000000001</c:v>
                </c:pt>
                <c:pt idx="4875">
                  <c:v>-44.02319</c:v>
                </c:pt>
                <c:pt idx="4876">
                  <c:v>-43.907889999999995</c:v>
                </c:pt>
                <c:pt idx="4877">
                  <c:v>-43.792490000000001</c:v>
                </c:pt>
                <c:pt idx="4878">
                  <c:v>-43.67709</c:v>
                </c:pt>
                <c:pt idx="4879">
                  <c:v>-43.561779999999999</c:v>
                </c:pt>
                <c:pt idx="4880">
                  <c:v>-43.446269999999991</c:v>
                </c:pt>
                <c:pt idx="4881">
                  <c:v>-43.330870000000004</c:v>
                </c:pt>
                <c:pt idx="4882">
                  <c:v>-43.215469999999996</c:v>
                </c:pt>
                <c:pt idx="4883">
                  <c:v>-43.100169999999999</c:v>
                </c:pt>
                <c:pt idx="4884">
                  <c:v>-42.984769999999997</c:v>
                </c:pt>
                <c:pt idx="4885">
                  <c:v>-42.86936</c:v>
                </c:pt>
                <c:pt idx="4886">
                  <c:v>-42.753870000000006</c:v>
                </c:pt>
                <c:pt idx="4887">
                  <c:v>-42.638790000000007</c:v>
                </c:pt>
                <c:pt idx="4888">
                  <c:v>-42.523859999999992</c:v>
                </c:pt>
                <c:pt idx="4889">
                  <c:v>-42.408929999999998</c:v>
                </c:pt>
                <c:pt idx="4890">
                  <c:v>-42.293999999999997</c:v>
                </c:pt>
                <c:pt idx="4891">
                  <c:v>-42.17906</c:v>
                </c:pt>
                <c:pt idx="4892">
                  <c:v>-42.064130000000006</c:v>
                </c:pt>
                <c:pt idx="4893">
                  <c:v>-41.949190000000002</c:v>
                </c:pt>
                <c:pt idx="4894">
                  <c:v>-41.83426</c:v>
                </c:pt>
                <c:pt idx="4895">
                  <c:v>-41.719430000000003</c:v>
                </c:pt>
                <c:pt idx="4896">
                  <c:v>-41.604399999999998</c:v>
                </c:pt>
                <c:pt idx="4897">
                  <c:v>-41.489460000000001</c:v>
                </c:pt>
                <c:pt idx="4898">
                  <c:v>-41.37453</c:v>
                </c:pt>
                <c:pt idx="4899">
                  <c:v>-41.259599999999999</c:v>
                </c:pt>
                <c:pt idx="4900">
                  <c:v>-41.144659999999995</c:v>
                </c:pt>
                <c:pt idx="4901">
                  <c:v>-41.029730000000001</c:v>
                </c:pt>
                <c:pt idx="4902">
                  <c:v>-40.9148</c:v>
                </c:pt>
                <c:pt idx="4903">
                  <c:v>-40.799860000000002</c:v>
                </c:pt>
                <c:pt idx="4904">
                  <c:v>-40.684560000000005</c:v>
                </c:pt>
                <c:pt idx="4905">
                  <c:v>-40.550800000000002</c:v>
                </c:pt>
                <c:pt idx="4906">
                  <c:v>-40.41704</c:v>
                </c:pt>
                <c:pt idx="4907">
                  <c:v>-40.283279999999998</c:v>
                </c:pt>
                <c:pt idx="4908">
                  <c:v>-40.149519999999995</c:v>
                </c:pt>
                <c:pt idx="4909">
                  <c:v>-40.01576</c:v>
                </c:pt>
                <c:pt idx="4910">
                  <c:v>-39.881900000000002</c:v>
                </c:pt>
                <c:pt idx="4911">
                  <c:v>-39.748139999999992</c:v>
                </c:pt>
                <c:pt idx="4912">
                  <c:v>-39.61448</c:v>
                </c:pt>
                <c:pt idx="4913">
                  <c:v>-39.480719999999998</c:v>
                </c:pt>
                <c:pt idx="4914">
                  <c:v>-39.346969999999999</c:v>
                </c:pt>
                <c:pt idx="4915">
                  <c:v>-39.213200000000001</c:v>
                </c:pt>
                <c:pt idx="4916">
                  <c:v>-39.079449999999994</c:v>
                </c:pt>
                <c:pt idx="4917">
                  <c:v>-38.945689999999999</c:v>
                </c:pt>
                <c:pt idx="4918">
                  <c:v>-38.811930000000004</c:v>
                </c:pt>
                <c:pt idx="4919">
                  <c:v>-38.678170000000001</c:v>
                </c:pt>
                <c:pt idx="4920">
                  <c:v>-38.544409999999999</c:v>
                </c:pt>
                <c:pt idx="4921">
                  <c:v>-38.410660000000007</c:v>
                </c:pt>
                <c:pt idx="4922">
                  <c:v>-38.276899999999998</c:v>
                </c:pt>
                <c:pt idx="4923">
                  <c:v>-38.143140000000002</c:v>
                </c:pt>
                <c:pt idx="4924">
                  <c:v>-38.009390000000003</c:v>
                </c:pt>
                <c:pt idx="4925">
                  <c:v>-37.875720000000001</c:v>
                </c:pt>
                <c:pt idx="4926">
                  <c:v>-37.741870000000006</c:v>
                </c:pt>
                <c:pt idx="4927">
                  <c:v>-37.60812</c:v>
                </c:pt>
                <c:pt idx="4928">
                  <c:v>-37.474359999999997</c:v>
                </c:pt>
                <c:pt idx="4929">
                  <c:v>-37.340589999999999</c:v>
                </c:pt>
                <c:pt idx="4930">
                  <c:v>-37.206849999999996</c:v>
                </c:pt>
                <c:pt idx="4931">
                  <c:v>-37.073090000000001</c:v>
                </c:pt>
                <c:pt idx="4932">
                  <c:v>-36.939329999999998</c:v>
                </c:pt>
                <c:pt idx="4933">
                  <c:v>-36.805579999999999</c:v>
                </c:pt>
                <c:pt idx="4934">
                  <c:v>-36.671819999999997</c:v>
                </c:pt>
                <c:pt idx="4935">
                  <c:v>-36.538060000000002</c:v>
                </c:pt>
                <c:pt idx="4936">
                  <c:v>-36.404300000000006</c:v>
                </c:pt>
                <c:pt idx="4937">
                  <c:v>-36.27055</c:v>
                </c:pt>
                <c:pt idx="4938">
                  <c:v>-36.136790000000005</c:v>
                </c:pt>
                <c:pt idx="4939">
                  <c:v>-36.003030000000003</c:v>
                </c:pt>
                <c:pt idx="4940">
                  <c:v>-35.869280000000003</c:v>
                </c:pt>
                <c:pt idx="4941">
                  <c:v>-35.735530000000004</c:v>
                </c:pt>
                <c:pt idx="4942">
                  <c:v>-35.601770000000002</c:v>
                </c:pt>
                <c:pt idx="4943">
                  <c:v>-35.46802000000001</c:v>
                </c:pt>
                <c:pt idx="4944">
                  <c:v>-35.334260000000008</c:v>
                </c:pt>
                <c:pt idx="4945">
                  <c:v>-35.200510000000001</c:v>
                </c:pt>
                <c:pt idx="4946">
                  <c:v>-35.066759999999995</c:v>
                </c:pt>
                <c:pt idx="4947">
                  <c:v>-34.932899999999997</c:v>
                </c:pt>
                <c:pt idx="4948">
                  <c:v>-34.799250000000001</c:v>
                </c:pt>
                <c:pt idx="4949">
                  <c:v>-34.665490000000005</c:v>
                </c:pt>
                <c:pt idx="4950">
                  <c:v>-34.531739999999999</c:v>
                </c:pt>
                <c:pt idx="4951">
                  <c:v>-34.397880000000001</c:v>
                </c:pt>
                <c:pt idx="4952">
                  <c:v>-34.264230000000005</c:v>
                </c:pt>
                <c:pt idx="4953">
                  <c:v>-34.130470000000003</c:v>
                </c:pt>
                <c:pt idx="4954">
                  <c:v>-33.99662</c:v>
                </c:pt>
                <c:pt idx="4955">
                  <c:v>-33.862970000000004</c:v>
                </c:pt>
                <c:pt idx="4956">
                  <c:v>-33.729219999999998</c:v>
                </c:pt>
                <c:pt idx="4957">
                  <c:v>-33.595369999999996</c:v>
                </c:pt>
                <c:pt idx="4958">
                  <c:v>-33.461709999999997</c:v>
                </c:pt>
                <c:pt idx="4959">
                  <c:v>-33.327959999999997</c:v>
                </c:pt>
                <c:pt idx="4960">
                  <c:v>-33.194099999999999</c:v>
                </c:pt>
                <c:pt idx="4961">
                  <c:v>-33.060359999999996</c:v>
                </c:pt>
                <c:pt idx="4962">
                  <c:v>-32.926600000000001</c:v>
                </c:pt>
                <c:pt idx="4963">
                  <c:v>-32.792849999999994</c:v>
                </c:pt>
                <c:pt idx="4964">
                  <c:v>-32.659090000000006</c:v>
                </c:pt>
                <c:pt idx="4965">
                  <c:v>-32.52534</c:v>
                </c:pt>
                <c:pt idx="4966">
                  <c:v>-32.391590000000001</c:v>
                </c:pt>
                <c:pt idx="4967">
                  <c:v>-32.257840000000002</c:v>
                </c:pt>
                <c:pt idx="4968">
                  <c:v>-32.124079999999992</c:v>
                </c:pt>
                <c:pt idx="4969">
                  <c:v>-31.990340000000003</c:v>
                </c:pt>
                <c:pt idx="4970">
                  <c:v>-31.856479999999998</c:v>
                </c:pt>
                <c:pt idx="4971">
                  <c:v>-31.722840000000001</c:v>
                </c:pt>
                <c:pt idx="4972">
                  <c:v>-31.588979999999999</c:v>
                </c:pt>
                <c:pt idx="4973">
                  <c:v>-31.45533</c:v>
                </c:pt>
                <c:pt idx="4974">
                  <c:v>-31.32159</c:v>
                </c:pt>
                <c:pt idx="4975">
                  <c:v>-31.187729999999998</c:v>
                </c:pt>
                <c:pt idx="4976">
                  <c:v>-31.054079999999999</c:v>
                </c:pt>
                <c:pt idx="4977">
                  <c:v>-30.920230000000004</c:v>
                </c:pt>
                <c:pt idx="4978">
                  <c:v>-30.786480000000001</c:v>
                </c:pt>
                <c:pt idx="4979">
                  <c:v>-30.652729999999998</c:v>
                </c:pt>
                <c:pt idx="4980">
                  <c:v>-30.518980000000003</c:v>
                </c:pt>
                <c:pt idx="4981">
                  <c:v>-30.38523</c:v>
                </c:pt>
                <c:pt idx="4982">
                  <c:v>-30.249270000000003</c:v>
                </c:pt>
                <c:pt idx="4983">
                  <c:v>-30.111649999999997</c:v>
                </c:pt>
                <c:pt idx="4984">
                  <c:v>-29.974029999999999</c:v>
                </c:pt>
                <c:pt idx="4985">
                  <c:v>-29.836520000000004</c:v>
                </c:pt>
                <c:pt idx="4986">
                  <c:v>-29.698900000000002</c:v>
                </c:pt>
                <c:pt idx="4987">
                  <c:v>-29.56137</c:v>
                </c:pt>
                <c:pt idx="4988">
                  <c:v>-29.423650000000002</c:v>
                </c:pt>
                <c:pt idx="4989">
                  <c:v>-29.28604</c:v>
                </c:pt>
                <c:pt idx="4990">
                  <c:v>-29.148529999999997</c:v>
                </c:pt>
                <c:pt idx="4991">
                  <c:v>-29.010899999999996</c:v>
                </c:pt>
                <c:pt idx="4992">
                  <c:v>-28.873390000000001</c:v>
                </c:pt>
                <c:pt idx="4993">
                  <c:v>-28.735789999999994</c:v>
                </c:pt>
                <c:pt idx="4994">
                  <c:v>-28.598169999999996</c:v>
                </c:pt>
                <c:pt idx="4995">
                  <c:v>-28.460549999999998</c:v>
                </c:pt>
                <c:pt idx="4996">
                  <c:v>-28.322949999999999</c:v>
                </c:pt>
                <c:pt idx="4997">
                  <c:v>-28.185430000000004</c:v>
                </c:pt>
                <c:pt idx="4998">
                  <c:v>-28.047820000000002</c:v>
                </c:pt>
                <c:pt idx="4999">
                  <c:v>-27.910209999999996</c:v>
                </c:pt>
                <c:pt idx="5000">
                  <c:v>-27.772699999999997</c:v>
                </c:pt>
                <c:pt idx="5001">
                  <c:v>-27.634989999999995</c:v>
                </c:pt>
                <c:pt idx="5002">
                  <c:v>-27.49738</c:v>
                </c:pt>
                <c:pt idx="5003">
                  <c:v>-27.359879999999997</c:v>
                </c:pt>
                <c:pt idx="5004">
                  <c:v>-27.222259999999999</c:v>
                </c:pt>
                <c:pt idx="5005">
                  <c:v>-27.08466</c:v>
                </c:pt>
                <c:pt idx="5006">
                  <c:v>-26.947160000000004</c:v>
                </c:pt>
                <c:pt idx="5007">
                  <c:v>-26.809550000000002</c:v>
                </c:pt>
                <c:pt idx="5008">
                  <c:v>-26.671950000000002</c:v>
                </c:pt>
                <c:pt idx="5009">
                  <c:v>-26.534240000000004</c:v>
                </c:pt>
                <c:pt idx="5010">
                  <c:v>-26.396740000000005</c:v>
                </c:pt>
                <c:pt idx="5011">
                  <c:v>-26.259139999999995</c:v>
                </c:pt>
                <c:pt idx="5012">
                  <c:v>-26.12154</c:v>
                </c:pt>
                <c:pt idx="5013">
                  <c:v>-25.983930000000001</c:v>
                </c:pt>
                <c:pt idx="5014">
                  <c:v>-25.846329999999995</c:v>
                </c:pt>
                <c:pt idx="5015">
                  <c:v>-25.708829999999992</c:v>
                </c:pt>
                <c:pt idx="5016">
                  <c:v>-25.571230000000003</c:v>
                </c:pt>
                <c:pt idx="5017">
                  <c:v>-25.433640000000004</c:v>
                </c:pt>
                <c:pt idx="5018">
                  <c:v>-25.296029999999998</c:v>
                </c:pt>
                <c:pt idx="5019">
                  <c:v>-25.158439999999999</c:v>
                </c:pt>
                <c:pt idx="5020">
                  <c:v>-25.018170000000001</c:v>
                </c:pt>
                <c:pt idx="5021">
                  <c:v>-24.877520000000004</c:v>
                </c:pt>
                <c:pt idx="5022">
                  <c:v>-24.73677</c:v>
                </c:pt>
                <c:pt idx="5023">
                  <c:v>-24.596230000000006</c:v>
                </c:pt>
                <c:pt idx="5024">
                  <c:v>-24.455480000000001</c:v>
                </c:pt>
                <c:pt idx="5025">
                  <c:v>-24.314840000000004</c:v>
                </c:pt>
                <c:pt idx="5026">
                  <c:v>-24.174099999999996</c:v>
                </c:pt>
                <c:pt idx="5027">
                  <c:v>-24.033559999999998</c:v>
                </c:pt>
                <c:pt idx="5028">
                  <c:v>-23.892810000000004</c:v>
                </c:pt>
                <c:pt idx="5029">
                  <c:v>-23.75217</c:v>
                </c:pt>
                <c:pt idx="5030">
                  <c:v>-23.611440000000002</c:v>
                </c:pt>
                <c:pt idx="5031">
                  <c:v>-23.470790000000001</c:v>
                </c:pt>
                <c:pt idx="5032">
                  <c:v>-23.33015</c:v>
                </c:pt>
                <c:pt idx="5033">
                  <c:v>-23.189519999999998</c:v>
                </c:pt>
                <c:pt idx="5034">
                  <c:v>-23.048780000000001</c:v>
                </c:pt>
                <c:pt idx="5035">
                  <c:v>-22.908140000000003</c:v>
                </c:pt>
                <c:pt idx="5036">
                  <c:v>-22.767510000000001</c:v>
                </c:pt>
                <c:pt idx="5037">
                  <c:v>-22.626870000000004</c:v>
                </c:pt>
                <c:pt idx="5038">
                  <c:v>-22.486139999999995</c:v>
                </c:pt>
                <c:pt idx="5039">
                  <c:v>-22.345510000000001</c:v>
                </c:pt>
                <c:pt idx="5040">
                  <c:v>-22.20487</c:v>
                </c:pt>
                <c:pt idx="5041">
                  <c:v>-22.064239999999998</c:v>
                </c:pt>
                <c:pt idx="5042">
                  <c:v>-21.92351</c:v>
                </c:pt>
                <c:pt idx="5043">
                  <c:v>-21.782780000000002</c:v>
                </c:pt>
                <c:pt idx="5044">
                  <c:v>-21.642160000000004</c:v>
                </c:pt>
                <c:pt idx="5045">
                  <c:v>-21.501519999999999</c:v>
                </c:pt>
                <c:pt idx="5046">
                  <c:v>-21.360889999999998</c:v>
                </c:pt>
                <c:pt idx="5047">
                  <c:v>-21.22016</c:v>
                </c:pt>
                <c:pt idx="5048">
                  <c:v>-21.079439999999998</c:v>
                </c:pt>
                <c:pt idx="5049">
                  <c:v>-20.93892</c:v>
                </c:pt>
                <c:pt idx="5050">
                  <c:v>-20.798189999999998</c:v>
                </c:pt>
                <c:pt idx="5051">
                  <c:v>-20.65746</c:v>
                </c:pt>
                <c:pt idx="5052">
                  <c:v>-20.516839999999998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7-4B76-ACDC-D63A99F4F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8591"/>
        <c:axId val="1687896831"/>
      </c:scatterChart>
      <c:valAx>
        <c:axId val="1727258591"/>
        <c:scaling>
          <c:orientation val="minMax"/>
          <c:max val="0.120000000000000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Roof Displacement (m)</a:t>
                </a:r>
              </a:p>
            </c:rich>
          </c:tx>
          <c:layout>
            <c:manualLayout>
              <c:xMode val="edge"/>
              <c:yMode val="edge"/>
              <c:x val="0.3794367762853173"/>
              <c:y val="0.91484863640320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6831"/>
        <c:crosses val="autoZero"/>
        <c:crossBetween val="midCat"/>
      </c:valAx>
      <c:valAx>
        <c:axId val="168789683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585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05427832613152"/>
          <c:y val="0.71515593118498522"/>
          <c:w val="0.26456846593485411"/>
          <c:h val="0.1197821261219159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2726977043916E-2"/>
          <c:y val="6.6603820645921727E-2"/>
          <c:w val="0.75390666605382006"/>
          <c:h val="0.85904680110266629"/>
        </c:manualLayout>
      </c:layout>
      <c:scatterChart>
        <c:scatterStyle val="lineMarker"/>
        <c:varyColors val="0"/>
        <c:ser>
          <c:idx val="0"/>
          <c:order val="1"/>
          <c:tx>
            <c:strRef>
              <c:f>'Post-yield Mechanism'!$H$135:$H$136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Mechanism'!$H$137:$H$143</c:f>
              <c:numCache>
                <c:formatCode>0.0000</c:formatCode>
                <c:ptCount val="7"/>
                <c:pt idx="0">
                  <c:v>2.5113310255956582E-2</c:v>
                </c:pt>
                <c:pt idx="1">
                  <c:v>2.2501055681309657E-2</c:v>
                </c:pt>
                <c:pt idx="2">
                  <c:v>1.8756421286285005E-2</c:v>
                </c:pt>
                <c:pt idx="3">
                  <c:v>1.4205252702673608E-2</c:v>
                </c:pt>
                <c:pt idx="4">
                  <c:v>9.2196389263989893E-3</c:v>
                </c:pt>
                <c:pt idx="5">
                  <c:v>4.3626553964891436E-3</c:v>
                </c:pt>
                <c:pt idx="6">
                  <c:v>9.1636399999999996E-10</c:v>
                </c:pt>
              </c:numCache>
            </c:numRef>
          </c:xVal>
          <c:yVal>
            <c:numRef>
              <c:f>'Post-yield Mechanism'!$B$137:$B$143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B30-8305-C5A5593E6419}"/>
            </c:ext>
          </c:extLst>
        </c:ser>
        <c:ser>
          <c:idx val="7"/>
          <c:order val="7"/>
          <c:tx>
            <c:strRef>
              <c:f>'Post-yield Mechanism'!$E$125</c:f>
              <c:strCache>
                <c:ptCount val="1"/>
                <c:pt idx="0">
                  <c:v>-575.53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Mechanism'!$E$126:$E$132</c:f>
              <c:numCache>
                <c:formatCode>0.0000</c:formatCode>
                <c:ptCount val="7"/>
                <c:pt idx="0">
                  <c:v>2.7082999999999999E-2</c:v>
                </c:pt>
                <c:pt idx="1">
                  <c:v>2.4419400000000001E-2</c:v>
                </c:pt>
                <c:pt idx="2">
                  <c:v>2.05031E-2</c:v>
                </c:pt>
                <c:pt idx="3">
                  <c:v>1.5683300000000001E-2</c:v>
                </c:pt>
                <c:pt idx="4">
                  <c:v>1.0264499999999999E-2</c:v>
                </c:pt>
                <c:pt idx="5">
                  <c:v>4.5002200000000001E-3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40-48D5-890A-C34C7397433E}"/>
            </c:ext>
          </c:extLst>
        </c:ser>
        <c:ser>
          <c:idx val="8"/>
          <c:order val="8"/>
          <c:tx>
            <c:strRef>
              <c:f>'Post-yield Mechanism'!$F$125</c:f>
              <c:strCache>
                <c:ptCount val="1"/>
                <c:pt idx="0">
                  <c:v>-778.33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Mechanism'!$F$126:$F$132</c:f>
              <c:numCache>
                <c:formatCode>0.0000</c:formatCode>
                <c:ptCount val="7"/>
                <c:pt idx="0">
                  <c:v>5.2602999999999997E-2</c:v>
                </c:pt>
                <c:pt idx="1">
                  <c:v>4.8946400000000001E-2</c:v>
                </c:pt>
                <c:pt idx="2">
                  <c:v>4.3536199999999997E-2</c:v>
                </c:pt>
                <c:pt idx="3">
                  <c:v>3.6324700000000001E-2</c:v>
                </c:pt>
                <c:pt idx="4">
                  <c:v>2.4429200000000002E-2</c:v>
                </c:pt>
                <c:pt idx="5">
                  <c:v>1.0424599999999999E-2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F37-4BD8-AD84-556855AC4800}"/>
            </c:ext>
          </c:extLst>
        </c:ser>
        <c:ser>
          <c:idx val="9"/>
          <c:order val="9"/>
          <c:tx>
            <c:strRef>
              <c:f>'Post-yield Mechanism'!$D$125</c:f>
              <c:strCache>
                <c:ptCount val="1"/>
                <c:pt idx="0">
                  <c:v>-444.72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Mechanism'!$D$126:$D$132</c:f>
              <c:numCache>
                <c:formatCode>0.0000</c:formatCode>
                <c:ptCount val="7"/>
                <c:pt idx="0">
                  <c:v>2.0362999999999999E-2</c:v>
                </c:pt>
                <c:pt idx="1">
                  <c:v>1.8334E-2</c:v>
                </c:pt>
                <c:pt idx="2">
                  <c:v>1.53633E-2</c:v>
                </c:pt>
                <c:pt idx="3">
                  <c:v>1.1720599999999999E-2</c:v>
                </c:pt>
                <c:pt idx="4">
                  <c:v>7.6244900000000003E-3</c:v>
                </c:pt>
                <c:pt idx="5">
                  <c:v>3.34528E-3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95A-4AC2-A670-819F4B9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2.6624999999999999E-2</c:v>
                      </c:pt>
                      <c:pt idx="1">
                        <c:v>2.2124999999999999E-2</c:v>
                      </c:pt>
                      <c:pt idx="2">
                        <c:v>1.7625000000000002E-2</c:v>
                      </c:pt>
                      <c:pt idx="3">
                        <c:v>1.3125E-2</c:v>
                      </c:pt>
                      <c:pt idx="4">
                        <c:v>8.6250000000000007E-3</c:v>
                      </c:pt>
                      <c:pt idx="5">
                        <c:v>4.1250000000000002E-3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17.75</c:v>
                      </c:pt>
                      <c:pt idx="1">
                        <c:v>14.75</c:v>
                      </c:pt>
                      <c:pt idx="2">
                        <c:v>11.75</c:v>
                      </c:pt>
                      <c:pt idx="3">
                        <c:v>8.75</c:v>
                      </c:pt>
                      <c:pt idx="4">
                        <c:v>5.75</c:v>
                      </c:pt>
                      <c:pt idx="5">
                        <c:v>2.75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3F-4B30-8305-C5A5593E64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Mechanism'!$D$135:$D$136</c15:sqref>
                        </c15:formulaRef>
                      </c:ext>
                    </c:extLst>
                    <c:strCache>
                      <c:ptCount val="2"/>
                      <c:pt idx="0">
                        <c:v>LS2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Mechanism'!$D$137:$D$143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2.5113310255956582E-2</c:v>
                      </c:pt>
                      <c:pt idx="1">
                        <c:v>2.2501055681309657E-2</c:v>
                      </c:pt>
                      <c:pt idx="2">
                        <c:v>1.8756421286285005E-2</c:v>
                      </c:pt>
                      <c:pt idx="3">
                        <c:v>1.4205252702673608E-2</c:v>
                      </c:pt>
                      <c:pt idx="4">
                        <c:v>9.2196389263989893E-3</c:v>
                      </c:pt>
                      <c:pt idx="5">
                        <c:v>4.3626553964891436E-3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DF1-4FDD-9269-95CE543EFD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Mechanism'!$E$135:$E$136</c15:sqref>
                        </c15:formulaRef>
                      </c:ext>
                    </c:extLst>
                    <c:strCache>
                      <c:ptCount val="2"/>
                      <c:pt idx="0">
                        <c:v>LS3 Δi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Mechanism'!$E$137:$E$143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2.5113310255956582E-2</c:v>
                      </c:pt>
                      <c:pt idx="1">
                        <c:v>2.2501055681309657E-2</c:v>
                      </c:pt>
                      <c:pt idx="2">
                        <c:v>1.8756421286285005E-2</c:v>
                      </c:pt>
                      <c:pt idx="3">
                        <c:v>1.4205252702673608E-2</c:v>
                      </c:pt>
                      <c:pt idx="4">
                        <c:v>9.2196389263989893E-3</c:v>
                      </c:pt>
                      <c:pt idx="5">
                        <c:v>4.3626553964891436E-3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1-4FDD-9269-95CE543EFD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Mechanism'!$F$135:$F$136</c15:sqref>
                        </c15:formulaRef>
                      </c:ext>
                    </c:extLst>
                    <c:strCache>
                      <c:ptCount val="2"/>
                      <c:pt idx="0">
                        <c:v>LS4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Mechanism'!$F$137:$F$143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2.5113310255956582E-2</c:v>
                      </c:pt>
                      <c:pt idx="1">
                        <c:v>2.2501055681309657E-2</c:v>
                      </c:pt>
                      <c:pt idx="2">
                        <c:v>1.8756421286285005E-2</c:v>
                      </c:pt>
                      <c:pt idx="3">
                        <c:v>1.4205252702673608E-2</c:v>
                      </c:pt>
                      <c:pt idx="4">
                        <c:v>9.2196389263989893E-3</c:v>
                      </c:pt>
                      <c:pt idx="5">
                        <c:v>4.3626553964891436E-3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1-4FDD-9269-95CE543EFD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Mechanism'!$G$135:$G$136</c15:sqref>
                        </c15:formulaRef>
                      </c:ext>
                    </c:extLst>
                    <c:strCache>
                      <c:ptCount val="2"/>
                      <c:pt idx="0">
                        <c:v>LS5 Δi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Mechanism'!$G$137:$G$143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2.5113310255956582E-2</c:v>
                      </c:pt>
                      <c:pt idx="1">
                        <c:v>2.2501055681309657E-2</c:v>
                      </c:pt>
                      <c:pt idx="2">
                        <c:v>1.8756421286285005E-2</c:v>
                      </c:pt>
                      <c:pt idx="3">
                        <c:v>1.4205252702673608E-2</c:v>
                      </c:pt>
                      <c:pt idx="4">
                        <c:v>9.2196389263989893E-3</c:v>
                      </c:pt>
                      <c:pt idx="5">
                        <c:v>4.3626553964891436E-3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1-4FDD-9269-95CE543EFD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Mechanism'!$H$135:$H$136</c15:sqref>
                        </c15:formulaRef>
                      </c:ext>
                    </c:extLst>
                    <c:strCache>
                      <c:ptCount val="2"/>
                      <c:pt idx="0">
                        <c:v>LS6 Δi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Mechanism'!$H$137:$H$143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2.5113310255956582E-2</c:v>
                      </c:pt>
                      <c:pt idx="1">
                        <c:v>2.2501055681309657E-2</c:v>
                      </c:pt>
                      <c:pt idx="2">
                        <c:v>1.8756421286285005E-2</c:v>
                      </c:pt>
                      <c:pt idx="3">
                        <c:v>1.4205252702673608E-2</c:v>
                      </c:pt>
                      <c:pt idx="4">
                        <c:v>9.2196389263989893E-3</c:v>
                      </c:pt>
                      <c:pt idx="5">
                        <c:v>4.3626553964891436E-3</c:v>
                      </c:pt>
                      <c:pt idx="6">
                        <c:v>9.1636399999999996E-10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1-4FDD-9269-95CE543EFDB1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260272003602"/>
          <c:y val="9.4647518401836675E-2"/>
          <c:w val="0.73516706434693924"/>
          <c:h val="0.7920426184387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'Post-yield Mechanism'!$C$135:$C$136</c:f>
              <c:strCache>
                <c:ptCount val="2"/>
                <c:pt idx="0">
                  <c:v>LS1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Mechanism'!$D$188:$D$194</c:f>
              <c:numCache>
                <c:formatCode>0.000</c:formatCode>
                <c:ptCount val="7"/>
                <c:pt idx="0">
                  <c:v>1</c:v>
                </c:pt>
                <c:pt idx="1">
                  <c:v>0.89598127255934612</c:v>
                </c:pt>
                <c:pt idx="2">
                  <c:v>0.74687172241007938</c:v>
                </c:pt>
                <c:pt idx="3">
                  <c:v>0.56564636672317181</c:v>
                </c:pt>
                <c:pt idx="4">
                  <c:v>0.3671216113061877</c:v>
                </c:pt>
                <c:pt idx="5">
                  <c:v>0.17371885076179366</c:v>
                </c:pt>
                <c:pt idx="6">
                  <c:v>3.6489176084727786E-8</c:v>
                </c:pt>
              </c:numCache>
            </c:numRef>
          </c:xVal>
          <c:yVal>
            <c:numRef>
              <c:f>'Post-yield Mechanism'!$B$137:$B$143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762-879E-6D965EBAE649}"/>
            </c:ext>
          </c:extLst>
        </c:ser>
        <c:ser>
          <c:idx val="1"/>
          <c:order val="1"/>
          <c:tx>
            <c:strRef>
              <c:f>'Post-yield Mechanism'!$E$186</c:f>
              <c:strCache>
                <c:ptCount val="1"/>
                <c:pt idx="0">
                  <c:v>-444.72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Mechanism'!$E$188:$E$194</c:f>
              <c:numCache>
                <c:formatCode>0.000</c:formatCode>
                <c:ptCount val="7"/>
                <c:pt idx="0">
                  <c:v>1</c:v>
                </c:pt>
                <c:pt idx="1">
                  <c:v>0.90035849334577422</c:v>
                </c:pt>
                <c:pt idx="2">
                  <c:v>0.75447134508667679</c:v>
                </c:pt>
                <c:pt idx="3">
                  <c:v>0.57558316554535183</c:v>
                </c:pt>
                <c:pt idx="4">
                  <c:v>0.37442862053724896</c:v>
                </c:pt>
                <c:pt idx="5">
                  <c:v>0.16428227667828907</c:v>
                </c:pt>
                <c:pt idx="6">
                  <c:v>0</c:v>
                </c:pt>
              </c:numCache>
            </c:numRef>
          </c:xVal>
          <c:yVal>
            <c:numRef>
              <c:f>'Post-yield Mechanism'!$C$188:$C$194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762-879E-6D965EBA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77199"/>
        <c:axId val="107818447"/>
      </c:scatterChart>
      <c:valAx>
        <c:axId val="21039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8447"/>
        <c:crosses val="autoZero"/>
        <c:crossBetween val="midCat"/>
      </c:valAx>
      <c:valAx>
        <c:axId val="10781844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No.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1</xdr:row>
      <xdr:rowOff>83492</xdr:rowOff>
    </xdr:from>
    <xdr:to>
      <xdr:col>8</xdr:col>
      <xdr:colOff>71438</xdr:colOff>
      <xdr:row>26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61F0A4-3314-4C91-9EF4-2A6CAE1AF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11995" y="285898"/>
          <a:ext cx="4229099" cy="535766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1</xdr:row>
      <xdr:rowOff>47625</xdr:rowOff>
    </xdr:from>
    <xdr:to>
      <xdr:col>4</xdr:col>
      <xdr:colOff>343543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7CE7F-BD4E-4456-950A-167AC230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1999" y="247650"/>
          <a:ext cx="2019944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128588</xdr:colOff>
      <xdr:row>24</xdr:row>
      <xdr:rowOff>61913</xdr:rowOff>
    </xdr:from>
    <xdr:to>
      <xdr:col>16</xdr:col>
      <xdr:colOff>283369</xdr:colOff>
      <xdr:row>27</xdr:row>
      <xdr:rowOff>194365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3C5D83-5CA4-4281-BD50-E44561035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41494" y="5169694"/>
          <a:ext cx="1369219" cy="715859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23</xdr:row>
      <xdr:rowOff>28575</xdr:rowOff>
    </xdr:from>
    <xdr:to>
      <xdr:col>14</xdr:col>
      <xdr:colOff>2099</xdr:colOff>
      <xdr:row>28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FDCBD9-EDA5-4C91-99DD-C1950E0E1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14925" y="4552950"/>
          <a:ext cx="2909605" cy="1085850"/>
        </a:xfrm>
        <a:prstGeom prst="rect">
          <a:avLst/>
        </a:prstGeom>
      </xdr:spPr>
    </xdr:pic>
    <xdr:clientData/>
  </xdr:twoCellAnchor>
  <xdr:twoCellAnchor>
    <xdr:from>
      <xdr:col>8</xdr:col>
      <xdr:colOff>190499</xdr:colOff>
      <xdr:row>27</xdr:row>
      <xdr:rowOff>166686</xdr:rowOff>
    </xdr:from>
    <xdr:to>
      <xdr:col>15</xdr:col>
      <xdr:colOff>357186</xdr:colOff>
      <xdr:row>31</xdr:row>
      <xdr:rowOff>83343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99B4C5-2569-4C74-9064-2C2BF25BCFA3}"/>
            </a:ext>
          </a:extLst>
        </xdr:cNvPr>
        <xdr:cNvSpPr txBox="1"/>
      </xdr:nvSpPr>
      <xdr:spPr>
        <a:xfrm>
          <a:off x="5060155" y="5857874"/>
          <a:ext cx="4155281" cy="7143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Reinforcing steel and contrete strengths are 372 MPa and 19.6 MPa</a:t>
          </a:r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respectively.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59533</xdr:colOff>
      <xdr:row>46</xdr:row>
      <xdr:rowOff>23810</xdr:rowOff>
    </xdr:from>
    <xdr:to>
      <xdr:col>29</xdr:col>
      <xdr:colOff>595314</xdr:colOff>
      <xdr:row>71</xdr:row>
      <xdr:rowOff>190497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E710-B2D6-49A2-B975-48B71D3E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7033" y="9060654"/>
          <a:ext cx="8191500" cy="49410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47622</xdr:colOff>
      <xdr:row>29</xdr:row>
      <xdr:rowOff>23814</xdr:rowOff>
    </xdr:from>
    <xdr:to>
      <xdr:col>17</xdr:col>
      <xdr:colOff>869155</xdr:colOff>
      <xdr:row>54</xdr:row>
      <xdr:rowOff>190501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0B3CF-9B07-44BE-A157-5E52A92C2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1" y="5750720"/>
          <a:ext cx="11965783" cy="50601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404813</xdr:colOff>
      <xdr:row>22</xdr:row>
      <xdr:rowOff>185735</xdr:rowOff>
    </xdr:from>
    <xdr:to>
      <xdr:col>13</xdr:col>
      <xdr:colOff>819150</xdr:colOff>
      <xdr:row>49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4C32-C20F-4069-A71F-89ACC0A2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130967</xdr:colOff>
      <xdr:row>26</xdr:row>
      <xdr:rowOff>119063</xdr:rowOff>
    </xdr:from>
    <xdr:to>
      <xdr:col>7</xdr:col>
      <xdr:colOff>309562</xdr:colOff>
      <xdr:row>49</xdr:row>
      <xdr:rowOff>178595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16393-74A8-43E9-B06C-01866AF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10923</xdr:colOff>
      <xdr:row>59</xdr:row>
      <xdr:rowOff>-1</xdr:rowOff>
    </xdr:from>
    <xdr:to>
      <xdr:col>7</xdr:col>
      <xdr:colOff>869156</xdr:colOff>
      <xdr:row>79</xdr:row>
      <xdr:rowOff>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8F7C-20DD-4E4E-96C5-B8872ACF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</xdr:colOff>
      <xdr:row>82</xdr:row>
      <xdr:rowOff>20310</xdr:rowOff>
    </xdr:from>
    <xdr:to>
      <xdr:col>7</xdr:col>
      <xdr:colOff>885265</xdr:colOff>
      <xdr:row>119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45E-E301-4D11-9571-E924239F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20308</xdr:colOff>
      <xdr:row>144</xdr:row>
      <xdr:rowOff>180694</xdr:rowOff>
    </xdr:from>
    <xdr:to>
      <xdr:col>7</xdr:col>
      <xdr:colOff>881062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D4C1D-3B27-4DC1-9D5F-73C9700F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196</xdr:row>
      <xdr:rowOff>11906</xdr:rowOff>
    </xdr:from>
    <xdr:to>
      <xdr:col>8</xdr:col>
      <xdr:colOff>266597</xdr:colOff>
      <xdr:row>213</xdr:row>
      <xdr:rowOff>178594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4627F-1D4C-48C5-BDEC-C041CDFB7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219" y="37623750"/>
          <a:ext cx="6112566" cy="3429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CivLAB/OpenSees/GLD_Frames/Post-Processing%20Files/Galli_6st_StrongSingle/SPO/Galli_6st_StrongSingle_SPO%20(Ctrlnd%2013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CivLAB/OpenSees/GLD_Frames/Post-Processing%20Files/Galli_6st_WeakSingle/SPO/Galli_6st_WeakSingle_SPO%20(Ctrlnd%2013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IUSS%20Pavia/Thesis/Disp-Shape-Infills/III.%20Infill%20Tests/Galli_6st_WeakSingle%20Truss%20with%20Diaphrag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CivLAB/OpenSees/GLD_Frames/Post-Processing%20Files/Galli_6st_StrongSingle/SPO/Galli_6st_StrongSingleRDC_SPO%20(Ctrlnd%2013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>
        <row r="4">
          <cell r="H4">
            <v>-1.3511000000000006</v>
          </cell>
        </row>
        <row r="5">
          <cell r="H5">
            <v>-2.7021100000000011</v>
          </cell>
        </row>
        <row r="6">
          <cell r="H6">
            <v>-4.0533099999999997</v>
          </cell>
        </row>
        <row r="7">
          <cell r="H7">
            <v>-5.4043150000000004</v>
          </cell>
        </row>
        <row r="8">
          <cell r="H8">
            <v>-6.7554179999999988</v>
          </cell>
        </row>
        <row r="9">
          <cell r="H9">
            <v>-8.106422000000002</v>
          </cell>
        </row>
        <row r="10">
          <cell r="H10">
            <v>-9.4575169999999993</v>
          </cell>
        </row>
        <row r="11">
          <cell r="H11">
            <v>-10.808623000000001</v>
          </cell>
        </row>
        <row r="12">
          <cell r="H12">
            <v>-12.15973</v>
          </cell>
        </row>
        <row r="13">
          <cell r="H13">
            <v>-13.510820000000001</v>
          </cell>
        </row>
        <row r="14">
          <cell r="H14">
            <v>-14.861910000000002</v>
          </cell>
        </row>
        <row r="15">
          <cell r="H15">
            <v>-16.212900000000001</v>
          </cell>
        </row>
        <row r="16">
          <cell r="H16">
            <v>-17.520820000000001</v>
          </cell>
        </row>
        <row r="17">
          <cell r="H17">
            <v>-18.826630000000002</v>
          </cell>
        </row>
        <row r="18">
          <cell r="H18">
            <v>-20.132449999999999</v>
          </cell>
        </row>
        <row r="19">
          <cell r="H19">
            <v>-21.438279999999999</v>
          </cell>
        </row>
        <row r="20">
          <cell r="H20">
            <v>-22.744120000000002</v>
          </cell>
        </row>
        <row r="21">
          <cell r="H21">
            <v>-24.049970000000002</v>
          </cell>
        </row>
        <row r="22">
          <cell r="H22">
            <v>-25.355809999999998</v>
          </cell>
        </row>
        <row r="23">
          <cell r="H23">
            <v>-26.661570000000001</v>
          </cell>
        </row>
        <row r="24">
          <cell r="H24">
            <v>-27.967440000000003</v>
          </cell>
        </row>
        <row r="25">
          <cell r="H25">
            <v>-29.273319999999998</v>
          </cell>
        </row>
        <row r="26">
          <cell r="H26">
            <v>-30.578990000000001</v>
          </cell>
        </row>
        <row r="27">
          <cell r="H27">
            <v>-31.884889999999999</v>
          </cell>
        </row>
        <row r="28">
          <cell r="H28">
            <v>-33.19068</v>
          </cell>
        </row>
        <row r="29">
          <cell r="H29">
            <v>-34.496589999999998</v>
          </cell>
        </row>
        <row r="30">
          <cell r="H30">
            <v>-35.802399999999999</v>
          </cell>
        </row>
        <row r="31">
          <cell r="H31">
            <v>-37.039149999999999</v>
          </cell>
        </row>
        <row r="32">
          <cell r="H32">
            <v>-38.249009999999998</v>
          </cell>
        </row>
        <row r="33">
          <cell r="H33">
            <v>-39.459089999999996</v>
          </cell>
        </row>
        <row r="34">
          <cell r="H34">
            <v>-40.668970000000002</v>
          </cell>
        </row>
        <row r="35">
          <cell r="H35">
            <v>-41.878950000000003</v>
          </cell>
        </row>
        <row r="36">
          <cell r="H36">
            <v>-43.088810000000002</v>
          </cell>
        </row>
        <row r="37">
          <cell r="H37">
            <v>-44.298749999999998</v>
          </cell>
        </row>
        <row r="38">
          <cell r="H38">
            <v>-45.508700000000005</v>
          </cell>
        </row>
        <row r="39">
          <cell r="H39">
            <v>-46.718649999999997</v>
          </cell>
        </row>
        <row r="40">
          <cell r="H40">
            <v>-47.928609999999999</v>
          </cell>
        </row>
        <row r="41">
          <cell r="H41">
            <v>-49.138379999999998</v>
          </cell>
        </row>
        <row r="42">
          <cell r="H42">
            <v>-50.33372</v>
          </cell>
        </row>
        <row r="43">
          <cell r="H43">
            <v>-51.509119999999996</v>
          </cell>
        </row>
        <row r="44">
          <cell r="H44">
            <v>-52.684309999999996</v>
          </cell>
        </row>
        <row r="45">
          <cell r="H45">
            <v>-53.859518000000001</v>
          </cell>
        </row>
        <row r="46">
          <cell r="H46">
            <v>-55.034928999999998</v>
          </cell>
        </row>
        <row r="47">
          <cell r="H47">
            <v>-56.210146999999999</v>
          </cell>
        </row>
        <row r="48">
          <cell r="H48">
            <v>-57.385472</v>
          </cell>
        </row>
        <row r="49">
          <cell r="H49">
            <v>-58.560803</v>
          </cell>
        </row>
        <row r="50">
          <cell r="H50">
            <v>-59.736141000000003</v>
          </cell>
        </row>
        <row r="51">
          <cell r="H51">
            <v>-60.871065999999999</v>
          </cell>
        </row>
        <row r="52">
          <cell r="H52">
            <v>-61.920248999999998</v>
          </cell>
        </row>
        <row r="53">
          <cell r="H53">
            <v>-62.969439999999999</v>
          </cell>
        </row>
        <row r="54">
          <cell r="H54">
            <v>-64.018630000000002</v>
          </cell>
        </row>
        <row r="55">
          <cell r="H55">
            <v>-65.06783999999999</v>
          </cell>
        </row>
        <row r="56">
          <cell r="H56">
            <v>-66.117049999999992</v>
          </cell>
        </row>
        <row r="57">
          <cell r="H57">
            <v>-67.166259999999994</v>
          </cell>
        </row>
        <row r="58">
          <cell r="H58">
            <v>-68.215479999999999</v>
          </cell>
        </row>
        <row r="59">
          <cell r="H59">
            <v>-69.264610000000005</v>
          </cell>
        </row>
        <row r="60">
          <cell r="H60">
            <v>-70.313950000000006</v>
          </cell>
        </row>
        <row r="61">
          <cell r="H61">
            <v>-71.36309</v>
          </cell>
        </row>
        <row r="62">
          <cell r="H62">
            <v>-72.412229999999994</v>
          </cell>
        </row>
        <row r="63">
          <cell r="H63">
            <v>-73.461590000000001</v>
          </cell>
        </row>
        <row r="64">
          <cell r="H64">
            <v>-74.510750000000002</v>
          </cell>
        </row>
        <row r="65">
          <cell r="H65">
            <v>-75.559920000000005</v>
          </cell>
        </row>
        <row r="66">
          <cell r="H66">
            <v>-76.609189999999998</v>
          </cell>
        </row>
        <row r="67">
          <cell r="H67">
            <v>-77.658469999999994</v>
          </cell>
        </row>
        <row r="68">
          <cell r="H68">
            <v>-78.682749999999999</v>
          </cell>
        </row>
        <row r="69">
          <cell r="H69">
            <v>-79.675939999999997</v>
          </cell>
        </row>
        <row r="70">
          <cell r="H70">
            <v>-80.669049999999999</v>
          </cell>
        </row>
        <row r="71">
          <cell r="H71">
            <v>-81.662260000000003</v>
          </cell>
        </row>
        <row r="72">
          <cell r="H72">
            <v>-82.655470000000008</v>
          </cell>
        </row>
        <row r="73">
          <cell r="H73">
            <v>-83.648589999999999</v>
          </cell>
        </row>
        <row r="74">
          <cell r="H74">
            <v>-84.641909999999996</v>
          </cell>
        </row>
        <row r="75">
          <cell r="H75">
            <v>-85.635040000000004</v>
          </cell>
        </row>
        <row r="76">
          <cell r="H76">
            <v>-86.628280000000004</v>
          </cell>
        </row>
        <row r="77">
          <cell r="H77">
            <v>-87.621420000000001</v>
          </cell>
        </row>
        <row r="78">
          <cell r="H78">
            <v>-88.614660000000001</v>
          </cell>
        </row>
        <row r="79">
          <cell r="H79">
            <v>-89.607820000000004</v>
          </cell>
        </row>
        <row r="80">
          <cell r="H80">
            <v>-90.60096999999999</v>
          </cell>
        </row>
        <row r="81">
          <cell r="H81">
            <v>-91.594339999999988</v>
          </cell>
        </row>
        <row r="82">
          <cell r="H82">
            <v>-92.587410000000006</v>
          </cell>
        </row>
        <row r="83">
          <cell r="H83">
            <v>-93.580680000000001</v>
          </cell>
        </row>
        <row r="84">
          <cell r="H84">
            <v>-94.573859999999996</v>
          </cell>
        </row>
        <row r="85">
          <cell r="H85">
            <v>-95.567049999999995</v>
          </cell>
        </row>
        <row r="86">
          <cell r="H86">
            <v>-96.560239999999993</v>
          </cell>
        </row>
        <row r="87">
          <cell r="H87">
            <v>-97.553529999999995</v>
          </cell>
        </row>
        <row r="88">
          <cell r="H88">
            <v>-98.546629999999993</v>
          </cell>
        </row>
        <row r="89">
          <cell r="H89">
            <v>-99.539940000000001</v>
          </cell>
        </row>
        <row r="90">
          <cell r="H90">
            <v>-100.51750000000001</v>
          </cell>
        </row>
        <row r="91">
          <cell r="H91">
            <v>-101.46787999999999</v>
          </cell>
        </row>
        <row r="92">
          <cell r="H92">
            <v>-102.41817</v>
          </cell>
        </row>
        <row r="93">
          <cell r="H93">
            <v>-103.36866000000001</v>
          </cell>
        </row>
        <row r="94">
          <cell r="H94">
            <v>-104.31906000000001</v>
          </cell>
        </row>
        <row r="95">
          <cell r="H95">
            <v>-105.25297</v>
          </cell>
        </row>
        <row r="96">
          <cell r="H96">
            <v>-106.17757</v>
          </cell>
        </row>
        <row r="97">
          <cell r="H97">
            <v>-107.10218</v>
          </cell>
        </row>
        <row r="98">
          <cell r="H98">
            <v>-108.02669</v>
          </cell>
        </row>
        <row r="99">
          <cell r="H99">
            <v>-108.95131000000001</v>
          </cell>
        </row>
        <row r="100">
          <cell r="H100">
            <v>-109.87593000000001</v>
          </cell>
        </row>
        <row r="101">
          <cell r="H101">
            <v>-110.80046</v>
          </cell>
        </row>
        <row r="102">
          <cell r="H102">
            <v>-111.72508999999999</v>
          </cell>
        </row>
        <row r="103">
          <cell r="H103">
            <v>-112.64963</v>
          </cell>
        </row>
        <row r="104">
          <cell r="H104">
            <v>-113.57427</v>
          </cell>
        </row>
        <row r="105">
          <cell r="H105">
            <v>-114.48151999999999</v>
          </cell>
        </row>
        <row r="106">
          <cell r="H106">
            <v>-115.38498000000001</v>
          </cell>
        </row>
        <row r="107">
          <cell r="H107">
            <v>-116.28835000000001</v>
          </cell>
        </row>
        <row r="108">
          <cell r="H108">
            <v>-117.19162</v>
          </cell>
        </row>
        <row r="109">
          <cell r="H109">
            <v>-118.0951</v>
          </cell>
        </row>
        <row r="110">
          <cell r="H110">
            <v>-118.99848</v>
          </cell>
        </row>
        <row r="111">
          <cell r="H111">
            <v>-119.90186</v>
          </cell>
        </row>
        <row r="112">
          <cell r="H112">
            <v>-120.80525</v>
          </cell>
        </row>
        <row r="113">
          <cell r="H113">
            <v>-121.70875000000001</v>
          </cell>
        </row>
        <row r="114">
          <cell r="H114">
            <v>-122.61205000000001</v>
          </cell>
        </row>
        <row r="115">
          <cell r="H115">
            <v>-123.51556000000002</v>
          </cell>
        </row>
        <row r="116">
          <cell r="H116">
            <v>-124.41887</v>
          </cell>
        </row>
        <row r="117">
          <cell r="H117">
            <v>-125.30263000000001</v>
          </cell>
        </row>
        <row r="118">
          <cell r="H118">
            <v>-126.18311</v>
          </cell>
        </row>
        <row r="119">
          <cell r="H119">
            <v>-127.06349</v>
          </cell>
        </row>
        <row r="120">
          <cell r="H120">
            <v>-127.94182000000001</v>
          </cell>
        </row>
        <row r="121">
          <cell r="H121">
            <v>-128.81756999999999</v>
          </cell>
        </row>
        <row r="122">
          <cell r="H122">
            <v>-129.69332</v>
          </cell>
        </row>
        <row r="123">
          <cell r="H123">
            <v>-130.56423999999998</v>
          </cell>
        </row>
        <row r="124">
          <cell r="H124">
            <v>-131.41314</v>
          </cell>
        </row>
        <row r="125">
          <cell r="H125">
            <v>-132.26203000000001</v>
          </cell>
        </row>
        <row r="126">
          <cell r="H126">
            <v>-133.11094</v>
          </cell>
        </row>
        <row r="127">
          <cell r="H127">
            <v>-133.95994999999999</v>
          </cell>
        </row>
        <row r="128">
          <cell r="H128">
            <v>-134.80886000000001</v>
          </cell>
        </row>
        <row r="129">
          <cell r="H129">
            <v>-135.65778</v>
          </cell>
        </row>
        <row r="130">
          <cell r="H130">
            <v>-136.5067</v>
          </cell>
        </row>
        <row r="131">
          <cell r="H131">
            <v>-137.35553000000002</v>
          </cell>
        </row>
        <row r="132">
          <cell r="H132">
            <v>-138.20456000000001</v>
          </cell>
        </row>
        <row r="133">
          <cell r="H133">
            <v>-139.05349000000001</v>
          </cell>
        </row>
        <row r="134">
          <cell r="H134">
            <v>-139.90242999999998</v>
          </cell>
        </row>
        <row r="135">
          <cell r="H135">
            <v>-140.75128000000001</v>
          </cell>
        </row>
        <row r="136">
          <cell r="H136">
            <v>-141.60023000000001</v>
          </cell>
        </row>
        <row r="137">
          <cell r="H137">
            <v>-142.44907999999998</v>
          </cell>
        </row>
        <row r="138">
          <cell r="H138">
            <v>-143.28617</v>
          </cell>
        </row>
        <row r="139">
          <cell r="H139">
            <v>-144.11997</v>
          </cell>
        </row>
        <row r="140">
          <cell r="H140">
            <v>-144.95397</v>
          </cell>
        </row>
        <row r="141">
          <cell r="H141">
            <v>-145.78808000000001</v>
          </cell>
        </row>
        <row r="142">
          <cell r="H142">
            <v>-146.62209000000001</v>
          </cell>
        </row>
        <row r="143">
          <cell r="H143">
            <v>-147.45600000000002</v>
          </cell>
        </row>
        <row r="144">
          <cell r="H144">
            <v>-148.28992</v>
          </cell>
        </row>
        <row r="145">
          <cell r="H145">
            <v>-149.12404999999998</v>
          </cell>
        </row>
        <row r="146">
          <cell r="H146">
            <v>-149.95808</v>
          </cell>
        </row>
        <row r="147">
          <cell r="H147">
            <v>-150.79211000000001</v>
          </cell>
        </row>
        <row r="148">
          <cell r="H148">
            <v>-151.62615</v>
          </cell>
        </row>
        <row r="149">
          <cell r="H149">
            <v>-152.46009000000001</v>
          </cell>
        </row>
        <row r="150">
          <cell r="H150">
            <v>-153.29300000000001</v>
          </cell>
        </row>
        <row r="151">
          <cell r="H151">
            <v>-154.10634000000002</v>
          </cell>
        </row>
        <row r="152">
          <cell r="H152">
            <v>-154.91959</v>
          </cell>
        </row>
        <row r="153">
          <cell r="H153">
            <v>-155.73293999999999</v>
          </cell>
        </row>
        <row r="154">
          <cell r="H154">
            <v>-156.54610000000002</v>
          </cell>
        </row>
        <row r="155">
          <cell r="H155">
            <v>-157.35946000000001</v>
          </cell>
        </row>
        <row r="156">
          <cell r="H156">
            <v>-158.17273</v>
          </cell>
        </row>
        <row r="157">
          <cell r="H157">
            <v>-158.98618999999999</v>
          </cell>
        </row>
        <row r="158">
          <cell r="H158">
            <v>-159.79947000000001</v>
          </cell>
        </row>
        <row r="159">
          <cell r="H159">
            <v>-160.61284000000001</v>
          </cell>
        </row>
        <row r="160">
          <cell r="H160">
            <v>-161.42613</v>
          </cell>
        </row>
        <row r="161">
          <cell r="H161">
            <v>-162.23940999999999</v>
          </cell>
        </row>
        <row r="162">
          <cell r="H162">
            <v>-163.05270000000002</v>
          </cell>
        </row>
        <row r="163">
          <cell r="H163">
            <v>-163.86610000000002</v>
          </cell>
        </row>
        <row r="164">
          <cell r="H164">
            <v>-164.67949999999999</v>
          </cell>
        </row>
        <row r="165">
          <cell r="H165">
            <v>-165.49279999999999</v>
          </cell>
        </row>
        <row r="166">
          <cell r="H166">
            <v>-166.30611000000002</v>
          </cell>
        </row>
        <row r="167">
          <cell r="H167">
            <v>-167.11941999999999</v>
          </cell>
        </row>
        <row r="168">
          <cell r="H168">
            <v>-167.93272999999999</v>
          </cell>
        </row>
        <row r="169">
          <cell r="H169">
            <v>-168.74605000000003</v>
          </cell>
        </row>
        <row r="170">
          <cell r="H170">
            <v>-169.55938</v>
          </cell>
        </row>
        <row r="171">
          <cell r="H171">
            <v>-170.37281000000002</v>
          </cell>
        </row>
        <row r="172">
          <cell r="H172">
            <v>-171.18624</v>
          </cell>
        </row>
        <row r="173">
          <cell r="H173">
            <v>-171.99957999999998</v>
          </cell>
        </row>
        <row r="174">
          <cell r="H174">
            <v>-172.81291999999999</v>
          </cell>
        </row>
        <row r="175">
          <cell r="H175">
            <v>-173.62617</v>
          </cell>
        </row>
        <row r="176">
          <cell r="H176">
            <v>-174.44137000000001</v>
          </cell>
        </row>
        <row r="177">
          <cell r="H177">
            <v>-175.26152000000002</v>
          </cell>
        </row>
        <row r="178">
          <cell r="H178">
            <v>-176.08177999999998</v>
          </cell>
        </row>
        <row r="179">
          <cell r="H179">
            <v>-176.90194</v>
          </cell>
        </row>
        <row r="180">
          <cell r="H180">
            <v>-177.72230999999999</v>
          </cell>
        </row>
        <row r="181">
          <cell r="H181">
            <v>-178.54248000000001</v>
          </cell>
        </row>
        <row r="182">
          <cell r="H182">
            <v>-179.36266000000001</v>
          </cell>
        </row>
        <row r="183">
          <cell r="H183">
            <v>-180.18294000000003</v>
          </cell>
        </row>
        <row r="184">
          <cell r="H184">
            <v>-181.00312</v>
          </cell>
        </row>
        <row r="185">
          <cell r="H185">
            <v>-181.82330999999999</v>
          </cell>
        </row>
        <row r="186">
          <cell r="H186">
            <v>-182.64350999999999</v>
          </cell>
        </row>
        <row r="187">
          <cell r="H187">
            <v>-183.46379999999999</v>
          </cell>
        </row>
        <row r="188">
          <cell r="H188">
            <v>-184.28390999999999</v>
          </cell>
        </row>
        <row r="189">
          <cell r="H189">
            <v>-185.10431</v>
          </cell>
        </row>
        <row r="190">
          <cell r="H190">
            <v>-185.92453</v>
          </cell>
        </row>
        <row r="191">
          <cell r="H191">
            <v>-186.74473999999998</v>
          </cell>
        </row>
        <row r="192">
          <cell r="H192">
            <v>-187.56506000000002</v>
          </cell>
        </row>
        <row r="193">
          <cell r="H193">
            <v>-188.38518999999999</v>
          </cell>
        </row>
        <row r="194">
          <cell r="H194">
            <v>-189.20551</v>
          </cell>
        </row>
        <row r="195">
          <cell r="H195">
            <v>-190.02564999999998</v>
          </cell>
        </row>
        <row r="196">
          <cell r="H196">
            <v>-190.84598</v>
          </cell>
        </row>
        <row r="197">
          <cell r="H197">
            <v>-191.66632999999999</v>
          </cell>
        </row>
        <row r="198">
          <cell r="H198">
            <v>-192.48657</v>
          </cell>
        </row>
        <row r="199">
          <cell r="H199">
            <v>-193.30682000000002</v>
          </cell>
        </row>
        <row r="200">
          <cell r="H200">
            <v>-194.12708000000001</v>
          </cell>
        </row>
        <row r="201">
          <cell r="H201">
            <v>-194.94734</v>
          </cell>
        </row>
        <row r="202">
          <cell r="H202">
            <v>-195.76759999999999</v>
          </cell>
        </row>
        <row r="203">
          <cell r="H203">
            <v>-196.58787000000001</v>
          </cell>
        </row>
        <row r="204">
          <cell r="H204">
            <v>-197.40814</v>
          </cell>
        </row>
        <row r="205">
          <cell r="H205">
            <v>-198.22842000000003</v>
          </cell>
        </row>
        <row r="206">
          <cell r="H206">
            <v>-199.0488</v>
          </cell>
        </row>
        <row r="207">
          <cell r="H207">
            <v>-199.86909</v>
          </cell>
        </row>
        <row r="208">
          <cell r="H208">
            <v>-200.68938</v>
          </cell>
        </row>
        <row r="209">
          <cell r="H209">
            <v>-201.50967</v>
          </cell>
        </row>
        <row r="210">
          <cell r="H210">
            <v>-202.32997</v>
          </cell>
        </row>
        <row r="211">
          <cell r="H211">
            <v>-203.15017</v>
          </cell>
        </row>
        <row r="212">
          <cell r="H212">
            <v>-203.97048000000001</v>
          </cell>
        </row>
        <row r="213">
          <cell r="H213">
            <v>-204.79079000000002</v>
          </cell>
        </row>
        <row r="214">
          <cell r="H214">
            <v>-205.61121</v>
          </cell>
        </row>
        <row r="215">
          <cell r="H215">
            <v>-206.43153000000001</v>
          </cell>
        </row>
        <row r="216">
          <cell r="H216">
            <v>-207.23514999999998</v>
          </cell>
        </row>
        <row r="217">
          <cell r="H217">
            <v>-208.03577999999999</v>
          </cell>
        </row>
        <row r="218">
          <cell r="H218">
            <v>-208.83632</v>
          </cell>
        </row>
        <row r="219">
          <cell r="H219">
            <v>-209.63695999999999</v>
          </cell>
        </row>
        <row r="220">
          <cell r="H220">
            <v>-210.4374</v>
          </cell>
        </row>
        <row r="221">
          <cell r="H221">
            <v>-211.23805000000002</v>
          </cell>
        </row>
        <row r="222">
          <cell r="H222">
            <v>-212.03859999999997</v>
          </cell>
        </row>
        <row r="223">
          <cell r="H223">
            <v>-212.83924999999999</v>
          </cell>
        </row>
        <row r="224">
          <cell r="H224">
            <v>-213.63961</v>
          </cell>
        </row>
        <row r="225">
          <cell r="H225">
            <v>-214.44027999999997</v>
          </cell>
        </row>
        <row r="226">
          <cell r="H226">
            <v>-215.24083999999999</v>
          </cell>
        </row>
        <row r="227">
          <cell r="H227">
            <v>-216.04151999999999</v>
          </cell>
        </row>
        <row r="228">
          <cell r="H228">
            <v>-216.84208999999998</v>
          </cell>
        </row>
        <row r="229">
          <cell r="H229">
            <v>-217.64257000000001</v>
          </cell>
        </row>
        <row r="230">
          <cell r="H230">
            <v>-218.44326000000001</v>
          </cell>
        </row>
        <row r="231">
          <cell r="H231">
            <v>-219.24384000000001</v>
          </cell>
        </row>
        <row r="232">
          <cell r="H232">
            <v>-220.04444000000001</v>
          </cell>
        </row>
        <row r="233">
          <cell r="H233">
            <v>-220.84492999999998</v>
          </cell>
        </row>
        <row r="234">
          <cell r="H234">
            <v>-221.64562999999998</v>
          </cell>
        </row>
        <row r="235">
          <cell r="H235">
            <v>-222.44623999999999</v>
          </cell>
        </row>
        <row r="236">
          <cell r="H236">
            <v>-223.24684999999999</v>
          </cell>
        </row>
        <row r="237">
          <cell r="H237">
            <v>-224.04746</v>
          </cell>
        </row>
        <row r="238">
          <cell r="H238">
            <v>-224.84796999999998</v>
          </cell>
        </row>
        <row r="239">
          <cell r="H239">
            <v>-225.64859999999999</v>
          </cell>
        </row>
        <row r="240">
          <cell r="H240">
            <v>-226.44932</v>
          </cell>
        </row>
        <row r="241">
          <cell r="H241">
            <v>-227.24994999999998</v>
          </cell>
        </row>
        <row r="242">
          <cell r="H242">
            <v>-228.05058</v>
          </cell>
        </row>
        <row r="243">
          <cell r="H243">
            <v>-228.85111999999998</v>
          </cell>
        </row>
        <row r="244">
          <cell r="H244">
            <v>-229.65176</v>
          </cell>
        </row>
        <row r="245">
          <cell r="H245">
            <v>-230.45241000000001</v>
          </cell>
        </row>
        <row r="246">
          <cell r="H246">
            <v>-231.25306</v>
          </cell>
        </row>
        <row r="247">
          <cell r="H247">
            <v>-232.05360999999999</v>
          </cell>
        </row>
        <row r="248">
          <cell r="H248">
            <v>-232.85426999999999</v>
          </cell>
        </row>
        <row r="249">
          <cell r="H249">
            <v>-233.65493000000001</v>
          </cell>
        </row>
        <row r="250">
          <cell r="H250">
            <v>-234.45559</v>
          </cell>
        </row>
        <row r="251">
          <cell r="H251">
            <v>-235.25626</v>
          </cell>
        </row>
        <row r="252">
          <cell r="H252">
            <v>-236.05683999999999</v>
          </cell>
        </row>
        <row r="253">
          <cell r="H253">
            <v>-236.85760999999999</v>
          </cell>
        </row>
        <row r="254">
          <cell r="H254">
            <v>-237.65819999999999</v>
          </cell>
        </row>
        <row r="255">
          <cell r="H255">
            <v>-238.45887999999999</v>
          </cell>
        </row>
        <row r="256">
          <cell r="H256">
            <v>-239.25957</v>
          </cell>
        </row>
        <row r="257">
          <cell r="H257">
            <v>-240.06017</v>
          </cell>
        </row>
        <row r="258">
          <cell r="H258">
            <v>-240.86086999999998</v>
          </cell>
        </row>
        <row r="259">
          <cell r="H259">
            <v>-241.66157000000001</v>
          </cell>
        </row>
        <row r="260">
          <cell r="H260">
            <v>-242.46216999999999</v>
          </cell>
        </row>
        <row r="261">
          <cell r="H261">
            <v>-243.26289</v>
          </cell>
        </row>
        <row r="262">
          <cell r="H262">
            <v>-244.0635</v>
          </cell>
        </row>
        <row r="263">
          <cell r="H263">
            <v>-244.86421999999999</v>
          </cell>
        </row>
        <row r="264">
          <cell r="H264">
            <v>-245.66494</v>
          </cell>
        </row>
        <row r="265">
          <cell r="H265">
            <v>-246.46566999999999</v>
          </cell>
        </row>
        <row r="266">
          <cell r="H266">
            <v>-247.2663</v>
          </cell>
        </row>
        <row r="267">
          <cell r="H267">
            <v>-248.06693000000001</v>
          </cell>
        </row>
        <row r="268">
          <cell r="H268">
            <v>-248.86767000000003</v>
          </cell>
        </row>
        <row r="269">
          <cell r="H269">
            <v>-249.66842000000003</v>
          </cell>
        </row>
        <row r="270">
          <cell r="H270">
            <v>-250.46906000000001</v>
          </cell>
        </row>
        <row r="271">
          <cell r="H271">
            <v>-251.26981999999998</v>
          </cell>
        </row>
        <row r="272">
          <cell r="H272">
            <v>-252.07037</v>
          </cell>
        </row>
        <row r="273">
          <cell r="H273">
            <v>-252.87112999999999</v>
          </cell>
        </row>
        <row r="274">
          <cell r="H274">
            <v>-253.67179000000002</v>
          </cell>
        </row>
        <row r="275">
          <cell r="H275">
            <v>-254.47265999999999</v>
          </cell>
        </row>
        <row r="276">
          <cell r="H276">
            <v>-255.27342999999999</v>
          </cell>
        </row>
        <row r="277">
          <cell r="H277">
            <v>-256.07400999999999</v>
          </cell>
        </row>
        <row r="278">
          <cell r="H278">
            <v>-256.87468999999999</v>
          </cell>
        </row>
        <row r="279">
          <cell r="H279">
            <v>-257.67547000000002</v>
          </cell>
        </row>
        <row r="280">
          <cell r="H280">
            <v>-258.47591999999997</v>
          </cell>
        </row>
        <row r="281">
          <cell r="H281">
            <v>-259.27450999999996</v>
          </cell>
        </row>
        <row r="282">
          <cell r="H282">
            <v>-260.07301000000001</v>
          </cell>
        </row>
        <row r="283">
          <cell r="H283">
            <v>-260.87152000000003</v>
          </cell>
        </row>
        <row r="284">
          <cell r="H284">
            <v>-261.67032</v>
          </cell>
        </row>
        <row r="285">
          <cell r="H285">
            <v>-262.46874000000003</v>
          </cell>
        </row>
        <row r="286">
          <cell r="H286">
            <v>-263.26715000000002</v>
          </cell>
        </row>
        <row r="287">
          <cell r="H287">
            <v>-264.06556999999998</v>
          </cell>
        </row>
        <row r="288">
          <cell r="H288">
            <v>-264.86410000000001</v>
          </cell>
        </row>
        <row r="289">
          <cell r="H289">
            <v>-265.66251999999997</v>
          </cell>
        </row>
        <row r="290">
          <cell r="H290">
            <v>-266.46096</v>
          </cell>
        </row>
        <row r="291">
          <cell r="H291">
            <v>-267.26038999999997</v>
          </cell>
        </row>
        <row r="292">
          <cell r="H292">
            <v>-268.05873000000003</v>
          </cell>
        </row>
        <row r="293">
          <cell r="H293">
            <v>-268.85717999999997</v>
          </cell>
        </row>
        <row r="294">
          <cell r="H294">
            <v>-269.65562999999997</v>
          </cell>
        </row>
        <row r="295">
          <cell r="H295">
            <v>-270.45407999999998</v>
          </cell>
        </row>
        <row r="296">
          <cell r="H296">
            <v>-271.25244000000004</v>
          </cell>
        </row>
        <row r="297">
          <cell r="H297">
            <v>-272.05089999999996</v>
          </cell>
        </row>
        <row r="298">
          <cell r="H298">
            <v>-272.84936000000005</v>
          </cell>
        </row>
        <row r="299">
          <cell r="H299">
            <v>-273.64773000000002</v>
          </cell>
        </row>
        <row r="300">
          <cell r="H300">
            <v>-274.44720999999998</v>
          </cell>
        </row>
        <row r="301">
          <cell r="H301">
            <v>-275.24568999999997</v>
          </cell>
        </row>
        <row r="302">
          <cell r="H302">
            <v>-276.04407000000003</v>
          </cell>
        </row>
        <row r="303">
          <cell r="H303">
            <v>-276.84354999999999</v>
          </cell>
        </row>
        <row r="304">
          <cell r="H304">
            <v>-277.64203999999995</v>
          </cell>
        </row>
        <row r="305">
          <cell r="H305">
            <v>-278.44054</v>
          </cell>
        </row>
        <row r="306">
          <cell r="H306">
            <v>-279.23894000000001</v>
          </cell>
        </row>
        <row r="307">
          <cell r="H307">
            <v>-280.03744</v>
          </cell>
        </row>
        <row r="308">
          <cell r="H308">
            <v>-280.83593999999999</v>
          </cell>
        </row>
        <row r="309">
          <cell r="H309">
            <v>-281.63436000000002</v>
          </cell>
        </row>
        <row r="310">
          <cell r="H310">
            <v>-282.43286999999998</v>
          </cell>
        </row>
        <row r="311">
          <cell r="H311">
            <v>-283.23138999999998</v>
          </cell>
        </row>
        <row r="312">
          <cell r="H312">
            <v>-284.03091000000001</v>
          </cell>
        </row>
        <row r="313">
          <cell r="H313">
            <v>-284.82934</v>
          </cell>
        </row>
        <row r="314">
          <cell r="H314">
            <v>-285.62787000000003</v>
          </cell>
        </row>
        <row r="315">
          <cell r="H315">
            <v>-286.42640999999998</v>
          </cell>
        </row>
        <row r="316">
          <cell r="H316">
            <v>-287.22484000000003</v>
          </cell>
        </row>
        <row r="317">
          <cell r="H317">
            <v>-288.02338999999995</v>
          </cell>
        </row>
        <row r="318">
          <cell r="H318">
            <v>-288.82193999999998</v>
          </cell>
        </row>
        <row r="319">
          <cell r="H319">
            <v>-289.62049000000002</v>
          </cell>
        </row>
        <row r="320">
          <cell r="H320">
            <v>-290.41894000000002</v>
          </cell>
        </row>
        <row r="321">
          <cell r="H321">
            <v>-291.21749999999997</v>
          </cell>
        </row>
        <row r="322">
          <cell r="H322">
            <v>-292.01706999999999</v>
          </cell>
        </row>
        <row r="323">
          <cell r="H323">
            <v>-292.81564000000003</v>
          </cell>
        </row>
        <row r="324">
          <cell r="H324">
            <v>-293.61410999999998</v>
          </cell>
        </row>
        <row r="325">
          <cell r="H325">
            <v>-294.41268000000002</v>
          </cell>
        </row>
        <row r="326">
          <cell r="H326">
            <v>-295.21127000000001</v>
          </cell>
        </row>
        <row r="327">
          <cell r="H327">
            <v>-296.00984999999997</v>
          </cell>
        </row>
        <row r="328">
          <cell r="H328">
            <v>-296.80833999999999</v>
          </cell>
        </row>
        <row r="329">
          <cell r="H329">
            <v>-297.60693000000003</v>
          </cell>
        </row>
        <row r="330">
          <cell r="H330">
            <v>-298.40553</v>
          </cell>
        </row>
        <row r="331">
          <cell r="H331">
            <v>-299.20513</v>
          </cell>
        </row>
        <row r="332">
          <cell r="H332">
            <v>-300.00362999999999</v>
          </cell>
        </row>
        <row r="333">
          <cell r="H333">
            <v>-300.80223999999998</v>
          </cell>
        </row>
        <row r="334">
          <cell r="H334">
            <v>-301.60086000000001</v>
          </cell>
        </row>
        <row r="335">
          <cell r="H335">
            <v>-302.39948000000004</v>
          </cell>
        </row>
        <row r="336">
          <cell r="H336">
            <v>-303.19799999999998</v>
          </cell>
        </row>
        <row r="337">
          <cell r="H337">
            <v>-303.99662000000001</v>
          </cell>
        </row>
        <row r="338">
          <cell r="H338">
            <v>-304.79624999999999</v>
          </cell>
        </row>
        <row r="339">
          <cell r="H339">
            <v>-305.59388999999999</v>
          </cell>
        </row>
        <row r="340">
          <cell r="H340">
            <v>-306.39241999999996</v>
          </cell>
        </row>
        <row r="341">
          <cell r="H341">
            <v>-307.19107000000002</v>
          </cell>
        </row>
        <row r="342">
          <cell r="H342">
            <v>-307.98971</v>
          </cell>
        </row>
        <row r="343">
          <cell r="H343">
            <v>-308.78836000000001</v>
          </cell>
        </row>
        <row r="344">
          <cell r="H344">
            <v>-309.58692000000002</v>
          </cell>
        </row>
        <row r="345">
          <cell r="H345">
            <v>-310.38657999999998</v>
          </cell>
        </row>
        <row r="346">
          <cell r="H346">
            <v>-311.18524000000002</v>
          </cell>
        </row>
        <row r="347">
          <cell r="H347">
            <v>-311.98391000000004</v>
          </cell>
        </row>
        <row r="348">
          <cell r="H348">
            <v>-312.78247999999996</v>
          </cell>
        </row>
        <row r="349">
          <cell r="H349">
            <v>-313.58114999999998</v>
          </cell>
        </row>
        <row r="350">
          <cell r="H350">
            <v>-314.37982999999997</v>
          </cell>
        </row>
        <row r="351">
          <cell r="H351">
            <v>-315.17851999999999</v>
          </cell>
        </row>
        <row r="352">
          <cell r="H352">
            <v>-315.97720000000004</v>
          </cell>
        </row>
        <row r="353">
          <cell r="H353">
            <v>-316.78116999999997</v>
          </cell>
        </row>
        <row r="354">
          <cell r="H354">
            <v>-317.58771999999999</v>
          </cell>
        </row>
        <row r="355">
          <cell r="H355">
            <v>-318.39438000000001</v>
          </cell>
        </row>
        <row r="356">
          <cell r="H356">
            <v>-319.20093999999995</v>
          </cell>
        </row>
        <row r="357">
          <cell r="H357">
            <v>-320.00760000000002</v>
          </cell>
        </row>
        <row r="358">
          <cell r="H358">
            <v>-320.81517000000002</v>
          </cell>
        </row>
        <row r="359">
          <cell r="H359">
            <v>-321.62184000000002</v>
          </cell>
        </row>
        <row r="360">
          <cell r="H360">
            <v>-322.42841999999996</v>
          </cell>
        </row>
        <row r="361">
          <cell r="H361">
            <v>-323.23509999999999</v>
          </cell>
        </row>
        <row r="362">
          <cell r="H362">
            <v>-324.04168000000004</v>
          </cell>
        </row>
        <row r="363">
          <cell r="H363">
            <v>-324.84836999999999</v>
          </cell>
        </row>
        <row r="364">
          <cell r="H364">
            <v>-325.65496000000002</v>
          </cell>
        </row>
        <row r="365">
          <cell r="H365">
            <v>-326.46266000000003</v>
          </cell>
        </row>
        <row r="366">
          <cell r="H366">
            <v>-327.26926000000003</v>
          </cell>
        </row>
        <row r="367">
          <cell r="H367">
            <v>-328.07587000000001</v>
          </cell>
        </row>
        <row r="368">
          <cell r="H368">
            <v>-328.88258000000002</v>
          </cell>
        </row>
        <row r="369">
          <cell r="H369">
            <v>-329.68919</v>
          </cell>
        </row>
        <row r="370">
          <cell r="H370">
            <v>-330.49590999999998</v>
          </cell>
        </row>
        <row r="371">
          <cell r="H371">
            <v>-331.30353000000002</v>
          </cell>
        </row>
        <row r="372">
          <cell r="H372">
            <v>-332.11026000000004</v>
          </cell>
        </row>
        <row r="373">
          <cell r="H373">
            <v>-332.91689000000002</v>
          </cell>
        </row>
        <row r="374">
          <cell r="H374">
            <v>-333.72361999999998</v>
          </cell>
        </row>
        <row r="375">
          <cell r="H375">
            <v>-334.53026</v>
          </cell>
        </row>
        <row r="376">
          <cell r="H376">
            <v>-335.33700999999996</v>
          </cell>
        </row>
        <row r="377">
          <cell r="H377">
            <v>-336.14365000000004</v>
          </cell>
        </row>
        <row r="378">
          <cell r="H378">
            <v>-336.95041000000003</v>
          </cell>
        </row>
        <row r="379">
          <cell r="H379">
            <v>-337.75706000000002</v>
          </cell>
        </row>
        <row r="380">
          <cell r="H380">
            <v>-338.56382000000008</v>
          </cell>
        </row>
        <row r="381">
          <cell r="H381">
            <v>-339.37049000000002</v>
          </cell>
        </row>
        <row r="382">
          <cell r="H382">
            <v>-340.17725999999999</v>
          </cell>
        </row>
        <row r="383">
          <cell r="H383">
            <v>-340.98492999999996</v>
          </cell>
        </row>
        <row r="384">
          <cell r="H384">
            <v>-341.79160999999999</v>
          </cell>
        </row>
        <row r="385">
          <cell r="H385">
            <v>-342.59838999999999</v>
          </cell>
        </row>
        <row r="386">
          <cell r="H386">
            <v>-343.40506999999997</v>
          </cell>
        </row>
        <row r="387">
          <cell r="H387">
            <v>-344.21086000000003</v>
          </cell>
        </row>
        <row r="388">
          <cell r="H388">
            <v>-345.01856000000004</v>
          </cell>
        </row>
        <row r="389">
          <cell r="H389">
            <v>-345.82535999999999</v>
          </cell>
        </row>
        <row r="390">
          <cell r="H390">
            <v>-346.63206000000002</v>
          </cell>
        </row>
        <row r="391">
          <cell r="H391">
            <v>-347.43887000000007</v>
          </cell>
        </row>
        <row r="392">
          <cell r="H392">
            <v>-348.24558000000002</v>
          </cell>
        </row>
        <row r="393">
          <cell r="H393">
            <v>-349.05339000000004</v>
          </cell>
        </row>
        <row r="394">
          <cell r="H394">
            <v>-349.85831999999999</v>
          </cell>
        </row>
        <row r="395">
          <cell r="H395">
            <v>-350.66435999999999</v>
          </cell>
        </row>
        <row r="396">
          <cell r="H396">
            <v>-351.47049000000004</v>
          </cell>
        </row>
        <row r="397">
          <cell r="H397">
            <v>-352.27553999999998</v>
          </cell>
        </row>
        <row r="398">
          <cell r="H398">
            <v>-353.08059000000003</v>
          </cell>
        </row>
        <row r="399">
          <cell r="H399">
            <v>-353.88674000000003</v>
          </cell>
        </row>
        <row r="400">
          <cell r="H400">
            <v>-354.69178999999997</v>
          </cell>
        </row>
        <row r="401">
          <cell r="H401">
            <v>-355.49785000000003</v>
          </cell>
        </row>
        <row r="402">
          <cell r="H402">
            <v>-356.30402000000004</v>
          </cell>
        </row>
        <row r="403">
          <cell r="H403">
            <v>-357.10809</v>
          </cell>
        </row>
        <row r="404">
          <cell r="H404">
            <v>-357.91426000000001</v>
          </cell>
        </row>
        <row r="405">
          <cell r="H405">
            <v>-358.72029999999995</v>
          </cell>
        </row>
        <row r="406">
          <cell r="H406">
            <v>-359.52539999999999</v>
          </cell>
        </row>
        <row r="407">
          <cell r="H407">
            <v>-360.33159999999998</v>
          </cell>
        </row>
        <row r="408">
          <cell r="H408">
            <v>-361.13670000000002</v>
          </cell>
        </row>
        <row r="409">
          <cell r="H409">
            <v>-361.94179999999994</v>
          </cell>
        </row>
        <row r="410">
          <cell r="H410">
            <v>-362.74799999999999</v>
          </cell>
        </row>
        <row r="411">
          <cell r="H411">
            <v>-363.55410000000001</v>
          </cell>
        </row>
        <row r="412">
          <cell r="H412">
            <v>-364.3603</v>
          </cell>
        </row>
        <row r="413">
          <cell r="H413">
            <v>-365.1644</v>
          </cell>
        </row>
        <row r="414">
          <cell r="H414">
            <v>-365.97050000000002</v>
          </cell>
        </row>
        <row r="415">
          <cell r="H415">
            <v>-366.77670000000001</v>
          </cell>
        </row>
        <row r="416">
          <cell r="H416">
            <v>-367.58190000000002</v>
          </cell>
        </row>
        <row r="417">
          <cell r="H417">
            <v>-368.38710000000003</v>
          </cell>
        </row>
        <row r="418">
          <cell r="H418">
            <v>-369.19319999999999</v>
          </cell>
        </row>
        <row r="419">
          <cell r="H419">
            <v>-369.9984</v>
          </cell>
        </row>
        <row r="420">
          <cell r="H420">
            <v>-370.80459999999999</v>
          </cell>
        </row>
        <row r="421">
          <cell r="H421">
            <v>-371.60969999999998</v>
          </cell>
        </row>
        <row r="422">
          <cell r="H422">
            <v>-372.41499999999996</v>
          </cell>
        </row>
        <row r="423">
          <cell r="H423">
            <v>-373.22120000000007</v>
          </cell>
        </row>
        <row r="424">
          <cell r="H424">
            <v>-374.02729999999997</v>
          </cell>
        </row>
        <row r="425">
          <cell r="H425">
            <v>-374.83260000000001</v>
          </cell>
        </row>
        <row r="426">
          <cell r="H426">
            <v>-375.6377</v>
          </cell>
        </row>
        <row r="427">
          <cell r="H427">
            <v>-376.44400000000002</v>
          </cell>
        </row>
        <row r="428">
          <cell r="H428">
            <v>-377.25020000000006</v>
          </cell>
        </row>
        <row r="429">
          <cell r="H429">
            <v>-378.05449999999996</v>
          </cell>
        </row>
        <row r="430">
          <cell r="H430">
            <v>-378.86059999999998</v>
          </cell>
        </row>
        <row r="431">
          <cell r="H431">
            <v>-379.6653</v>
          </cell>
        </row>
        <row r="432">
          <cell r="H432">
            <v>-380.46810000000005</v>
          </cell>
        </row>
        <row r="433">
          <cell r="H433">
            <v>-381.27089999999998</v>
          </cell>
        </row>
        <row r="434">
          <cell r="H434">
            <v>-382.0736</v>
          </cell>
        </row>
        <row r="435">
          <cell r="H435">
            <v>-382.87639999999999</v>
          </cell>
        </row>
        <row r="436">
          <cell r="H436">
            <v>-383.68030000000005</v>
          </cell>
        </row>
        <row r="437">
          <cell r="H437">
            <v>-384.48410000000001</v>
          </cell>
        </row>
        <row r="438">
          <cell r="H438">
            <v>-385.28689999999995</v>
          </cell>
        </row>
        <row r="439">
          <cell r="H439">
            <v>-386.08969999999999</v>
          </cell>
        </row>
        <row r="440">
          <cell r="H440">
            <v>-386.89249999999998</v>
          </cell>
        </row>
        <row r="441">
          <cell r="H441">
            <v>-387.69540000000001</v>
          </cell>
        </row>
        <row r="442">
          <cell r="H442">
            <v>-388.4982</v>
          </cell>
        </row>
        <row r="443">
          <cell r="H443">
            <v>-389.30200000000002</v>
          </cell>
        </row>
        <row r="444">
          <cell r="H444">
            <v>-390.10479999999995</v>
          </cell>
        </row>
        <row r="445">
          <cell r="H445">
            <v>-390.9076</v>
          </cell>
        </row>
        <row r="446">
          <cell r="H446">
            <v>-391.71159999999998</v>
          </cell>
        </row>
        <row r="447">
          <cell r="H447">
            <v>-392.51440000000002</v>
          </cell>
        </row>
        <row r="448">
          <cell r="H448">
            <v>-393.31720000000001</v>
          </cell>
        </row>
        <row r="449">
          <cell r="H449">
            <v>-394.12009999999998</v>
          </cell>
        </row>
        <row r="450">
          <cell r="H450">
            <v>-394.92290000000003</v>
          </cell>
        </row>
        <row r="451">
          <cell r="H451">
            <v>-395.72590000000002</v>
          </cell>
        </row>
        <row r="452">
          <cell r="H452">
            <v>-396.52970000000005</v>
          </cell>
        </row>
        <row r="453">
          <cell r="H453">
            <v>-397.33260000000001</v>
          </cell>
        </row>
        <row r="454">
          <cell r="H454">
            <v>-398.13639999999998</v>
          </cell>
        </row>
        <row r="455">
          <cell r="H455">
            <v>-398.93939999999998</v>
          </cell>
        </row>
        <row r="456">
          <cell r="H456">
            <v>-399.7423</v>
          </cell>
        </row>
        <row r="457">
          <cell r="H457">
            <v>-400.54510000000005</v>
          </cell>
        </row>
        <row r="458">
          <cell r="H458">
            <v>-401.34800000000001</v>
          </cell>
        </row>
        <row r="459">
          <cell r="H459">
            <v>-402.15100000000001</v>
          </cell>
        </row>
        <row r="460">
          <cell r="H460">
            <v>-402.95389999999998</v>
          </cell>
        </row>
        <row r="461">
          <cell r="H461">
            <v>-403.75779999999997</v>
          </cell>
        </row>
        <row r="462">
          <cell r="H462">
            <v>-404.5607</v>
          </cell>
        </row>
        <row r="463">
          <cell r="H463">
            <v>-405.36360000000002</v>
          </cell>
        </row>
        <row r="464">
          <cell r="H464">
            <v>-406.16759999999999</v>
          </cell>
        </row>
        <row r="465">
          <cell r="H465">
            <v>-406.97050000000002</v>
          </cell>
        </row>
        <row r="466">
          <cell r="H466">
            <v>-407.77340000000004</v>
          </cell>
        </row>
        <row r="467">
          <cell r="H467">
            <v>-408.57730000000004</v>
          </cell>
        </row>
        <row r="468">
          <cell r="H468">
            <v>-409.38030000000003</v>
          </cell>
        </row>
        <row r="469">
          <cell r="H469">
            <v>-410.18330000000003</v>
          </cell>
        </row>
        <row r="470">
          <cell r="H470">
            <v>-410.9862</v>
          </cell>
        </row>
        <row r="471">
          <cell r="H471">
            <v>-411.78910000000002</v>
          </cell>
        </row>
        <row r="472">
          <cell r="H472">
            <v>-412.59219999999999</v>
          </cell>
        </row>
        <row r="473">
          <cell r="H473">
            <v>-413.39609999999999</v>
          </cell>
        </row>
        <row r="474">
          <cell r="H474">
            <v>-414.19899999999996</v>
          </cell>
        </row>
        <row r="475">
          <cell r="H475">
            <v>-415.00209999999998</v>
          </cell>
        </row>
        <row r="476">
          <cell r="H476">
            <v>-415.80500000000006</v>
          </cell>
        </row>
        <row r="477">
          <cell r="H477">
            <v>-416.60800000000006</v>
          </cell>
        </row>
        <row r="478">
          <cell r="H478">
            <v>-417.41100000000006</v>
          </cell>
        </row>
        <row r="479">
          <cell r="H479">
            <v>-418.21499999999997</v>
          </cell>
        </row>
        <row r="480">
          <cell r="H480">
            <v>-419.01799999999997</v>
          </cell>
        </row>
        <row r="481">
          <cell r="H481">
            <v>-419.82100000000003</v>
          </cell>
        </row>
        <row r="482">
          <cell r="H482">
            <v>-420.62400000000002</v>
          </cell>
        </row>
        <row r="483">
          <cell r="H483">
            <v>-421.42700000000002</v>
          </cell>
        </row>
        <row r="484">
          <cell r="H484">
            <v>-422.23099999999999</v>
          </cell>
        </row>
        <row r="485">
          <cell r="H485">
            <v>-423.03399999999999</v>
          </cell>
        </row>
        <row r="486">
          <cell r="H486">
            <v>-423.83699999999999</v>
          </cell>
        </row>
        <row r="487">
          <cell r="H487">
            <v>-424.64009999999996</v>
          </cell>
        </row>
        <row r="488">
          <cell r="H488">
            <v>-425.44309999999996</v>
          </cell>
        </row>
        <row r="489">
          <cell r="H489">
            <v>-426.24709999999999</v>
          </cell>
        </row>
        <row r="490">
          <cell r="H490">
            <v>-427.05029999999999</v>
          </cell>
        </row>
        <row r="491">
          <cell r="H491">
            <v>-427.85329999999999</v>
          </cell>
        </row>
        <row r="492">
          <cell r="H492">
            <v>-428.65629999999999</v>
          </cell>
        </row>
        <row r="493">
          <cell r="H493">
            <v>-429.45929999999998</v>
          </cell>
        </row>
        <row r="494">
          <cell r="H494">
            <v>-430.26350000000002</v>
          </cell>
        </row>
        <row r="495">
          <cell r="H495">
            <v>-431.06650000000002</v>
          </cell>
        </row>
        <row r="496">
          <cell r="H496">
            <v>-431.86849999999998</v>
          </cell>
        </row>
        <row r="497">
          <cell r="H497">
            <v>-432.67170000000004</v>
          </cell>
        </row>
        <row r="498">
          <cell r="H498">
            <v>-433.47470000000004</v>
          </cell>
        </row>
        <row r="499">
          <cell r="H499">
            <v>-434.27880000000005</v>
          </cell>
        </row>
        <row r="500">
          <cell r="H500">
            <v>-435.08190000000002</v>
          </cell>
        </row>
        <row r="501">
          <cell r="H501">
            <v>-435.88499999999999</v>
          </cell>
        </row>
        <row r="502">
          <cell r="H502">
            <v>-436.68809999999996</v>
          </cell>
        </row>
        <row r="503">
          <cell r="H503">
            <v>-437.49210000000005</v>
          </cell>
        </row>
        <row r="504">
          <cell r="H504">
            <v>-438.2953</v>
          </cell>
        </row>
        <row r="505">
          <cell r="H505">
            <v>-439.09839999999997</v>
          </cell>
        </row>
        <row r="506">
          <cell r="H506">
            <v>-439.9015</v>
          </cell>
        </row>
        <row r="507">
          <cell r="H507">
            <v>-440.7047</v>
          </cell>
        </row>
        <row r="508">
          <cell r="H508">
            <v>-441.50779999999997</v>
          </cell>
        </row>
        <row r="509">
          <cell r="H509">
            <v>-442.31089999999995</v>
          </cell>
        </row>
        <row r="510">
          <cell r="H510">
            <v>-443.11410000000001</v>
          </cell>
        </row>
        <row r="511">
          <cell r="H511">
            <v>-443.91719999999998</v>
          </cell>
        </row>
        <row r="512">
          <cell r="H512">
            <v>-444.72130000000004</v>
          </cell>
        </row>
        <row r="513">
          <cell r="H513">
            <v>-445.52449999999999</v>
          </cell>
        </row>
        <row r="514">
          <cell r="H514">
            <v>-446.32760000000002</v>
          </cell>
        </row>
        <row r="515">
          <cell r="H515">
            <v>-447.13069999999999</v>
          </cell>
        </row>
        <row r="516">
          <cell r="H516">
            <v>-447.93489999999997</v>
          </cell>
        </row>
        <row r="517">
          <cell r="H517">
            <v>-448.7371</v>
          </cell>
        </row>
        <row r="518">
          <cell r="H518">
            <v>-449.54020000000003</v>
          </cell>
        </row>
        <row r="519">
          <cell r="H519">
            <v>-450.34349999999995</v>
          </cell>
        </row>
        <row r="520">
          <cell r="H520">
            <v>-451.14760000000001</v>
          </cell>
        </row>
        <row r="521">
          <cell r="H521">
            <v>-451.95069999999998</v>
          </cell>
        </row>
        <row r="522">
          <cell r="H522">
            <v>-452.75399999999996</v>
          </cell>
        </row>
        <row r="523">
          <cell r="H523">
            <v>-453.55710000000005</v>
          </cell>
        </row>
        <row r="524">
          <cell r="H524">
            <v>-454.3603</v>
          </cell>
        </row>
        <row r="525">
          <cell r="H525">
            <v>-455.16359999999997</v>
          </cell>
        </row>
        <row r="526">
          <cell r="H526">
            <v>-455.96669999999995</v>
          </cell>
        </row>
        <row r="527">
          <cell r="H527">
            <v>-456.77089999999998</v>
          </cell>
        </row>
        <row r="528">
          <cell r="H528">
            <v>-457.57420000000002</v>
          </cell>
        </row>
        <row r="529">
          <cell r="H529">
            <v>-458.37740000000002</v>
          </cell>
        </row>
        <row r="530">
          <cell r="H530">
            <v>-459.17960000000005</v>
          </cell>
        </row>
        <row r="531">
          <cell r="H531">
            <v>-459.98389999999995</v>
          </cell>
        </row>
        <row r="532">
          <cell r="H532">
            <v>-460.78699999999998</v>
          </cell>
        </row>
        <row r="533">
          <cell r="H533">
            <v>-461.59030000000001</v>
          </cell>
        </row>
        <row r="534">
          <cell r="H534">
            <v>-462.39350000000002</v>
          </cell>
        </row>
        <row r="535">
          <cell r="H535">
            <v>-463.1968</v>
          </cell>
        </row>
        <row r="536">
          <cell r="H536">
            <v>-464.00010000000003</v>
          </cell>
        </row>
        <row r="537">
          <cell r="H537">
            <v>-464.80329999999992</v>
          </cell>
        </row>
        <row r="538">
          <cell r="H538">
            <v>-465.60749999999996</v>
          </cell>
        </row>
        <row r="539">
          <cell r="H539">
            <v>-466.41079999999999</v>
          </cell>
        </row>
        <row r="540">
          <cell r="H540">
            <v>-467.21310000000005</v>
          </cell>
        </row>
        <row r="541">
          <cell r="H541">
            <v>-468.01729999999998</v>
          </cell>
        </row>
        <row r="542">
          <cell r="H542">
            <v>-468.82059999999996</v>
          </cell>
        </row>
        <row r="543">
          <cell r="H543">
            <v>-469.62389999999999</v>
          </cell>
        </row>
        <row r="544">
          <cell r="H544">
            <v>-470.42619999999999</v>
          </cell>
        </row>
        <row r="545">
          <cell r="H545">
            <v>-471.23050000000001</v>
          </cell>
        </row>
        <row r="546">
          <cell r="H546">
            <v>-472.03369999999995</v>
          </cell>
        </row>
        <row r="547">
          <cell r="H547">
            <v>-472.83709999999996</v>
          </cell>
        </row>
        <row r="548">
          <cell r="H548">
            <v>-473.64029999999997</v>
          </cell>
        </row>
        <row r="549">
          <cell r="H549">
            <v>-474.4436</v>
          </cell>
        </row>
        <row r="550">
          <cell r="H550">
            <v>-475.24699999999996</v>
          </cell>
        </row>
        <row r="551">
          <cell r="H551">
            <v>-476.05129999999997</v>
          </cell>
        </row>
        <row r="552">
          <cell r="H552">
            <v>-476.85360000000003</v>
          </cell>
        </row>
        <row r="553">
          <cell r="H553">
            <v>-477.65689999999995</v>
          </cell>
        </row>
        <row r="554">
          <cell r="H554">
            <v>-478.46119999999996</v>
          </cell>
        </row>
        <row r="555">
          <cell r="H555">
            <v>-479.26460000000003</v>
          </cell>
        </row>
        <row r="556">
          <cell r="H556">
            <v>-480.06689999999992</v>
          </cell>
        </row>
        <row r="557">
          <cell r="H557">
            <v>-480.87130000000002</v>
          </cell>
        </row>
        <row r="558">
          <cell r="H558">
            <v>-481.6746</v>
          </cell>
        </row>
        <row r="559">
          <cell r="H559">
            <v>-482.47789999999998</v>
          </cell>
        </row>
        <row r="560">
          <cell r="H560">
            <v>-483.28129999999999</v>
          </cell>
        </row>
        <row r="561">
          <cell r="H561">
            <v>-484.0847</v>
          </cell>
        </row>
        <row r="562">
          <cell r="H562">
            <v>-484.88810000000001</v>
          </cell>
        </row>
        <row r="563">
          <cell r="H563">
            <v>-485.69129999999996</v>
          </cell>
        </row>
        <row r="564">
          <cell r="H564">
            <v>-486.4941</v>
          </cell>
        </row>
        <row r="565">
          <cell r="H565">
            <v>-487.29669999999999</v>
          </cell>
        </row>
        <row r="566">
          <cell r="H566">
            <v>-488.09939999999995</v>
          </cell>
        </row>
        <row r="567">
          <cell r="H567">
            <v>-488.90179999999998</v>
          </cell>
        </row>
        <row r="568">
          <cell r="H568">
            <v>-489.70330000000001</v>
          </cell>
        </row>
        <row r="569">
          <cell r="H569">
            <v>-490.50779999999997</v>
          </cell>
        </row>
        <row r="570">
          <cell r="H570">
            <v>-491.31039999999996</v>
          </cell>
        </row>
        <row r="571">
          <cell r="H571">
            <v>-492.11289999999997</v>
          </cell>
        </row>
        <row r="572">
          <cell r="H572">
            <v>-492.91550000000001</v>
          </cell>
        </row>
        <row r="573">
          <cell r="H573">
            <v>-493.71699999999998</v>
          </cell>
        </row>
        <row r="574">
          <cell r="H574">
            <v>-494.5206</v>
          </cell>
        </row>
        <row r="575">
          <cell r="H575">
            <v>-495.32319999999999</v>
          </cell>
        </row>
        <row r="576">
          <cell r="H576">
            <v>-496.12569999999994</v>
          </cell>
        </row>
        <row r="577">
          <cell r="H577">
            <v>-496.92930000000001</v>
          </cell>
        </row>
        <row r="578">
          <cell r="H578">
            <v>-497.73090000000002</v>
          </cell>
        </row>
        <row r="579">
          <cell r="H579">
            <v>-498.5335</v>
          </cell>
        </row>
        <row r="580">
          <cell r="H580">
            <v>-499.33609999999999</v>
          </cell>
        </row>
        <row r="581">
          <cell r="H581">
            <v>-500.13869999999997</v>
          </cell>
        </row>
        <row r="582">
          <cell r="H582">
            <v>-500.94229999999999</v>
          </cell>
        </row>
        <row r="583">
          <cell r="H583">
            <v>-501.74490000000003</v>
          </cell>
        </row>
        <row r="584">
          <cell r="H584">
            <v>-502.54749999999996</v>
          </cell>
        </row>
        <row r="585">
          <cell r="H585">
            <v>-503.34909999999996</v>
          </cell>
        </row>
        <row r="586">
          <cell r="H586">
            <v>-504.15269999999998</v>
          </cell>
        </row>
        <row r="587">
          <cell r="H587">
            <v>-504.95530000000002</v>
          </cell>
        </row>
        <row r="588">
          <cell r="H588">
            <v>-505.75690000000003</v>
          </cell>
        </row>
        <row r="589">
          <cell r="H589">
            <v>-506.56160000000006</v>
          </cell>
        </row>
        <row r="590">
          <cell r="H590">
            <v>-507.36320000000001</v>
          </cell>
        </row>
        <row r="591">
          <cell r="H591">
            <v>-508.16579999999999</v>
          </cell>
        </row>
        <row r="592">
          <cell r="H592">
            <v>-508.96949999999998</v>
          </cell>
        </row>
        <row r="593">
          <cell r="H593">
            <v>-509.77110000000005</v>
          </cell>
        </row>
        <row r="594">
          <cell r="H594">
            <v>-510.57380000000001</v>
          </cell>
        </row>
        <row r="595">
          <cell r="H595">
            <v>-511.37839999999994</v>
          </cell>
        </row>
        <row r="596">
          <cell r="H596">
            <v>-512.18010000000004</v>
          </cell>
        </row>
        <row r="597">
          <cell r="H597">
            <v>-512.98270000000002</v>
          </cell>
        </row>
        <row r="598">
          <cell r="H598">
            <v>-513.78440000000001</v>
          </cell>
        </row>
        <row r="599">
          <cell r="H599">
            <v>-514.58809999999994</v>
          </cell>
        </row>
        <row r="600">
          <cell r="H600">
            <v>-515.39069999999992</v>
          </cell>
        </row>
        <row r="601">
          <cell r="H601">
            <v>-516.19240000000002</v>
          </cell>
        </row>
        <row r="602">
          <cell r="H602">
            <v>-516.99710000000005</v>
          </cell>
        </row>
        <row r="603">
          <cell r="H603">
            <v>-517.7998</v>
          </cell>
        </row>
        <row r="604">
          <cell r="H604">
            <v>-518.60149999999999</v>
          </cell>
        </row>
        <row r="605">
          <cell r="H605">
            <v>-519.40319999999997</v>
          </cell>
        </row>
        <row r="606">
          <cell r="H606">
            <v>-520.20450000000005</v>
          </cell>
        </row>
        <row r="607">
          <cell r="H607">
            <v>-521.00779999999997</v>
          </cell>
        </row>
        <row r="608">
          <cell r="H608">
            <v>-521.80909999999994</v>
          </cell>
        </row>
        <row r="609">
          <cell r="H609">
            <v>-522.61040000000003</v>
          </cell>
        </row>
        <row r="610">
          <cell r="H610">
            <v>-523.41269999999997</v>
          </cell>
        </row>
        <row r="611">
          <cell r="H611">
            <v>-524.21500000000003</v>
          </cell>
        </row>
        <row r="612">
          <cell r="H612">
            <v>-525.0163</v>
          </cell>
        </row>
        <row r="613">
          <cell r="H613">
            <v>-525.81860000000006</v>
          </cell>
        </row>
        <row r="614">
          <cell r="H614">
            <v>-526.62</v>
          </cell>
        </row>
        <row r="615">
          <cell r="H615">
            <v>-527.42229999999995</v>
          </cell>
        </row>
        <row r="616">
          <cell r="H616">
            <v>-528.22469999999998</v>
          </cell>
        </row>
        <row r="617">
          <cell r="H617">
            <v>-529.02600000000007</v>
          </cell>
        </row>
        <row r="618">
          <cell r="H618">
            <v>-529.82730000000004</v>
          </cell>
        </row>
        <row r="619">
          <cell r="H619">
            <v>-530.62969999999996</v>
          </cell>
        </row>
        <row r="620">
          <cell r="H620">
            <v>-531.43200000000002</v>
          </cell>
        </row>
        <row r="621">
          <cell r="H621">
            <v>-532.23340000000007</v>
          </cell>
        </row>
        <row r="622">
          <cell r="H622">
            <v>-533.03579999999999</v>
          </cell>
        </row>
        <row r="623">
          <cell r="H623">
            <v>-533.83709999999996</v>
          </cell>
        </row>
        <row r="624">
          <cell r="H624">
            <v>-534.63850000000002</v>
          </cell>
        </row>
        <row r="625">
          <cell r="H625">
            <v>-535.4366</v>
          </cell>
        </row>
        <row r="626">
          <cell r="H626">
            <v>-536.21420000000001</v>
          </cell>
        </row>
        <row r="627">
          <cell r="H627">
            <v>-536.99090000000001</v>
          </cell>
        </row>
        <row r="628">
          <cell r="H628">
            <v>-537.76859999999999</v>
          </cell>
        </row>
        <row r="629">
          <cell r="H629">
            <v>-538.5453</v>
          </cell>
        </row>
        <row r="630">
          <cell r="H630">
            <v>-539.32190000000003</v>
          </cell>
        </row>
        <row r="631">
          <cell r="H631">
            <v>-540.10059999999999</v>
          </cell>
        </row>
        <row r="632">
          <cell r="H632">
            <v>-540.87829999999997</v>
          </cell>
        </row>
        <row r="633">
          <cell r="H633">
            <v>-541.65499999999997</v>
          </cell>
        </row>
        <row r="634">
          <cell r="H634">
            <v>-542.43170000000009</v>
          </cell>
        </row>
        <row r="635">
          <cell r="H635">
            <v>-543.20939999999996</v>
          </cell>
        </row>
        <row r="636">
          <cell r="H636">
            <v>-543.98610000000008</v>
          </cell>
        </row>
        <row r="637">
          <cell r="H637">
            <v>-544.76379999999995</v>
          </cell>
        </row>
        <row r="638">
          <cell r="H638">
            <v>-545.54050000000007</v>
          </cell>
        </row>
        <row r="639">
          <cell r="H639">
            <v>-546.31820000000005</v>
          </cell>
        </row>
        <row r="640">
          <cell r="H640">
            <v>-547.09590000000003</v>
          </cell>
        </row>
        <row r="641">
          <cell r="H641">
            <v>-547.87369999999999</v>
          </cell>
        </row>
        <row r="642">
          <cell r="H642">
            <v>-548.64930000000004</v>
          </cell>
        </row>
        <row r="643">
          <cell r="H643">
            <v>-549.42600000000004</v>
          </cell>
        </row>
        <row r="644">
          <cell r="H644">
            <v>-550.20370000000003</v>
          </cell>
        </row>
        <row r="645">
          <cell r="H645">
            <v>-550.97939999999994</v>
          </cell>
        </row>
        <row r="646">
          <cell r="H646">
            <v>-551.75610000000006</v>
          </cell>
        </row>
        <row r="647">
          <cell r="H647">
            <v>-552.53179999999998</v>
          </cell>
        </row>
        <row r="648">
          <cell r="H648">
            <v>-553.3075</v>
          </cell>
        </row>
        <row r="649">
          <cell r="H649">
            <v>-554.08420000000001</v>
          </cell>
        </row>
        <row r="650">
          <cell r="H650">
            <v>-554.86090000000002</v>
          </cell>
        </row>
        <row r="651">
          <cell r="H651">
            <v>-555.63559999999995</v>
          </cell>
        </row>
        <row r="652">
          <cell r="H652">
            <v>-556.41139999999996</v>
          </cell>
        </row>
        <row r="653">
          <cell r="H653">
            <v>-557.18810000000008</v>
          </cell>
        </row>
        <row r="654">
          <cell r="H654">
            <v>-557.94740000000002</v>
          </cell>
        </row>
        <row r="655">
          <cell r="H655">
            <v>-558.70400000000006</v>
          </cell>
        </row>
        <row r="656">
          <cell r="H656">
            <v>-559.4606</v>
          </cell>
        </row>
        <row r="657">
          <cell r="H657">
            <v>-560.21820000000002</v>
          </cell>
        </row>
        <row r="658">
          <cell r="H658">
            <v>-560.97579999999994</v>
          </cell>
        </row>
        <row r="659">
          <cell r="H659">
            <v>-561.73239999999998</v>
          </cell>
        </row>
        <row r="660">
          <cell r="H660">
            <v>-562.49009999999998</v>
          </cell>
        </row>
        <row r="661">
          <cell r="H661">
            <v>-563.24670000000003</v>
          </cell>
        </row>
        <row r="662">
          <cell r="H662">
            <v>-564.00109999999995</v>
          </cell>
        </row>
        <row r="663">
          <cell r="H663">
            <v>-564.67489999999998</v>
          </cell>
        </row>
        <row r="664">
          <cell r="H664">
            <v>-565.34960000000001</v>
          </cell>
        </row>
        <row r="665">
          <cell r="H665">
            <v>-566.02340000000004</v>
          </cell>
        </row>
        <row r="666">
          <cell r="H666">
            <v>-566.69719999999995</v>
          </cell>
        </row>
        <row r="667">
          <cell r="H667">
            <v>-567.37090000000001</v>
          </cell>
        </row>
        <row r="668">
          <cell r="H668">
            <v>-568.04370000000006</v>
          </cell>
        </row>
        <row r="669">
          <cell r="H669">
            <v>-568.71849999999995</v>
          </cell>
        </row>
        <row r="670">
          <cell r="H670">
            <v>-569.39229999999998</v>
          </cell>
        </row>
        <row r="671">
          <cell r="H671">
            <v>-570.00639999999999</v>
          </cell>
        </row>
        <row r="672">
          <cell r="H672">
            <v>-570.61959999999999</v>
          </cell>
        </row>
        <row r="673">
          <cell r="H673">
            <v>-571.2328</v>
          </cell>
        </row>
        <row r="674">
          <cell r="H674">
            <v>-571.846</v>
          </cell>
        </row>
        <row r="675">
          <cell r="H675">
            <v>-572.46019999999999</v>
          </cell>
        </row>
        <row r="676">
          <cell r="H676">
            <v>-573.07349999999997</v>
          </cell>
        </row>
        <row r="677">
          <cell r="H677">
            <v>-573.68669999999997</v>
          </cell>
        </row>
        <row r="678">
          <cell r="H678">
            <v>-574.2989</v>
          </cell>
        </row>
        <row r="679">
          <cell r="H679">
            <v>-574.91219999999998</v>
          </cell>
        </row>
        <row r="680">
          <cell r="H680">
            <v>-575.52539999999999</v>
          </cell>
        </row>
        <row r="681">
          <cell r="H681">
            <v>-576.13869999999997</v>
          </cell>
        </row>
        <row r="682">
          <cell r="H682">
            <v>-576.75300000000004</v>
          </cell>
        </row>
        <row r="683">
          <cell r="H683">
            <v>-577.36630000000002</v>
          </cell>
        </row>
        <row r="684">
          <cell r="H684">
            <v>-577.97749999999996</v>
          </cell>
        </row>
        <row r="685">
          <cell r="H685">
            <v>-578.5752</v>
          </cell>
        </row>
        <row r="686">
          <cell r="H686">
            <v>-579.17399999999998</v>
          </cell>
        </row>
        <row r="687">
          <cell r="H687">
            <v>-579.77170000000001</v>
          </cell>
        </row>
        <row r="688">
          <cell r="H688">
            <v>-580.36950000000002</v>
          </cell>
        </row>
        <row r="689">
          <cell r="H689">
            <v>-580.96730000000002</v>
          </cell>
        </row>
        <row r="690">
          <cell r="H690">
            <v>-581.56500000000005</v>
          </cell>
        </row>
        <row r="691">
          <cell r="H691">
            <v>-582.16480000000001</v>
          </cell>
        </row>
        <row r="692">
          <cell r="H692">
            <v>-582.76160000000004</v>
          </cell>
        </row>
        <row r="693">
          <cell r="H693">
            <v>-583.36040000000003</v>
          </cell>
        </row>
        <row r="694">
          <cell r="H694">
            <v>-583.95820000000003</v>
          </cell>
        </row>
        <row r="695">
          <cell r="H695">
            <v>-584.55600000000004</v>
          </cell>
        </row>
        <row r="696">
          <cell r="H696">
            <v>-585.15380000000005</v>
          </cell>
        </row>
        <row r="697">
          <cell r="H697">
            <v>-585.75259999999992</v>
          </cell>
        </row>
        <row r="698">
          <cell r="H698">
            <v>-586.35040000000004</v>
          </cell>
        </row>
        <row r="699">
          <cell r="H699">
            <v>-586.94830000000002</v>
          </cell>
        </row>
        <row r="700">
          <cell r="H700">
            <v>-587.5471</v>
          </cell>
        </row>
        <row r="701">
          <cell r="H701">
            <v>-588.14390000000003</v>
          </cell>
        </row>
        <row r="702">
          <cell r="H702">
            <v>-588.74279999999999</v>
          </cell>
        </row>
        <row r="703">
          <cell r="H703">
            <v>-589.34159999999997</v>
          </cell>
        </row>
        <row r="704">
          <cell r="H704">
            <v>-589.93949999999995</v>
          </cell>
        </row>
        <row r="705">
          <cell r="H705">
            <v>-590.53739999999993</v>
          </cell>
        </row>
        <row r="706">
          <cell r="H706">
            <v>-591.13519999999994</v>
          </cell>
        </row>
        <row r="707">
          <cell r="H707">
            <v>-591.73310000000004</v>
          </cell>
        </row>
        <row r="708">
          <cell r="H708">
            <v>-592.33100000000002</v>
          </cell>
        </row>
        <row r="709">
          <cell r="H709">
            <v>-592.92989999999998</v>
          </cell>
        </row>
        <row r="710">
          <cell r="H710">
            <v>-593.5222</v>
          </cell>
        </row>
        <row r="711">
          <cell r="H711">
            <v>-593.9914</v>
          </cell>
        </row>
        <row r="712">
          <cell r="H712">
            <v>-594.45849999999996</v>
          </cell>
        </row>
        <row r="713">
          <cell r="H713">
            <v>-594.92759999999998</v>
          </cell>
        </row>
        <row r="714">
          <cell r="H714">
            <v>-595.39480000000003</v>
          </cell>
        </row>
        <row r="715">
          <cell r="H715">
            <v>-595.86290000000008</v>
          </cell>
        </row>
        <row r="716">
          <cell r="H716">
            <v>-596.33109999999999</v>
          </cell>
        </row>
        <row r="717">
          <cell r="H717">
            <v>-596.79920000000004</v>
          </cell>
        </row>
        <row r="718">
          <cell r="H718">
            <v>-597.26739999999995</v>
          </cell>
        </row>
        <row r="719">
          <cell r="H719">
            <v>-597.73450000000003</v>
          </cell>
        </row>
        <row r="720">
          <cell r="H720">
            <v>-598.20370000000003</v>
          </cell>
        </row>
        <row r="721">
          <cell r="H721">
            <v>-598.67079999999999</v>
          </cell>
        </row>
        <row r="722">
          <cell r="H722">
            <v>-599.14</v>
          </cell>
        </row>
        <row r="723">
          <cell r="H723">
            <v>-599.6081999999999</v>
          </cell>
        </row>
        <row r="724">
          <cell r="H724">
            <v>-600.07629999999995</v>
          </cell>
        </row>
        <row r="725">
          <cell r="H725">
            <v>-600.54449999999997</v>
          </cell>
        </row>
        <row r="726">
          <cell r="H726">
            <v>-601.01170000000002</v>
          </cell>
        </row>
        <row r="727">
          <cell r="H727">
            <v>-601.48090000000002</v>
          </cell>
        </row>
        <row r="728">
          <cell r="H728">
            <v>-601.94810000000007</v>
          </cell>
        </row>
        <row r="729">
          <cell r="H729">
            <v>-602.41619999999989</v>
          </cell>
        </row>
        <row r="730">
          <cell r="H730">
            <v>-602.88440000000003</v>
          </cell>
        </row>
        <row r="731">
          <cell r="H731">
            <v>-603.35260000000005</v>
          </cell>
        </row>
        <row r="732">
          <cell r="H732">
            <v>-603.82080000000008</v>
          </cell>
        </row>
        <row r="733">
          <cell r="H733">
            <v>-604.28800000000001</v>
          </cell>
        </row>
        <row r="734">
          <cell r="H734">
            <v>-604.75720000000001</v>
          </cell>
        </row>
        <row r="735">
          <cell r="H735">
            <v>-605.22440000000006</v>
          </cell>
        </row>
        <row r="736">
          <cell r="H736">
            <v>-605.69259999999997</v>
          </cell>
        </row>
        <row r="737">
          <cell r="H737">
            <v>-606.16089999999997</v>
          </cell>
        </row>
        <row r="738">
          <cell r="H738">
            <v>-606.62810000000002</v>
          </cell>
        </row>
        <row r="739">
          <cell r="H739">
            <v>-607.09829999999999</v>
          </cell>
        </row>
        <row r="740">
          <cell r="H740">
            <v>-607.56549999999993</v>
          </cell>
        </row>
        <row r="741">
          <cell r="H741">
            <v>-608.02809999999999</v>
          </cell>
        </row>
        <row r="742">
          <cell r="H742">
            <v>-608.48949999999991</v>
          </cell>
        </row>
        <row r="743">
          <cell r="H743">
            <v>-608.95190000000002</v>
          </cell>
        </row>
        <row r="744">
          <cell r="H744">
            <v>-609.41430000000003</v>
          </cell>
        </row>
        <row r="745">
          <cell r="H745">
            <v>-609.87569999999994</v>
          </cell>
        </row>
        <row r="746">
          <cell r="H746">
            <v>-610.33809999999994</v>
          </cell>
        </row>
        <row r="747">
          <cell r="H747">
            <v>-610.79949999999997</v>
          </cell>
        </row>
        <row r="748">
          <cell r="H748">
            <v>-611.26089999999999</v>
          </cell>
        </row>
        <row r="749">
          <cell r="H749">
            <v>-611.70820000000003</v>
          </cell>
        </row>
        <row r="750">
          <cell r="H750">
            <v>-612.13409999999999</v>
          </cell>
        </row>
        <row r="751">
          <cell r="H751">
            <v>-612.55999999999995</v>
          </cell>
        </row>
        <row r="752">
          <cell r="H752">
            <v>-612.98590000000002</v>
          </cell>
        </row>
        <row r="753">
          <cell r="H753">
            <v>-613.40959999999995</v>
          </cell>
        </row>
        <row r="754">
          <cell r="H754">
            <v>-613.77179999999998</v>
          </cell>
        </row>
        <row r="755">
          <cell r="H755">
            <v>-614.13300000000004</v>
          </cell>
        </row>
        <row r="756">
          <cell r="H756">
            <v>-614.49619999999993</v>
          </cell>
        </row>
        <row r="757">
          <cell r="H757">
            <v>-614.85739999999998</v>
          </cell>
        </row>
        <row r="758">
          <cell r="H758">
            <v>-615.21960000000001</v>
          </cell>
        </row>
        <row r="759">
          <cell r="H759">
            <v>-615.58280000000002</v>
          </cell>
        </row>
        <row r="760">
          <cell r="H760">
            <v>-615.94399999999996</v>
          </cell>
        </row>
        <row r="761">
          <cell r="H761">
            <v>-616.30520000000001</v>
          </cell>
        </row>
        <row r="762">
          <cell r="H762">
            <v>-616.66840000000002</v>
          </cell>
        </row>
        <row r="763">
          <cell r="H763">
            <v>-617.03060000000005</v>
          </cell>
        </row>
        <row r="764">
          <cell r="H764">
            <v>-617.39189999999996</v>
          </cell>
        </row>
        <row r="765">
          <cell r="H765">
            <v>-617.75409999999999</v>
          </cell>
        </row>
        <row r="766">
          <cell r="H766">
            <v>-618.1173</v>
          </cell>
        </row>
        <row r="767">
          <cell r="H767">
            <v>-618.47849999999994</v>
          </cell>
        </row>
        <row r="768">
          <cell r="H768">
            <v>-618.84079999999994</v>
          </cell>
        </row>
        <row r="769">
          <cell r="H769">
            <v>-619.202</v>
          </cell>
        </row>
        <row r="770">
          <cell r="H770">
            <v>-619.5643</v>
          </cell>
        </row>
        <row r="771">
          <cell r="H771">
            <v>-619.92750000000001</v>
          </cell>
        </row>
        <row r="772">
          <cell r="H772">
            <v>-620.28880000000004</v>
          </cell>
        </row>
        <row r="773">
          <cell r="H773">
            <v>-620.65100000000007</v>
          </cell>
        </row>
        <row r="774">
          <cell r="H774">
            <v>-621.01330000000007</v>
          </cell>
        </row>
        <row r="775">
          <cell r="H775">
            <v>-621.37549999999999</v>
          </cell>
        </row>
        <row r="776">
          <cell r="H776">
            <v>-621.73680000000002</v>
          </cell>
        </row>
        <row r="777">
          <cell r="H777">
            <v>-622.1001</v>
          </cell>
        </row>
        <row r="778">
          <cell r="H778">
            <v>-622.46109999999999</v>
          </cell>
        </row>
        <row r="779">
          <cell r="H779">
            <v>-622.8202</v>
          </cell>
        </row>
        <row r="780">
          <cell r="H780">
            <v>-623.17939999999999</v>
          </cell>
        </row>
        <row r="781">
          <cell r="H781">
            <v>-623.53869999999995</v>
          </cell>
        </row>
        <row r="782">
          <cell r="H782">
            <v>-623.89600000000007</v>
          </cell>
        </row>
        <row r="783">
          <cell r="H783">
            <v>-624.25530000000003</v>
          </cell>
        </row>
        <row r="784">
          <cell r="H784">
            <v>-624.6146</v>
          </cell>
        </row>
        <row r="785">
          <cell r="H785">
            <v>-624.97289999999998</v>
          </cell>
        </row>
        <row r="786">
          <cell r="H786">
            <v>-625.33119999999997</v>
          </cell>
        </row>
        <row r="787">
          <cell r="H787">
            <v>-625.68959999999993</v>
          </cell>
        </row>
        <row r="788">
          <cell r="H788">
            <v>-626.0489</v>
          </cell>
        </row>
        <row r="789">
          <cell r="H789">
            <v>-626.40819999999997</v>
          </cell>
        </row>
        <row r="790">
          <cell r="H790">
            <v>-626.76560000000006</v>
          </cell>
        </row>
        <row r="791">
          <cell r="H791">
            <v>-627.12490000000003</v>
          </cell>
        </row>
        <row r="792">
          <cell r="H792">
            <v>-627.48329999999999</v>
          </cell>
        </row>
        <row r="793">
          <cell r="H793">
            <v>-627.84259999999995</v>
          </cell>
        </row>
        <row r="794">
          <cell r="H794">
            <v>-628.20100000000002</v>
          </cell>
        </row>
        <row r="795">
          <cell r="H795">
            <v>-628.55930000000001</v>
          </cell>
        </row>
        <row r="796">
          <cell r="H796">
            <v>-628.91869999999994</v>
          </cell>
        </row>
        <row r="797">
          <cell r="H797">
            <v>-629.27700000000004</v>
          </cell>
        </row>
        <row r="798">
          <cell r="H798">
            <v>-629.63539999999989</v>
          </cell>
        </row>
        <row r="799">
          <cell r="H799">
            <v>-629.99379999999996</v>
          </cell>
        </row>
        <row r="800">
          <cell r="H800">
            <v>-630.35310000000004</v>
          </cell>
        </row>
        <row r="801">
          <cell r="H801">
            <v>-630.71249999999998</v>
          </cell>
        </row>
        <row r="802">
          <cell r="H802">
            <v>-631.06989999999996</v>
          </cell>
        </row>
        <row r="803">
          <cell r="H803">
            <v>-631.42930000000001</v>
          </cell>
        </row>
        <row r="804">
          <cell r="H804">
            <v>-631.78769999999997</v>
          </cell>
        </row>
        <row r="805">
          <cell r="H805">
            <v>-632.14609999999993</v>
          </cell>
        </row>
        <row r="806">
          <cell r="H806">
            <v>-632.50450000000001</v>
          </cell>
        </row>
        <row r="807">
          <cell r="H807">
            <v>-632.86389999999994</v>
          </cell>
        </row>
        <row r="808">
          <cell r="H808">
            <v>-633.22230000000002</v>
          </cell>
        </row>
        <row r="809">
          <cell r="H809">
            <v>-633.58169999999996</v>
          </cell>
        </row>
        <row r="810">
          <cell r="H810">
            <v>-633.94010000000003</v>
          </cell>
        </row>
        <row r="811">
          <cell r="H811">
            <v>-634.29849999999999</v>
          </cell>
        </row>
        <row r="812">
          <cell r="H812">
            <v>-634.65789999999993</v>
          </cell>
        </row>
        <row r="813">
          <cell r="H813">
            <v>-635.01530000000002</v>
          </cell>
        </row>
        <row r="814">
          <cell r="H814">
            <v>-635.37570000000005</v>
          </cell>
        </row>
        <row r="815">
          <cell r="H815">
            <v>-635.73320000000001</v>
          </cell>
        </row>
        <row r="816">
          <cell r="H816">
            <v>-636.09159999999997</v>
          </cell>
        </row>
        <row r="817">
          <cell r="H817">
            <v>-636.45100000000002</v>
          </cell>
        </row>
        <row r="818">
          <cell r="H818">
            <v>-636.80949999999996</v>
          </cell>
        </row>
        <row r="819">
          <cell r="H819">
            <v>-637.16790000000003</v>
          </cell>
        </row>
        <row r="820">
          <cell r="H820">
            <v>-637.52729999999997</v>
          </cell>
        </row>
        <row r="821">
          <cell r="H821">
            <v>-637.88480000000004</v>
          </cell>
        </row>
        <row r="822">
          <cell r="H822">
            <v>-638.24420000000009</v>
          </cell>
        </row>
        <row r="823">
          <cell r="H823">
            <v>-638.6037</v>
          </cell>
        </row>
        <row r="824">
          <cell r="H824">
            <v>-638.96209999999996</v>
          </cell>
        </row>
        <row r="825">
          <cell r="H825">
            <v>-639.32060000000001</v>
          </cell>
        </row>
        <row r="826">
          <cell r="H826">
            <v>-639.67910000000006</v>
          </cell>
        </row>
        <row r="827">
          <cell r="H827">
            <v>-640.0385</v>
          </cell>
        </row>
        <row r="828">
          <cell r="H828">
            <v>-640.39599999999996</v>
          </cell>
        </row>
        <row r="829">
          <cell r="H829">
            <v>-640.75649999999996</v>
          </cell>
        </row>
        <row r="830">
          <cell r="H830">
            <v>-641.11389999999994</v>
          </cell>
        </row>
        <row r="831">
          <cell r="H831">
            <v>-641.4713999999999</v>
          </cell>
        </row>
        <row r="832">
          <cell r="H832">
            <v>-641.82989999999995</v>
          </cell>
        </row>
        <row r="833">
          <cell r="H833">
            <v>-642.1884</v>
          </cell>
        </row>
        <row r="834">
          <cell r="H834">
            <v>-642.54590000000007</v>
          </cell>
        </row>
        <row r="835">
          <cell r="H835">
            <v>-642.9043999999999</v>
          </cell>
        </row>
        <row r="836">
          <cell r="H836">
            <v>-643.26289999999995</v>
          </cell>
        </row>
        <row r="837">
          <cell r="H837">
            <v>-643.62139999999999</v>
          </cell>
        </row>
        <row r="838">
          <cell r="H838">
            <v>-643.97989999999993</v>
          </cell>
        </row>
        <row r="839">
          <cell r="H839">
            <v>-644.3374</v>
          </cell>
        </row>
        <row r="840">
          <cell r="H840">
            <v>-644.697</v>
          </cell>
        </row>
        <row r="841">
          <cell r="H841">
            <v>-645.05449999999996</v>
          </cell>
        </row>
        <row r="842">
          <cell r="H842">
            <v>-645.41200000000003</v>
          </cell>
        </row>
        <row r="843">
          <cell r="H843">
            <v>-645.77049999999997</v>
          </cell>
        </row>
        <row r="844">
          <cell r="H844">
            <v>-646.12909999999999</v>
          </cell>
        </row>
        <row r="845">
          <cell r="H845">
            <v>-646.48660000000007</v>
          </cell>
        </row>
        <row r="846">
          <cell r="H846">
            <v>-646.8451</v>
          </cell>
        </row>
        <row r="847">
          <cell r="H847">
            <v>-647.17239999999993</v>
          </cell>
        </row>
        <row r="848">
          <cell r="H848">
            <v>-647.46940000000006</v>
          </cell>
        </row>
        <row r="849">
          <cell r="H849">
            <v>-647.76639999999998</v>
          </cell>
        </row>
        <row r="850">
          <cell r="H850">
            <v>-648.06240000000003</v>
          </cell>
        </row>
        <row r="851">
          <cell r="H851">
            <v>-648.3605</v>
          </cell>
        </row>
        <row r="852">
          <cell r="H852">
            <v>-648.65649999999994</v>
          </cell>
        </row>
        <row r="853">
          <cell r="H853">
            <v>-648.95349999999996</v>
          </cell>
        </row>
        <row r="854">
          <cell r="H854">
            <v>-649.25049999999999</v>
          </cell>
        </row>
        <row r="855">
          <cell r="H855">
            <v>-649.54759999999987</v>
          </cell>
        </row>
        <row r="856">
          <cell r="H856">
            <v>-649.84460000000001</v>
          </cell>
        </row>
        <row r="857">
          <cell r="H857">
            <v>-650.14070000000004</v>
          </cell>
        </row>
        <row r="858">
          <cell r="H858">
            <v>-650.43769999999995</v>
          </cell>
        </row>
        <row r="859">
          <cell r="H859">
            <v>-650.73469999999998</v>
          </cell>
        </row>
        <row r="860">
          <cell r="H860">
            <v>-651.03279999999995</v>
          </cell>
        </row>
        <row r="861">
          <cell r="H861">
            <v>-651.3288</v>
          </cell>
        </row>
        <row r="862">
          <cell r="H862">
            <v>-651.62689999999998</v>
          </cell>
        </row>
        <row r="863">
          <cell r="H863">
            <v>-651.92290000000003</v>
          </cell>
        </row>
        <row r="864">
          <cell r="H864">
            <v>-652.22</v>
          </cell>
        </row>
        <row r="865">
          <cell r="H865">
            <v>-652.51700000000005</v>
          </cell>
        </row>
        <row r="866">
          <cell r="H866">
            <v>-652.81310000000008</v>
          </cell>
        </row>
        <row r="867">
          <cell r="H867">
            <v>-653.11020000000008</v>
          </cell>
        </row>
        <row r="868">
          <cell r="H868">
            <v>-653.40719999999999</v>
          </cell>
        </row>
        <row r="869">
          <cell r="H869">
            <v>-653.70429999999999</v>
          </cell>
        </row>
        <row r="870">
          <cell r="H870">
            <v>-654.00040000000013</v>
          </cell>
        </row>
        <row r="871">
          <cell r="H871">
            <v>-654.29840000000002</v>
          </cell>
        </row>
        <row r="872">
          <cell r="H872">
            <v>-654.59450000000004</v>
          </cell>
        </row>
        <row r="873">
          <cell r="H873">
            <v>-654.89160000000004</v>
          </cell>
        </row>
        <row r="874">
          <cell r="H874">
            <v>-655.18860000000006</v>
          </cell>
        </row>
        <row r="875">
          <cell r="H875">
            <v>-655.48469999999998</v>
          </cell>
        </row>
        <row r="876">
          <cell r="H876">
            <v>-655.78280000000007</v>
          </cell>
        </row>
        <row r="877">
          <cell r="H877">
            <v>-656.07989999999995</v>
          </cell>
        </row>
        <row r="878">
          <cell r="H878">
            <v>-656.37699999999995</v>
          </cell>
        </row>
        <row r="879">
          <cell r="H879">
            <v>-656.673</v>
          </cell>
        </row>
        <row r="880">
          <cell r="H880">
            <v>-656.97109999999998</v>
          </cell>
        </row>
        <row r="881">
          <cell r="H881">
            <v>-657.2672</v>
          </cell>
        </row>
        <row r="882">
          <cell r="H882">
            <v>-657.5643</v>
          </cell>
        </row>
        <row r="883">
          <cell r="H883">
            <v>-657.8614</v>
          </cell>
        </row>
        <row r="884">
          <cell r="H884">
            <v>-658.15749999999991</v>
          </cell>
        </row>
        <row r="885">
          <cell r="H885">
            <v>-658.45460000000003</v>
          </cell>
        </row>
        <row r="886">
          <cell r="H886">
            <v>-658.75170000000003</v>
          </cell>
        </row>
        <row r="887">
          <cell r="H887">
            <v>-659.04880000000003</v>
          </cell>
        </row>
        <row r="888">
          <cell r="H888">
            <v>-659.34590000000003</v>
          </cell>
        </row>
        <row r="889">
          <cell r="H889">
            <v>-659.64400000000001</v>
          </cell>
        </row>
        <row r="890">
          <cell r="H890">
            <v>-659.94010000000003</v>
          </cell>
        </row>
        <row r="891">
          <cell r="H891">
            <v>-660.23620000000005</v>
          </cell>
        </row>
        <row r="892">
          <cell r="H892">
            <v>-660.53330000000005</v>
          </cell>
        </row>
        <row r="893">
          <cell r="H893">
            <v>-660.83039999999994</v>
          </cell>
        </row>
        <row r="894">
          <cell r="H894">
            <v>-661.12560000000008</v>
          </cell>
        </row>
        <row r="895">
          <cell r="H895">
            <v>-661.42079999999999</v>
          </cell>
        </row>
        <row r="896">
          <cell r="H896">
            <v>-661.71600000000001</v>
          </cell>
        </row>
        <row r="897">
          <cell r="H897">
            <v>-662.01120000000003</v>
          </cell>
        </row>
        <row r="898">
          <cell r="H898">
            <v>-662.30740000000014</v>
          </cell>
        </row>
        <row r="899">
          <cell r="H899">
            <v>-662.60159999999996</v>
          </cell>
        </row>
        <row r="900">
          <cell r="H900">
            <v>-662.89679999999998</v>
          </cell>
        </row>
        <row r="901">
          <cell r="H901">
            <v>-663.19199999999989</v>
          </cell>
        </row>
        <row r="902">
          <cell r="H902">
            <v>-663.48820000000001</v>
          </cell>
        </row>
        <row r="903">
          <cell r="H903">
            <v>-663.78340000000003</v>
          </cell>
        </row>
        <row r="904">
          <cell r="H904">
            <v>-664.07759999999996</v>
          </cell>
        </row>
        <row r="905">
          <cell r="H905">
            <v>-664.3728000000001</v>
          </cell>
        </row>
        <row r="906">
          <cell r="H906">
            <v>-664.6690000000001</v>
          </cell>
        </row>
        <row r="907">
          <cell r="H907">
            <v>-664.96419999999989</v>
          </cell>
        </row>
        <row r="908">
          <cell r="H908">
            <v>-665.25839999999994</v>
          </cell>
        </row>
        <row r="909">
          <cell r="H909">
            <v>-665.55359999999996</v>
          </cell>
        </row>
        <row r="910">
          <cell r="H910">
            <v>-665.84979999999996</v>
          </cell>
        </row>
        <row r="911">
          <cell r="H911">
            <v>-666.14499999999998</v>
          </cell>
        </row>
        <row r="912">
          <cell r="H912">
            <v>-666.4393</v>
          </cell>
        </row>
        <row r="913">
          <cell r="H913">
            <v>-666.73450000000003</v>
          </cell>
        </row>
        <row r="914">
          <cell r="H914">
            <v>-667.03070000000002</v>
          </cell>
        </row>
        <row r="915">
          <cell r="H915">
            <v>-667.32590000000005</v>
          </cell>
        </row>
        <row r="916">
          <cell r="H916">
            <v>-667.62019999999995</v>
          </cell>
        </row>
        <row r="917">
          <cell r="H917">
            <v>-667.91540000000009</v>
          </cell>
        </row>
        <row r="918">
          <cell r="H918">
            <v>-668.21160000000009</v>
          </cell>
        </row>
        <row r="919">
          <cell r="H919">
            <v>-668.50689999999997</v>
          </cell>
        </row>
        <row r="920">
          <cell r="H920">
            <v>-668.80110000000002</v>
          </cell>
        </row>
        <row r="921">
          <cell r="H921">
            <v>-669.09629999999993</v>
          </cell>
        </row>
        <row r="922">
          <cell r="H922">
            <v>-669.3925999999999</v>
          </cell>
        </row>
        <row r="923">
          <cell r="H923">
            <v>-669.68779999999992</v>
          </cell>
        </row>
        <row r="924">
          <cell r="H924">
            <v>-669.98209999999995</v>
          </cell>
        </row>
        <row r="925">
          <cell r="H925">
            <v>-670.27729999999997</v>
          </cell>
        </row>
        <row r="926">
          <cell r="H926">
            <v>-670.57349999999997</v>
          </cell>
        </row>
        <row r="927">
          <cell r="H927">
            <v>-670.86779999999999</v>
          </cell>
        </row>
        <row r="928">
          <cell r="H928">
            <v>-671.16300000000001</v>
          </cell>
        </row>
        <row r="929">
          <cell r="H929">
            <v>-671.45830000000001</v>
          </cell>
        </row>
        <row r="930">
          <cell r="H930">
            <v>-671.75369999999998</v>
          </cell>
        </row>
        <row r="931">
          <cell r="H931">
            <v>-672.04750000000001</v>
          </cell>
        </row>
        <row r="932">
          <cell r="H932">
            <v>-672.34220000000005</v>
          </cell>
        </row>
        <row r="933">
          <cell r="H933">
            <v>-672.63700000000006</v>
          </cell>
        </row>
        <row r="934">
          <cell r="H934">
            <v>-672.93079999999998</v>
          </cell>
        </row>
        <row r="935">
          <cell r="H935">
            <v>-673.22550000000001</v>
          </cell>
        </row>
        <row r="936">
          <cell r="H936">
            <v>-673.52030000000002</v>
          </cell>
        </row>
        <row r="937">
          <cell r="H937">
            <v>-673.81510000000003</v>
          </cell>
        </row>
        <row r="938">
          <cell r="H938">
            <v>-674.10979999999995</v>
          </cell>
        </row>
        <row r="939">
          <cell r="H939">
            <v>-674.40359999999998</v>
          </cell>
        </row>
        <row r="940">
          <cell r="H940">
            <v>-674.69839999999999</v>
          </cell>
        </row>
        <row r="941">
          <cell r="H941">
            <v>-674.99310000000003</v>
          </cell>
        </row>
        <row r="942">
          <cell r="H942">
            <v>-675.28689999999995</v>
          </cell>
        </row>
        <row r="943">
          <cell r="H943">
            <v>-675.58169999999996</v>
          </cell>
        </row>
        <row r="944">
          <cell r="H944">
            <v>-675.87549999999999</v>
          </cell>
        </row>
        <row r="945">
          <cell r="H945">
            <v>-676.1703</v>
          </cell>
        </row>
        <row r="946">
          <cell r="H946">
            <v>-676.46510000000012</v>
          </cell>
        </row>
        <row r="947">
          <cell r="H947">
            <v>-676.75980000000004</v>
          </cell>
        </row>
        <row r="948">
          <cell r="H948">
            <v>-677.05459999999994</v>
          </cell>
        </row>
        <row r="949">
          <cell r="H949">
            <v>-677.34840000000008</v>
          </cell>
        </row>
        <row r="950">
          <cell r="H950">
            <v>-677.64319999999998</v>
          </cell>
        </row>
        <row r="951">
          <cell r="H951">
            <v>-677.93799999999999</v>
          </cell>
        </row>
        <row r="952">
          <cell r="H952">
            <v>-678.2296</v>
          </cell>
        </row>
        <row r="953">
          <cell r="H953">
            <v>-678.52120000000002</v>
          </cell>
        </row>
        <row r="954">
          <cell r="H954">
            <v>-678.81279999999992</v>
          </cell>
        </row>
        <row r="955">
          <cell r="H955">
            <v>-679.10439999999994</v>
          </cell>
        </row>
        <row r="956">
          <cell r="H956">
            <v>-679.39589999999998</v>
          </cell>
        </row>
        <row r="957">
          <cell r="H957">
            <v>-679.6875</v>
          </cell>
        </row>
        <row r="958">
          <cell r="H958">
            <v>-679.97910000000002</v>
          </cell>
        </row>
        <row r="959">
          <cell r="H959">
            <v>-680.27070000000003</v>
          </cell>
        </row>
        <row r="960">
          <cell r="H960">
            <v>-680.56219999999996</v>
          </cell>
        </row>
        <row r="961">
          <cell r="H961">
            <v>-680.85379999999998</v>
          </cell>
        </row>
        <row r="962">
          <cell r="H962">
            <v>-681.1454</v>
          </cell>
        </row>
        <row r="963">
          <cell r="H963">
            <v>-681.43799999999999</v>
          </cell>
        </row>
        <row r="964">
          <cell r="H964">
            <v>-681.7296</v>
          </cell>
        </row>
        <row r="965">
          <cell r="H965">
            <v>-682.02120000000002</v>
          </cell>
        </row>
        <row r="966">
          <cell r="H966">
            <v>-682.31280000000004</v>
          </cell>
        </row>
        <row r="967">
          <cell r="H967">
            <v>-682.60439999999994</v>
          </cell>
        </row>
        <row r="968">
          <cell r="H968">
            <v>-682.89599999999996</v>
          </cell>
        </row>
        <row r="969">
          <cell r="H969">
            <v>-683.18759999999997</v>
          </cell>
        </row>
        <row r="970">
          <cell r="H970">
            <v>-683.47919999999999</v>
          </cell>
        </row>
        <row r="971">
          <cell r="H971">
            <v>-683.77080000000001</v>
          </cell>
        </row>
        <row r="972">
          <cell r="H972">
            <v>-684.06240000000003</v>
          </cell>
        </row>
        <row r="973">
          <cell r="H973">
            <v>-684.35400000000004</v>
          </cell>
        </row>
        <row r="974">
          <cell r="H974">
            <v>-684.64660000000003</v>
          </cell>
        </row>
        <row r="975">
          <cell r="H975">
            <v>-684.93819999999994</v>
          </cell>
        </row>
        <row r="976">
          <cell r="H976">
            <v>-685.22990000000004</v>
          </cell>
        </row>
        <row r="977">
          <cell r="H977">
            <v>-685.52150000000006</v>
          </cell>
        </row>
        <row r="978">
          <cell r="H978">
            <v>-685.81209999999999</v>
          </cell>
        </row>
        <row r="979">
          <cell r="H979">
            <v>-686.1037</v>
          </cell>
        </row>
        <row r="980">
          <cell r="H980">
            <v>-686.39530000000002</v>
          </cell>
        </row>
        <row r="981">
          <cell r="H981">
            <v>-686.68700000000001</v>
          </cell>
        </row>
        <row r="982">
          <cell r="H982">
            <v>-686.97860000000003</v>
          </cell>
        </row>
        <row r="983">
          <cell r="H983">
            <v>-687.27019999999993</v>
          </cell>
        </row>
        <row r="984">
          <cell r="H984">
            <v>-687.56190000000004</v>
          </cell>
        </row>
        <row r="985">
          <cell r="H985">
            <v>-687.85350000000005</v>
          </cell>
        </row>
        <row r="986">
          <cell r="H986">
            <v>-688.14509999999996</v>
          </cell>
        </row>
        <row r="987">
          <cell r="H987">
            <v>-688.43679999999995</v>
          </cell>
        </row>
        <row r="988">
          <cell r="H988">
            <v>-688.72839999999997</v>
          </cell>
        </row>
        <row r="989">
          <cell r="H989">
            <v>-689.02</v>
          </cell>
        </row>
        <row r="990">
          <cell r="H990">
            <v>-689.31169999999997</v>
          </cell>
        </row>
        <row r="991">
          <cell r="H991">
            <v>-689.6033000000001</v>
          </cell>
        </row>
        <row r="992">
          <cell r="H992">
            <v>-689.8950000000001</v>
          </cell>
        </row>
        <row r="993">
          <cell r="H993">
            <v>-690.1866</v>
          </cell>
        </row>
        <row r="994">
          <cell r="H994">
            <v>-690.47829999999999</v>
          </cell>
        </row>
        <row r="995">
          <cell r="H995">
            <v>-690.76990000000001</v>
          </cell>
        </row>
        <row r="996">
          <cell r="H996">
            <v>-691.0616</v>
          </cell>
        </row>
        <row r="997">
          <cell r="H997">
            <v>-691.35230000000001</v>
          </cell>
        </row>
        <row r="998">
          <cell r="H998">
            <v>-691.64390000000003</v>
          </cell>
        </row>
        <row r="999">
          <cell r="H999">
            <v>-691.93560000000002</v>
          </cell>
        </row>
        <row r="1000">
          <cell r="H1000">
            <v>-692.22720000000004</v>
          </cell>
        </row>
        <row r="1001">
          <cell r="H1001">
            <v>-692.51890000000003</v>
          </cell>
        </row>
        <row r="1002">
          <cell r="H1002">
            <v>-692.81060000000002</v>
          </cell>
        </row>
        <row r="1003">
          <cell r="H1003">
            <v>-693.10220000000004</v>
          </cell>
        </row>
        <row r="1004">
          <cell r="H1004">
            <v>-693.39490000000001</v>
          </cell>
        </row>
        <row r="1005">
          <cell r="H1005">
            <v>-693.6866</v>
          </cell>
        </row>
        <row r="1006">
          <cell r="H1006">
            <v>-693.97829999999999</v>
          </cell>
        </row>
        <row r="1007">
          <cell r="H1007">
            <v>-694.26990000000001</v>
          </cell>
        </row>
        <row r="1008">
          <cell r="H1008">
            <v>-694.5616</v>
          </cell>
        </row>
        <row r="1009">
          <cell r="H1009">
            <v>-694.85329999999999</v>
          </cell>
        </row>
        <row r="1010">
          <cell r="H1010">
            <v>-695.14499999999998</v>
          </cell>
        </row>
        <row r="1011">
          <cell r="H1011">
            <v>-695.42720000000008</v>
          </cell>
        </row>
        <row r="1012">
          <cell r="H1012">
            <v>-695.70969999999988</v>
          </cell>
        </row>
        <row r="1013">
          <cell r="H1013">
            <v>-695.99119999999994</v>
          </cell>
        </row>
        <row r="1014">
          <cell r="H1014">
            <v>-696.27269999999999</v>
          </cell>
        </row>
        <row r="1015">
          <cell r="H1015">
            <v>-696.55420000000004</v>
          </cell>
        </row>
        <row r="1016">
          <cell r="H1016">
            <v>-696.83569999999997</v>
          </cell>
        </row>
        <row r="1017">
          <cell r="H1017">
            <v>-697.11720000000003</v>
          </cell>
        </row>
        <row r="1018">
          <cell r="H1018">
            <v>-697.39769999999999</v>
          </cell>
        </row>
        <row r="1019">
          <cell r="H1019">
            <v>-697.68020000000001</v>
          </cell>
        </row>
        <row r="1020">
          <cell r="H1020">
            <v>-697.96170000000006</v>
          </cell>
        </row>
        <row r="1021">
          <cell r="H1021">
            <v>-698.24220000000003</v>
          </cell>
        </row>
        <row r="1022">
          <cell r="H1022">
            <v>-698.52469999999994</v>
          </cell>
        </row>
        <row r="1023">
          <cell r="H1023">
            <v>-698.80629999999996</v>
          </cell>
        </row>
        <row r="1024">
          <cell r="H1024">
            <v>-699.08780000000002</v>
          </cell>
        </row>
        <row r="1025">
          <cell r="H1025">
            <v>-699.36929999999995</v>
          </cell>
        </row>
        <row r="1026">
          <cell r="H1026">
            <v>-699.65179999999998</v>
          </cell>
        </row>
        <row r="1027">
          <cell r="H1027">
            <v>-699.93240000000003</v>
          </cell>
        </row>
        <row r="1028">
          <cell r="H1028">
            <v>-700.21389999999997</v>
          </cell>
        </row>
        <row r="1029">
          <cell r="H1029">
            <v>-700.49540000000002</v>
          </cell>
        </row>
        <row r="1030">
          <cell r="H1030">
            <v>-700.77790000000005</v>
          </cell>
        </row>
        <row r="1031">
          <cell r="H1031">
            <v>-701.05850000000009</v>
          </cell>
        </row>
        <row r="1032">
          <cell r="H1032">
            <v>-701.34</v>
          </cell>
        </row>
        <row r="1033">
          <cell r="H1033">
            <v>-701.62159999999994</v>
          </cell>
        </row>
        <row r="1034">
          <cell r="H1034">
            <v>-701.90309999999999</v>
          </cell>
        </row>
        <row r="1035">
          <cell r="H1035">
            <v>-702.18460000000005</v>
          </cell>
        </row>
        <row r="1036">
          <cell r="H1036">
            <v>-702.46619999999996</v>
          </cell>
        </row>
        <row r="1037">
          <cell r="H1037">
            <v>-702.74770000000001</v>
          </cell>
        </row>
        <row r="1038">
          <cell r="H1038">
            <v>-703.02929999999992</v>
          </cell>
        </row>
        <row r="1039">
          <cell r="H1039">
            <v>-703.31079999999997</v>
          </cell>
        </row>
        <row r="1040">
          <cell r="H1040">
            <v>-703.59140000000002</v>
          </cell>
        </row>
        <row r="1041">
          <cell r="H1041">
            <v>-703.87390000000005</v>
          </cell>
        </row>
        <row r="1042">
          <cell r="H1042">
            <v>-704.15650000000005</v>
          </cell>
        </row>
        <row r="1043">
          <cell r="H1043">
            <v>-704.43809999999996</v>
          </cell>
        </row>
        <row r="1044">
          <cell r="H1044">
            <v>-704.71859999999992</v>
          </cell>
        </row>
        <row r="1045">
          <cell r="H1045">
            <v>-705.00019999999995</v>
          </cell>
        </row>
        <row r="1046">
          <cell r="H1046">
            <v>-705.28279999999995</v>
          </cell>
        </row>
        <row r="1047">
          <cell r="H1047">
            <v>-705.56330000000003</v>
          </cell>
        </row>
        <row r="1048">
          <cell r="H1048">
            <v>-705.84489999999994</v>
          </cell>
        </row>
        <row r="1049">
          <cell r="H1049">
            <v>-706.12649999999996</v>
          </cell>
        </row>
        <row r="1050">
          <cell r="H1050">
            <v>-706.40800000000002</v>
          </cell>
        </row>
        <row r="1051">
          <cell r="H1051">
            <v>-706.68959999999993</v>
          </cell>
        </row>
        <row r="1052">
          <cell r="H1052">
            <v>-706.97119999999995</v>
          </cell>
        </row>
        <row r="1053">
          <cell r="H1053">
            <v>-707.2518</v>
          </cell>
        </row>
        <row r="1054">
          <cell r="H1054">
            <v>-707.53440000000001</v>
          </cell>
        </row>
        <row r="1055">
          <cell r="H1055">
            <v>-707.81590000000006</v>
          </cell>
        </row>
        <row r="1056">
          <cell r="H1056">
            <v>-708.09649999999999</v>
          </cell>
        </row>
        <row r="1057">
          <cell r="H1057">
            <v>-708.37910000000011</v>
          </cell>
        </row>
        <row r="1058">
          <cell r="H1058">
            <v>-708.66070000000002</v>
          </cell>
        </row>
        <row r="1059">
          <cell r="H1059">
            <v>-708.94230000000005</v>
          </cell>
        </row>
        <row r="1060">
          <cell r="H1060">
            <v>-709.22390000000007</v>
          </cell>
        </row>
        <row r="1061">
          <cell r="H1061">
            <v>-709.50549999999998</v>
          </cell>
        </row>
        <row r="1062">
          <cell r="H1062">
            <v>-709.78710000000001</v>
          </cell>
        </row>
        <row r="1063">
          <cell r="H1063">
            <v>-710.06769999999995</v>
          </cell>
        </row>
        <row r="1064">
          <cell r="H1064">
            <v>-710.35030000000006</v>
          </cell>
        </row>
        <row r="1065">
          <cell r="H1065">
            <v>-710.63189999999997</v>
          </cell>
        </row>
        <row r="1066">
          <cell r="H1066">
            <v>-710.91250000000002</v>
          </cell>
        </row>
        <row r="1067">
          <cell r="H1067">
            <v>-711.19409999999993</v>
          </cell>
        </row>
        <row r="1068">
          <cell r="H1068">
            <v>-711.47569999999996</v>
          </cell>
        </row>
        <row r="1069">
          <cell r="H1069">
            <v>-711.75739999999996</v>
          </cell>
        </row>
        <row r="1070">
          <cell r="H1070">
            <v>-712.04</v>
          </cell>
        </row>
        <row r="1071">
          <cell r="H1071">
            <v>-712.32159999999999</v>
          </cell>
        </row>
        <row r="1072">
          <cell r="H1072">
            <v>-712.60220000000004</v>
          </cell>
        </row>
        <row r="1073">
          <cell r="H1073">
            <v>-712.88380000000006</v>
          </cell>
        </row>
        <row r="1074">
          <cell r="H1074">
            <v>-713.16650000000004</v>
          </cell>
        </row>
        <row r="1075">
          <cell r="H1075">
            <v>-713.44709999999998</v>
          </cell>
        </row>
        <row r="1076">
          <cell r="H1076">
            <v>-713.7287</v>
          </cell>
        </row>
        <row r="1077">
          <cell r="H1077">
            <v>-714.01029999999992</v>
          </cell>
        </row>
        <row r="1078">
          <cell r="H1078">
            <v>-714.29199999999992</v>
          </cell>
        </row>
        <row r="1079">
          <cell r="H1079">
            <v>-714.57360000000006</v>
          </cell>
        </row>
        <row r="1080">
          <cell r="H1080">
            <v>-714.85529999999994</v>
          </cell>
        </row>
        <row r="1081">
          <cell r="H1081">
            <v>-715.13689999999997</v>
          </cell>
        </row>
        <row r="1082">
          <cell r="H1082">
            <v>-715.41849999999999</v>
          </cell>
        </row>
        <row r="1083">
          <cell r="H1083">
            <v>-715.7002</v>
          </cell>
        </row>
        <row r="1084">
          <cell r="H1084">
            <v>-715.98180000000002</v>
          </cell>
        </row>
        <row r="1085">
          <cell r="H1085">
            <v>-716.26350000000002</v>
          </cell>
        </row>
        <row r="1086">
          <cell r="H1086">
            <v>-716.54510000000005</v>
          </cell>
        </row>
        <row r="1087">
          <cell r="H1087">
            <v>-716.82680000000005</v>
          </cell>
        </row>
        <row r="1088">
          <cell r="H1088">
            <v>-717.10739999999987</v>
          </cell>
        </row>
        <row r="1089">
          <cell r="H1089">
            <v>-717.3891000000001</v>
          </cell>
        </row>
        <row r="1090">
          <cell r="H1090">
            <v>-717.67070000000001</v>
          </cell>
        </row>
        <row r="1091">
          <cell r="H1091">
            <v>-717.9523999999999</v>
          </cell>
        </row>
        <row r="1092">
          <cell r="H1092">
            <v>-718.23509999999999</v>
          </cell>
        </row>
        <row r="1093">
          <cell r="H1093">
            <v>-718.51670000000001</v>
          </cell>
        </row>
        <row r="1094">
          <cell r="H1094">
            <v>-718.79740000000004</v>
          </cell>
        </row>
        <row r="1095">
          <cell r="H1095">
            <v>-719.07910000000004</v>
          </cell>
        </row>
        <row r="1096">
          <cell r="H1096">
            <v>-719.36069999999995</v>
          </cell>
        </row>
        <row r="1097">
          <cell r="H1097">
            <v>-719.64139999999998</v>
          </cell>
        </row>
        <row r="1098">
          <cell r="H1098">
            <v>-719.92410000000007</v>
          </cell>
        </row>
        <row r="1099">
          <cell r="H1099">
            <v>-720.20579999999995</v>
          </cell>
        </row>
        <row r="1100">
          <cell r="H1100">
            <v>-720.48739999999998</v>
          </cell>
        </row>
        <row r="1101">
          <cell r="H1101">
            <v>-720.7681</v>
          </cell>
        </row>
        <row r="1102">
          <cell r="H1102">
            <v>-721.05079999999998</v>
          </cell>
        </row>
        <row r="1103">
          <cell r="H1103">
            <v>-721.33249999999998</v>
          </cell>
        </row>
        <row r="1104">
          <cell r="H1104">
            <v>-721.61320000000001</v>
          </cell>
        </row>
        <row r="1105">
          <cell r="H1105">
            <v>-721.89589999999998</v>
          </cell>
        </row>
        <row r="1106">
          <cell r="H1106">
            <v>-722.17759999999998</v>
          </cell>
        </row>
        <row r="1107">
          <cell r="H1107">
            <v>-722.45820000000003</v>
          </cell>
        </row>
        <row r="1108">
          <cell r="H1108">
            <v>-722.73990000000003</v>
          </cell>
        </row>
        <row r="1109">
          <cell r="H1109">
            <v>-723.02160000000003</v>
          </cell>
        </row>
        <row r="1110">
          <cell r="H1110">
            <v>-723.30230000000006</v>
          </cell>
        </row>
        <row r="1111">
          <cell r="H1111">
            <v>-723.58500000000004</v>
          </cell>
        </row>
        <row r="1112">
          <cell r="H1112">
            <v>-723.86670000000004</v>
          </cell>
        </row>
        <row r="1113">
          <cell r="H1113">
            <v>-724.14840000000004</v>
          </cell>
        </row>
        <row r="1114">
          <cell r="H1114">
            <v>-724.43020000000001</v>
          </cell>
        </row>
        <row r="1115">
          <cell r="H1115">
            <v>-724.71190000000001</v>
          </cell>
        </row>
        <row r="1116">
          <cell r="H1116">
            <v>-724.99260000000004</v>
          </cell>
        </row>
        <row r="1117">
          <cell r="H1117">
            <v>-725.27430000000004</v>
          </cell>
        </row>
        <row r="1118">
          <cell r="H1118">
            <v>-725.55600000000004</v>
          </cell>
        </row>
        <row r="1119">
          <cell r="H1119">
            <v>-725.83670000000006</v>
          </cell>
        </row>
        <row r="1120">
          <cell r="H1120">
            <v>-726.11940000000004</v>
          </cell>
        </row>
        <row r="1121">
          <cell r="H1121">
            <v>-726.40120000000002</v>
          </cell>
        </row>
        <row r="1122">
          <cell r="H1122">
            <v>-726.68390000000011</v>
          </cell>
        </row>
        <row r="1123">
          <cell r="H1123">
            <v>-726.96460000000002</v>
          </cell>
        </row>
        <row r="1124">
          <cell r="H1124">
            <v>-727.24639999999999</v>
          </cell>
        </row>
        <row r="1125">
          <cell r="H1125">
            <v>-727.52809999999999</v>
          </cell>
        </row>
        <row r="1126">
          <cell r="H1126">
            <v>-727.80880000000002</v>
          </cell>
        </row>
        <row r="1127">
          <cell r="H1127">
            <v>-728.09059999999999</v>
          </cell>
        </row>
        <row r="1128">
          <cell r="H1128">
            <v>-728.37329999999997</v>
          </cell>
        </row>
        <row r="1129">
          <cell r="H1129">
            <v>-728.64740000000006</v>
          </cell>
        </row>
        <row r="1130">
          <cell r="H1130">
            <v>-728.91719999999998</v>
          </cell>
        </row>
        <row r="1131">
          <cell r="H1131">
            <v>-729.18799999999999</v>
          </cell>
        </row>
        <row r="1132">
          <cell r="H1132">
            <v>-729.45679999999993</v>
          </cell>
        </row>
        <row r="1133">
          <cell r="H1133">
            <v>-729.72759999999994</v>
          </cell>
        </row>
        <row r="1134">
          <cell r="H1134">
            <v>-729.99839999999995</v>
          </cell>
        </row>
        <row r="1135">
          <cell r="H1135">
            <v>-730.26919999999996</v>
          </cell>
        </row>
        <row r="1136">
          <cell r="H1136">
            <v>-730.53800000000001</v>
          </cell>
        </row>
        <row r="1137">
          <cell r="H1137">
            <v>-730.80880000000002</v>
          </cell>
        </row>
        <row r="1138">
          <cell r="H1138">
            <v>-731.07780000000002</v>
          </cell>
        </row>
        <row r="1139">
          <cell r="H1139">
            <v>-731.34849999999994</v>
          </cell>
        </row>
        <row r="1140">
          <cell r="H1140">
            <v>-731.61820000000012</v>
          </cell>
        </row>
        <row r="1141">
          <cell r="H1141">
            <v>-731.88900000000012</v>
          </cell>
        </row>
        <row r="1142">
          <cell r="H1142">
            <v>-732.15869999999995</v>
          </cell>
        </row>
        <row r="1143">
          <cell r="H1143">
            <v>-732.42849999999999</v>
          </cell>
        </row>
        <row r="1144">
          <cell r="H1144">
            <v>-732.69820000000004</v>
          </cell>
        </row>
        <row r="1145">
          <cell r="H1145">
            <v>-732.96789999999999</v>
          </cell>
        </row>
        <row r="1146">
          <cell r="H1146">
            <v>-733.23870000000011</v>
          </cell>
        </row>
        <row r="1147">
          <cell r="H1147">
            <v>-733.50739999999996</v>
          </cell>
        </row>
        <row r="1148">
          <cell r="H1148">
            <v>-733.77719999999999</v>
          </cell>
        </row>
        <row r="1149">
          <cell r="H1149">
            <v>-734.04790000000003</v>
          </cell>
        </row>
        <row r="1150">
          <cell r="H1150">
            <v>-734.31770000000006</v>
          </cell>
        </row>
        <row r="1151">
          <cell r="H1151">
            <v>-734.5865</v>
          </cell>
        </row>
        <row r="1152">
          <cell r="H1152">
            <v>-734.85820000000012</v>
          </cell>
        </row>
        <row r="1153">
          <cell r="H1153">
            <v>-735.12799999999993</v>
          </cell>
        </row>
        <row r="1154">
          <cell r="H1154">
            <v>-735.39769999999999</v>
          </cell>
        </row>
        <row r="1155">
          <cell r="H1155">
            <v>-735.66750000000002</v>
          </cell>
        </row>
        <row r="1156">
          <cell r="H1156">
            <v>-735.93730000000005</v>
          </cell>
        </row>
        <row r="1157">
          <cell r="H1157">
            <v>-736.20699999999999</v>
          </cell>
        </row>
        <row r="1158">
          <cell r="H1158">
            <v>-736.47780000000012</v>
          </cell>
        </row>
        <row r="1159">
          <cell r="H1159">
            <v>-736.74659999999994</v>
          </cell>
        </row>
        <row r="1160">
          <cell r="H1160">
            <v>-737.01639999999998</v>
          </cell>
        </row>
        <row r="1161">
          <cell r="H1161">
            <v>-737.28610000000003</v>
          </cell>
        </row>
        <row r="1162">
          <cell r="H1162">
            <v>-737.55790000000002</v>
          </cell>
        </row>
        <row r="1163">
          <cell r="H1163">
            <v>-737.82670000000007</v>
          </cell>
        </row>
        <row r="1164">
          <cell r="H1164">
            <v>-738.09649999999999</v>
          </cell>
        </row>
        <row r="1165">
          <cell r="H1165">
            <v>-738.3673</v>
          </cell>
        </row>
        <row r="1166">
          <cell r="H1166">
            <v>-738.63630000000001</v>
          </cell>
        </row>
        <row r="1167">
          <cell r="H1167">
            <v>-738.90649999999994</v>
          </cell>
        </row>
        <row r="1168">
          <cell r="H1168">
            <v>-739.17470000000003</v>
          </cell>
        </row>
        <row r="1169">
          <cell r="H1169">
            <v>-739.44489999999996</v>
          </cell>
        </row>
        <row r="1170">
          <cell r="H1170">
            <v>-739.71410000000003</v>
          </cell>
        </row>
        <row r="1171">
          <cell r="H1171">
            <v>-739.98429999999996</v>
          </cell>
        </row>
        <row r="1172">
          <cell r="H1172">
            <v>-740.25440000000003</v>
          </cell>
        </row>
        <row r="1173">
          <cell r="H1173">
            <v>-740.52459999999996</v>
          </cell>
        </row>
        <row r="1174">
          <cell r="H1174">
            <v>-740.79279999999994</v>
          </cell>
        </row>
        <row r="1175">
          <cell r="H1175">
            <v>-741.0630000000001</v>
          </cell>
        </row>
        <row r="1176">
          <cell r="H1176">
            <v>-741.33219999999994</v>
          </cell>
        </row>
        <row r="1177">
          <cell r="H1177">
            <v>-741.60239999999999</v>
          </cell>
        </row>
        <row r="1178">
          <cell r="H1178">
            <v>-741.87159999999994</v>
          </cell>
        </row>
        <row r="1179">
          <cell r="H1179">
            <v>-742.1407999999999</v>
          </cell>
        </row>
        <row r="1180">
          <cell r="H1180">
            <v>-742.41</v>
          </cell>
        </row>
        <row r="1181">
          <cell r="H1181">
            <v>-742.68020000000001</v>
          </cell>
        </row>
        <row r="1182">
          <cell r="H1182">
            <v>-742.95039999999995</v>
          </cell>
        </row>
        <row r="1183">
          <cell r="H1183">
            <v>-743.22070000000008</v>
          </cell>
        </row>
        <row r="1184">
          <cell r="H1184">
            <v>-743.48990000000003</v>
          </cell>
        </row>
        <row r="1185">
          <cell r="H1185">
            <v>-743.75909999999999</v>
          </cell>
        </row>
        <row r="1186">
          <cell r="H1186">
            <v>-744.02829999999994</v>
          </cell>
        </row>
        <row r="1187">
          <cell r="H1187">
            <v>-744.29849999999999</v>
          </cell>
        </row>
        <row r="1188">
          <cell r="H1188">
            <v>-744.56770000000006</v>
          </cell>
        </row>
        <row r="1189">
          <cell r="H1189">
            <v>-744.83799999999997</v>
          </cell>
        </row>
        <row r="1190">
          <cell r="H1190">
            <v>-745.10719999999992</v>
          </cell>
        </row>
        <row r="1191">
          <cell r="H1191">
            <v>-745.37639999999999</v>
          </cell>
        </row>
        <row r="1192">
          <cell r="H1192">
            <v>-745.64670000000001</v>
          </cell>
        </row>
        <row r="1193">
          <cell r="H1193">
            <v>-745.91689999999994</v>
          </cell>
        </row>
        <row r="1194">
          <cell r="H1194">
            <v>-746.18610000000001</v>
          </cell>
        </row>
        <row r="1195">
          <cell r="H1195">
            <v>-746.45640000000003</v>
          </cell>
        </row>
        <row r="1196">
          <cell r="H1196">
            <v>-746.72559999999999</v>
          </cell>
        </row>
        <row r="1197">
          <cell r="H1197">
            <v>-746.99379999999996</v>
          </cell>
        </row>
        <row r="1198">
          <cell r="H1198">
            <v>-747.26409999999998</v>
          </cell>
        </row>
        <row r="1199">
          <cell r="H1199">
            <v>-747.53329999999994</v>
          </cell>
        </row>
        <row r="1200">
          <cell r="H1200">
            <v>-747.80359999999996</v>
          </cell>
        </row>
        <row r="1201">
          <cell r="H1201">
            <v>-748.07280000000003</v>
          </cell>
        </row>
        <row r="1202">
          <cell r="H1202">
            <v>-748.34309999999994</v>
          </cell>
        </row>
        <row r="1203">
          <cell r="H1203">
            <v>-748.6123</v>
          </cell>
        </row>
        <row r="1204">
          <cell r="H1204">
            <v>-748.88159999999993</v>
          </cell>
        </row>
        <row r="1205">
          <cell r="H1205">
            <v>-749.1508</v>
          </cell>
        </row>
        <row r="1206">
          <cell r="H1206">
            <v>-749.42089999999996</v>
          </cell>
        </row>
        <row r="1207">
          <cell r="H1207">
            <v>-749.68999999999994</v>
          </cell>
        </row>
        <row r="1208">
          <cell r="H1208">
            <v>-749.95810000000006</v>
          </cell>
        </row>
        <row r="1209">
          <cell r="H1209">
            <v>-750.22829999999999</v>
          </cell>
        </row>
        <row r="1210">
          <cell r="H1210">
            <v>-750.49739999999997</v>
          </cell>
        </row>
        <row r="1211">
          <cell r="H1211">
            <v>-750.76649999999995</v>
          </cell>
        </row>
        <row r="1212">
          <cell r="H1212">
            <v>-751.03570000000002</v>
          </cell>
        </row>
        <row r="1213">
          <cell r="H1213">
            <v>-751.3048</v>
          </cell>
        </row>
        <row r="1214">
          <cell r="H1214">
            <v>-751.57489999999996</v>
          </cell>
        </row>
        <row r="1215">
          <cell r="H1215">
            <v>-751.84310000000005</v>
          </cell>
        </row>
        <row r="1216">
          <cell r="H1216">
            <v>-752.11320000000001</v>
          </cell>
        </row>
        <row r="1217">
          <cell r="H1217">
            <v>-752.38240000000008</v>
          </cell>
        </row>
        <row r="1218">
          <cell r="H1218">
            <v>-752.64949999999999</v>
          </cell>
        </row>
        <row r="1219">
          <cell r="H1219">
            <v>-752.91969999999992</v>
          </cell>
        </row>
        <row r="1220">
          <cell r="H1220">
            <v>-753.18880000000013</v>
          </cell>
        </row>
        <row r="1221">
          <cell r="H1221">
            <v>-753.45900000000006</v>
          </cell>
        </row>
        <row r="1222">
          <cell r="H1222">
            <v>-753.72710000000006</v>
          </cell>
        </row>
        <row r="1223">
          <cell r="H1223">
            <v>-753.99630000000002</v>
          </cell>
        </row>
        <row r="1224">
          <cell r="H1224">
            <v>-754.26639999999998</v>
          </cell>
        </row>
        <row r="1225">
          <cell r="H1225">
            <v>-754.53459999999995</v>
          </cell>
        </row>
        <row r="1226">
          <cell r="H1226">
            <v>-754.8048</v>
          </cell>
        </row>
        <row r="1227">
          <cell r="H1227">
            <v>-755.07390000000009</v>
          </cell>
        </row>
        <row r="1228">
          <cell r="H1228">
            <v>-755.34310000000005</v>
          </cell>
        </row>
        <row r="1229">
          <cell r="H1229">
            <v>-755.61130000000003</v>
          </cell>
        </row>
        <row r="1230">
          <cell r="H1230">
            <v>-755.88040000000001</v>
          </cell>
        </row>
        <row r="1231">
          <cell r="H1231">
            <v>-756.15059999999994</v>
          </cell>
        </row>
        <row r="1232">
          <cell r="H1232">
            <v>-756.41980000000001</v>
          </cell>
        </row>
        <row r="1233">
          <cell r="H1233">
            <v>-756.68799999999987</v>
          </cell>
        </row>
        <row r="1234">
          <cell r="H1234">
            <v>-756.95820000000003</v>
          </cell>
        </row>
        <row r="1235">
          <cell r="H1235">
            <v>-757.22730000000001</v>
          </cell>
        </row>
        <row r="1236">
          <cell r="H1236">
            <v>-757.49649999999997</v>
          </cell>
        </row>
        <row r="1237">
          <cell r="H1237">
            <v>-757.76569999999992</v>
          </cell>
        </row>
        <row r="1238">
          <cell r="H1238">
            <v>-758.03489999999999</v>
          </cell>
        </row>
        <row r="1239">
          <cell r="H1239">
            <v>-758.30409999999995</v>
          </cell>
        </row>
        <row r="1240">
          <cell r="H1240">
            <v>-758.57230000000004</v>
          </cell>
        </row>
        <row r="1241">
          <cell r="H1241">
            <v>-758.84169999999995</v>
          </cell>
        </row>
        <row r="1242">
          <cell r="H1242">
            <v>-759.11009999999999</v>
          </cell>
        </row>
        <row r="1243">
          <cell r="H1243">
            <v>-759.37950000000001</v>
          </cell>
        </row>
        <row r="1244">
          <cell r="H1244">
            <v>-759.64789999999994</v>
          </cell>
        </row>
        <row r="1245">
          <cell r="H1245">
            <v>-759.91730000000007</v>
          </cell>
        </row>
        <row r="1246">
          <cell r="H1246">
            <v>-760.18470000000002</v>
          </cell>
        </row>
        <row r="1247">
          <cell r="H1247">
            <v>-760.45410000000004</v>
          </cell>
        </row>
        <row r="1248">
          <cell r="H1248">
            <v>-760.72249999999997</v>
          </cell>
        </row>
        <row r="1249">
          <cell r="H1249">
            <v>-760.99289999999996</v>
          </cell>
        </row>
        <row r="1250">
          <cell r="H1250">
            <v>-761.26029999999992</v>
          </cell>
        </row>
        <row r="1251">
          <cell r="H1251">
            <v>-761.52970000000005</v>
          </cell>
        </row>
        <row r="1252">
          <cell r="H1252">
            <v>-761.79819999999995</v>
          </cell>
        </row>
        <row r="1253">
          <cell r="H1253">
            <v>-762.06659999999999</v>
          </cell>
        </row>
        <row r="1254">
          <cell r="H1254">
            <v>-762.33500000000004</v>
          </cell>
        </row>
        <row r="1255">
          <cell r="H1255">
            <v>-762.60540000000003</v>
          </cell>
        </row>
        <row r="1256">
          <cell r="H1256">
            <v>-762.87279999999987</v>
          </cell>
        </row>
        <row r="1257">
          <cell r="H1257">
            <v>-763.14120000000003</v>
          </cell>
        </row>
        <row r="1258">
          <cell r="H1258">
            <v>-763.41059999999993</v>
          </cell>
        </row>
        <row r="1259">
          <cell r="H1259">
            <v>-763.67799999999988</v>
          </cell>
        </row>
        <row r="1260">
          <cell r="H1260">
            <v>-763.94740000000002</v>
          </cell>
        </row>
        <row r="1261">
          <cell r="H1261">
            <v>-764.21479999999997</v>
          </cell>
        </row>
        <row r="1262">
          <cell r="H1262">
            <v>-764.48419999999999</v>
          </cell>
        </row>
        <row r="1263">
          <cell r="H1263">
            <v>-764.75360000000001</v>
          </cell>
        </row>
        <row r="1264">
          <cell r="H1264">
            <v>-765.02110000000005</v>
          </cell>
        </row>
        <row r="1265">
          <cell r="H1265">
            <v>-765.29050000000007</v>
          </cell>
        </row>
        <row r="1266">
          <cell r="H1266">
            <v>-765.55790000000002</v>
          </cell>
        </row>
        <row r="1267">
          <cell r="H1267">
            <v>-765.82729999999992</v>
          </cell>
        </row>
        <row r="1268">
          <cell r="H1268">
            <v>-766.09579999999994</v>
          </cell>
        </row>
        <row r="1269">
          <cell r="H1269">
            <v>-766.36419999999998</v>
          </cell>
        </row>
        <row r="1270">
          <cell r="H1270">
            <v>-766.63259999999991</v>
          </cell>
        </row>
        <row r="1271">
          <cell r="H1271">
            <v>-766.9</v>
          </cell>
        </row>
        <row r="1272">
          <cell r="H1272">
            <v>-767.17039999999997</v>
          </cell>
        </row>
        <row r="1273">
          <cell r="H1273">
            <v>-767.43889999999999</v>
          </cell>
        </row>
        <row r="1274">
          <cell r="H1274">
            <v>-767.70730000000003</v>
          </cell>
        </row>
        <row r="1275">
          <cell r="H1275">
            <v>-767.97569999999996</v>
          </cell>
        </row>
        <row r="1276">
          <cell r="H1276">
            <v>-768.24310000000003</v>
          </cell>
        </row>
        <row r="1277">
          <cell r="H1277">
            <v>-768.51250000000005</v>
          </cell>
        </row>
        <row r="1278">
          <cell r="H1278">
            <v>-768.7799</v>
          </cell>
        </row>
        <row r="1279">
          <cell r="H1279">
            <v>-769.0483999999999</v>
          </cell>
        </row>
        <row r="1280">
          <cell r="H1280">
            <v>-769.31680000000006</v>
          </cell>
        </row>
        <row r="1281">
          <cell r="H1281">
            <v>-769.58519999999999</v>
          </cell>
        </row>
        <row r="1282">
          <cell r="H1282">
            <v>-769.85259999999994</v>
          </cell>
        </row>
        <row r="1283">
          <cell r="H1283">
            <v>-770.12310000000002</v>
          </cell>
        </row>
        <row r="1284">
          <cell r="H1284">
            <v>-770.39049999999997</v>
          </cell>
        </row>
        <row r="1285">
          <cell r="H1285">
            <v>-770.65989999999988</v>
          </cell>
        </row>
        <row r="1286">
          <cell r="H1286">
            <v>-770.92740000000003</v>
          </cell>
        </row>
        <row r="1287">
          <cell r="H1287">
            <v>-771.19579999999996</v>
          </cell>
        </row>
        <row r="1288">
          <cell r="H1288">
            <v>-771.46429999999998</v>
          </cell>
        </row>
        <row r="1289">
          <cell r="H1289">
            <v>-771.73270000000002</v>
          </cell>
        </row>
        <row r="1290">
          <cell r="H1290">
            <v>-772.00119999999993</v>
          </cell>
        </row>
        <row r="1291">
          <cell r="H1291">
            <v>-772.26959999999997</v>
          </cell>
        </row>
        <row r="1292">
          <cell r="H1292">
            <v>-772.53809999999999</v>
          </cell>
        </row>
        <row r="1293">
          <cell r="H1293">
            <v>-772.77359999999999</v>
          </cell>
        </row>
        <row r="1294">
          <cell r="H1294">
            <v>-773.00909999999999</v>
          </cell>
        </row>
        <row r="1295">
          <cell r="H1295">
            <v>-773.24260000000004</v>
          </cell>
        </row>
        <row r="1296">
          <cell r="H1296">
            <v>-773.47810000000004</v>
          </cell>
        </row>
        <row r="1297">
          <cell r="H1297">
            <v>-773.71370000000002</v>
          </cell>
        </row>
        <row r="1298">
          <cell r="H1298">
            <v>-773.94820000000004</v>
          </cell>
        </row>
        <row r="1299">
          <cell r="H1299">
            <v>-774.17</v>
          </cell>
        </row>
        <row r="1300">
          <cell r="H1300">
            <v>-774.39020000000005</v>
          </cell>
        </row>
        <row r="1301">
          <cell r="H1301">
            <v>-774.60850000000005</v>
          </cell>
        </row>
        <row r="1302">
          <cell r="H1302">
            <v>-774.82680000000005</v>
          </cell>
        </row>
        <row r="1303">
          <cell r="H1303">
            <v>-775.04700000000003</v>
          </cell>
        </row>
        <row r="1304">
          <cell r="H1304">
            <v>-775.26429999999993</v>
          </cell>
        </row>
        <row r="1305">
          <cell r="H1305">
            <v>-775.48360000000002</v>
          </cell>
        </row>
        <row r="1306">
          <cell r="H1306">
            <v>-775.7029</v>
          </cell>
        </row>
        <row r="1307">
          <cell r="H1307">
            <v>-775.92110000000002</v>
          </cell>
        </row>
        <row r="1308">
          <cell r="H1308">
            <v>-776.13939999999991</v>
          </cell>
        </row>
        <row r="1309">
          <cell r="H1309">
            <v>-776.3587</v>
          </cell>
        </row>
        <row r="1310">
          <cell r="H1310">
            <v>-776.57799999999997</v>
          </cell>
        </row>
        <row r="1311">
          <cell r="H1311">
            <v>-776.79629999999997</v>
          </cell>
        </row>
        <row r="1312">
          <cell r="H1312">
            <v>-777.01459999999997</v>
          </cell>
        </row>
        <row r="1313">
          <cell r="H1313">
            <v>-777.23379999999997</v>
          </cell>
        </row>
        <row r="1314">
          <cell r="H1314">
            <v>-777.45309999999995</v>
          </cell>
        </row>
        <row r="1315">
          <cell r="H1315">
            <v>-777.67039999999997</v>
          </cell>
        </row>
        <row r="1316">
          <cell r="H1316">
            <v>-777.89070000000004</v>
          </cell>
        </row>
        <row r="1317">
          <cell r="H1317">
            <v>-778.11</v>
          </cell>
        </row>
        <row r="1318">
          <cell r="H1318">
            <v>-778.32730000000004</v>
          </cell>
        </row>
        <row r="1319">
          <cell r="H1319">
            <v>-778.5465999999999</v>
          </cell>
        </row>
        <row r="1320">
          <cell r="H1320">
            <v>-778.76490000000001</v>
          </cell>
        </row>
        <row r="1321">
          <cell r="H1321">
            <v>-778.98419999999999</v>
          </cell>
        </row>
        <row r="1322">
          <cell r="H1322">
            <v>-779.2025000000001</v>
          </cell>
        </row>
        <row r="1323">
          <cell r="H1323">
            <v>-779.42179999999996</v>
          </cell>
        </row>
        <row r="1324">
          <cell r="H1324">
            <v>-779.64110000000005</v>
          </cell>
        </row>
        <row r="1325">
          <cell r="H1325">
            <v>-779.85940000000005</v>
          </cell>
        </row>
        <row r="1326">
          <cell r="H1326">
            <v>-780.01490000000001</v>
          </cell>
        </row>
        <row r="1327">
          <cell r="H1327">
            <v>-780.16120000000001</v>
          </cell>
        </row>
        <row r="1328">
          <cell r="H1328">
            <v>-780.30850000000009</v>
          </cell>
        </row>
        <row r="1329">
          <cell r="H1329">
            <v>-780.45680000000004</v>
          </cell>
        </row>
        <row r="1330">
          <cell r="H1330">
            <v>-780.60509999999999</v>
          </cell>
        </row>
        <row r="1331">
          <cell r="H1331">
            <v>-780.75239999999997</v>
          </cell>
        </row>
        <row r="1332">
          <cell r="H1332">
            <v>-780.89969999999994</v>
          </cell>
        </row>
        <row r="1333">
          <cell r="H1333">
            <v>-781.04700000000003</v>
          </cell>
        </row>
        <row r="1334">
          <cell r="H1334">
            <v>-781.18780000000004</v>
          </cell>
        </row>
        <row r="1335">
          <cell r="H1335">
            <v>-781.32580000000007</v>
          </cell>
        </row>
        <row r="1336">
          <cell r="H1336">
            <v>-781.46180000000004</v>
          </cell>
        </row>
        <row r="1337">
          <cell r="H1337">
            <v>-781.59980000000007</v>
          </cell>
        </row>
        <row r="1338">
          <cell r="H1338">
            <v>-781.73680000000002</v>
          </cell>
        </row>
        <row r="1339">
          <cell r="H1339">
            <v>-781.87470000000008</v>
          </cell>
        </row>
        <row r="1340">
          <cell r="H1340">
            <v>-782.0127</v>
          </cell>
        </row>
        <row r="1341">
          <cell r="H1341">
            <v>-782.14970000000005</v>
          </cell>
        </row>
        <row r="1342">
          <cell r="H1342">
            <v>-782.28670000000011</v>
          </cell>
        </row>
        <row r="1343">
          <cell r="H1343">
            <v>-782.42270000000008</v>
          </cell>
        </row>
        <row r="1344">
          <cell r="H1344">
            <v>-782.5607</v>
          </cell>
        </row>
        <row r="1345">
          <cell r="H1345">
            <v>-782.69869999999992</v>
          </cell>
        </row>
        <row r="1346">
          <cell r="H1346">
            <v>-782.83570000000009</v>
          </cell>
        </row>
        <row r="1347">
          <cell r="H1347">
            <v>-782.97370000000001</v>
          </cell>
        </row>
        <row r="1348">
          <cell r="H1348">
            <v>-783.10969999999998</v>
          </cell>
        </row>
        <row r="1349">
          <cell r="H1349">
            <v>-783.24770000000001</v>
          </cell>
        </row>
        <row r="1350">
          <cell r="H1350">
            <v>-783.38569999999993</v>
          </cell>
        </row>
        <row r="1351">
          <cell r="H1351">
            <v>-783.52170000000001</v>
          </cell>
        </row>
        <row r="1352">
          <cell r="H1352">
            <v>-783.65969999999993</v>
          </cell>
        </row>
        <row r="1353">
          <cell r="H1353">
            <v>-783.79669999999999</v>
          </cell>
        </row>
        <row r="1354">
          <cell r="H1354">
            <v>-783.93370000000004</v>
          </cell>
        </row>
        <row r="1355">
          <cell r="H1355">
            <v>-784.07170000000008</v>
          </cell>
        </row>
        <row r="1356">
          <cell r="H1356">
            <v>-784.20870000000002</v>
          </cell>
        </row>
        <row r="1357">
          <cell r="H1357">
            <v>-784.34670000000006</v>
          </cell>
        </row>
        <row r="1358">
          <cell r="H1358">
            <v>-784.4837</v>
          </cell>
        </row>
        <row r="1359">
          <cell r="H1359">
            <v>-784.62070000000006</v>
          </cell>
        </row>
        <row r="1360">
          <cell r="H1360">
            <v>-784.75769999999989</v>
          </cell>
        </row>
        <row r="1361">
          <cell r="H1361">
            <v>-784.74979999999994</v>
          </cell>
        </row>
        <row r="1362">
          <cell r="H1362">
            <v>-784.64449999999999</v>
          </cell>
        </row>
        <row r="1363">
          <cell r="H1363">
            <v>-784.52949999999998</v>
          </cell>
        </row>
        <row r="1364">
          <cell r="H1364">
            <v>-784.41210000000001</v>
          </cell>
        </row>
        <row r="1365">
          <cell r="H1365">
            <v>-784.29359999999997</v>
          </cell>
        </row>
        <row r="1366">
          <cell r="H1366">
            <v>-784.17419999999993</v>
          </cell>
        </row>
        <row r="1367">
          <cell r="H1367">
            <v>-784.0557</v>
          </cell>
        </row>
        <row r="1368">
          <cell r="H1368">
            <v>-783.93630000000007</v>
          </cell>
        </row>
        <row r="1369">
          <cell r="H1369">
            <v>-783.81780000000003</v>
          </cell>
        </row>
        <row r="1370">
          <cell r="H1370">
            <v>-783.69939999999997</v>
          </cell>
        </row>
        <row r="1371">
          <cell r="H1371">
            <v>-783.58189999999991</v>
          </cell>
        </row>
        <row r="1372">
          <cell r="H1372">
            <v>-783.46339999999998</v>
          </cell>
        </row>
        <row r="1373">
          <cell r="H1373">
            <v>-783.34400000000005</v>
          </cell>
        </row>
        <row r="1374">
          <cell r="H1374">
            <v>-783.22550000000001</v>
          </cell>
        </row>
        <row r="1375">
          <cell r="H1375">
            <v>-783.10599999999999</v>
          </cell>
        </row>
        <row r="1376">
          <cell r="H1376">
            <v>-782.98759999999993</v>
          </cell>
        </row>
        <row r="1377">
          <cell r="H1377">
            <v>-782.86809999999991</v>
          </cell>
        </row>
        <row r="1378">
          <cell r="H1378">
            <v>-782.74959999999999</v>
          </cell>
        </row>
        <row r="1379">
          <cell r="H1379">
            <v>-782.63009999999997</v>
          </cell>
        </row>
        <row r="1380">
          <cell r="H1380">
            <v>-782.5127</v>
          </cell>
        </row>
        <row r="1381">
          <cell r="H1381">
            <v>-782.39419999999996</v>
          </cell>
        </row>
        <row r="1382">
          <cell r="H1382">
            <v>-782.27570000000003</v>
          </cell>
        </row>
        <row r="1383">
          <cell r="H1383">
            <v>-782.15620000000001</v>
          </cell>
        </row>
        <row r="1384">
          <cell r="H1384">
            <v>-782.03769999999997</v>
          </cell>
        </row>
        <row r="1385">
          <cell r="H1385">
            <v>-781.91830000000004</v>
          </cell>
        </row>
        <row r="1386">
          <cell r="H1386">
            <v>-781.7998</v>
          </cell>
        </row>
        <row r="1387">
          <cell r="H1387">
            <v>-781.68029999999999</v>
          </cell>
        </row>
        <row r="1388">
          <cell r="H1388">
            <v>-781.56179999999995</v>
          </cell>
        </row>
        <row r="1389">
          <cell r="H1389">
            <v>-781.44229999999993</v>
          </cell>
        </row>
        <row r="1390">
          <cell r="H1390">
            <v>-781.32380000000001</v>
          </cell>
        </row>
        <row r="1391">
          <cell r="H1391">
            <v>-781.2043000000001</v>
          </cell>
        </row>
        <row r="1392">
          <cell r="H1392">
            <v>-781.08480000000009</v>
          </cell>
        </row>
        <row r="1393">
          <cell r="H1393">
            <v>-780.96630000000005</v>
          </cell>
        </row>
        <row r="1394">
          <cell r="H1394">
            <v>-780.84780000000001</v>
          </cell>
        </row>
        <row r="1395">
          <cell r="H1395">
            <v>-780.72929999999997</v>
          </cell>
        </row>
        <row r="1396">
          <cell r="H1396">
            <v>-780.61079999999993</v>
          </cell>
        </row>
        <row r="1397">
          <cell r="H1397">
            <v>-780.49229999999989</v>
          </cell>
        </row>
        <row r="1398">
          <cell r="H1398">
            <v>-780.37279999999998</v>
          </cell>
        </row>
        <row r="1399">
          <cell r="H1399">
            <v>-780.25430000000006</v>
          </cell>
        </row>
        <row r="1400">
          <cell r="H1400">
            <v>-780.13479999999993</v>
          </cell>
        </row>
        <row r="1401">
          <cell r="H1401">
            <v>-780.01530000000002</v>
          </cell>
        </row>
        <row r="1402">
          <cell r="H1402">
            <v>-779.89679999999998</v>
          </cell>
        </row>
        <row r="1403">
          <cell r="H1403">
            <v>-779.77729999999997</v>
          </cell>
        </row>
        <row r="1404">
          <cell r="H1404">
            <v>-779.65869999999995</v>
          </cell>
        </row>
        <row r="1405">
          <cell r="H1405">
            <v>-779.53920000000005</v>
          </cell>
        </row>
        <row r="1406">
          <cell r="H1406">
            <v>-779.42070000000001</v>
          </cell>
        </row>
        <row r="1407">
          <cell r="H1407">
            <v>-779.30119999999999</v>
          </cell>
        </row>
        <row r="1408">
          <cell r="H1408">
            <v>-779.1816</v>
          </cell>
        </row>
        <row r="1409">
          <cell r="H1409">
            <v>-779.06310000000008</v>
          </cell>
        </row>
        <row r="1410">
          <cell r="H1410">
            <v>-778.94360000000006</v>
          </cell>
        </row>
        <row r="1411">
          <cell r="H1411">
            <v>-778.82510000000002</v>
          </cell>
        </row>
        <row r="1412">
          <cell r="H1412">
            <v>-778.70550000000003</v>
          </cell>
        </row>
        <row r="1413">
          <cell r="H1413">
            <v>-778.58500000000004</v>
          </cell>
        </row>
        <row r="1414">
          <cell r="H1414">
            <v>-778.4665</v>
          </cell>
        </row>
        <row r="1415">
          <cell r="H1415">
            <v>-778.34690000000001</v>
          </cell>
        </row>
        <row r="1416">
          <cell r="H1416">
            <v>-778.22739999999999</v>
          </cell>
        </row>
        <row r="1417">
          <cell r="H1417">
            <v>-778.10889999999995</v>
          </cell>
        </row>
        <row r="1418">
          <cell r="H1418">
            <v>-777.98929999999996</v>
          </cell>
        </row>
        <row r="1419">
          <cell r="H1419">
            <v>-777.87080000000003</v>
          </cell>
        </row>
        <row r="1420">
          <cell r="H1420">
            <v>-777.75119999999993</v>
          </cell>
        </row>
        <row r="1421">
          <cell r="H1421">
            <v>-777.63169999999991</v>
          </cell>
        </row>
        <row r="1422">
          <cell r="H1422">
            <v>-777.51310000000001</v>
          </cell>
        </row>
        <row r="1423">
          <cell r="H1423">
            <v>-777.39359999999988</v>
          </cell>
        </row>
        <row r="1424">
          <cell r="H1424">
            <v>-777.274</v>
          </cell>
        </row>
        <row r="1425">
          <cell r="H1425">
            <v>-777.15549999999996</v>
          </cell>
        </row>
        <row r="1426">
          <cell r="H1426">
            <v>-777.03590000000008</v>
          </cell>
        </row>
        <row r="1427">
          <cell r="H1427">
            <v>-776.91540000000009</v>
          </cell>
        </row>
        <row r="1428">
          <cell r="H1428">
            <v>-776.79579999999999</v>
          </cell>
        </row>
        <row r="1429">
          <cell r="H1429">
            <v>-776.67630000000008</v>
          </cell>
        </row>
        <row r="1430">
          <cell r="H1430">
            <v>-776.55669999999998</v>
          </cell>
        </row>
        <row r="1431">
          <cell r="H1431">
            <v>-776.43809999999996</v>
          </cell>
        </row>
        <row r="1432">
          <cell r="H1432">
            <v>-776.31860000000006</v>
          </cell>
        </row>
        <row r="1433">
          <cell r="H1433">
            <v>-776.19900000000007</v>
          </cell>
        </row>
        <row r="1434">
          <cell r="H1434">
            <v>-776.08039999999994</v>
          </cell>
        </row>
        <row r="1435">
          <cell r="H1435">
            <v>-775.96090000000004</v>
          </cell>
        </row>
        <row r="1436">
          <cell r="H1436">
            <v>-775.84030000000007</v>
          </cell>
        </row>
        <row r="1437">
          <cell r="H1437">
            <v>-775.72170000000006</v>
          </cell>
        </row>
        <row r="1438">
          <cell r="H1438">
            <v>-775.60210000000006</v>
          </cell>
        </row>
        <row r="1439">
          <cell r="H1439">
            <v>-775.48260000000005</v>
          </cell>
        </row>
        <row r="1440">
          <cell r="H1440">
            <v>-775.36300000000006</v>
          </cell>
        </row>
        <row r="1441">
          <cell r="H1441">
            <v>-775.24439999999993</v>
          </cell>
        </row>
        <row r="1442">
          <cell r="H1442">
            <v>-775.12379999999996</v>
          </cell>
        </row>
        <row r="1443">
          <cell r="H1443">
            <v>-775.00319999999999</v>
          </cell>
        </row>
        <row r="1444">
          <cell r="H1444">
            <v>-774.88460000000009</v>
          </cell>
        </row>
        <row r="1445">
          <cell r="H1445">
            <v>-774.76510000000007</v>
          </cell>
        </row>
        <row r="1446">
          <cell r="H1446">
            <v>-774.64550000000008</v>
          </cell>
        </row>
        <row r="1447">
          <cell r="H1447">
            <v>-774.52590000000009</v>
          </cell>
        </row>
        <row r="1448">
          <cell r="H1448">
            <v>-774.40629999999999</v>
          </cell>
        </row>
        <row r="1449">
          <cell r="H1449">
            <v>-774.2867</v>
          </cell>
        </row>
        <row r="1450">
          <cell r="H1450">
            <v>-774.16709999999989</v>
          </cell>
        </row>
        <row r="1451">
          <cell r="H1451">
            <v>-774.04750000000001</v>
          </cell>
        </row>
        <row r="1452">
          <cell r="H1452">
            <v>-773.92789999999991</v>
          </cell>
        </row>
        <row r="1453">
          <cell r="H1453">
            <v>-773.80729999999994</v>
          </cell>
        </row>
        <row r="1454">
          <cell r="H1454">
            <v>-773.68769999999995</v>
          </cell>
        </row>
        <row r="1455">
          <cell r="H1455">
            <v>-773.56810000000007</v>
          </cell>
        </row>
        <row r="1456">
          <cell r="H1456">
            <v>-773.44949999999994</v>
          </cell>
        </row>
        <row r="1457">
          <cell r="H1457">
            <v>-773.32989999999995</v>
          </cell>
        </row>
        <row r="1458">
          <cell r="H1458">
            <v>-773.20929999999998</v>
          </cell>
        </row>
        <row r="1459">
          <cell r="H1459">
            <v>-773.08969999999999</v>
          </cell>
        </row>
        <row r="1460">
          <cell r="H1460">
            <v>-772.97</v>
          </cell>
        </row>
        <row r="1461">
          <cell r="H1461">
            <v>-772.85040000000004</v>
          </cell>
        </row>
        <row r="1462">
          <cell r="H1462">
            <v>-772.72980000000007</v>
          </cell>
        </row>
        <row r="1463">
          <cell r="H1463">
            <v>-772.61020000000008</v>
          </cell>
        </row>
        <row r="1464">
          <cell r="H1464">
            <v>-772.49060000000009</v>
          </cell>
        </row>
        <row r="1465">
          <cell r="H1465">
            <v>-772.37199999999996</v>
          </cell>
        </row>
        <row r="1466">
          <cell r="H1466">
            <v>-772.25130000000013</v>
          </cell>
        </row>
        <row r="1467">
          <cell r="H1467">
            <v>-772.13070000000005</v>
          </cell>
        </row>
        <row r="1468">
          <cell r="H1468">
            <v>-772.01109999999994</v>
          </cell>
        </row>
        <row r="1469">
          <cell r="H1469">
            <v>-771.89049999999997</v>
          </cell>
        </row>
        <row r="1470">
          <cell r="H1470">
            <v>-771.77179999999998</v>
          </cell>
        </row>
        <row r="1471">
          <cell r="H1471">
            <v>-771.65219999999999</v>
          </cell>
        </row>
        <row r="1472">
          <cell r="H1472">
            <v>-771.5326</v>
          </cell>
        </row>
        <row r="1473">
          <cell r="H1473">
            <v>-771.41090000000008</v>
          </cell>
        </row>
        <row r="1474">
          <cell r="H1474">
            <v>-771.29129999999986</v>
          </cell>
        </row>
        <row r="1475">
          <cell r="H1475">
            <v>-771.17160000000013</v>
          </cell>
        </row>
        <row r="1476">
          <cell r="H1476">
            <v>-771.05200000000002</v>
          </cell>
        </row>
        <row r="1477">
          <cell r="H1477">
            <v>-770.93240000000003</v>
          </cell>
        </row>
        <row r="1478">
          <cell r="H1478">
            <v>-770.81169999999997</v>
          </cell>
        </row>
        <row r="1479">
          <cell r="H1479">
            <v>-770.69110000000001</v>
          </cell>
        </row>
        <row r="1480">
          <cell r="H1480">
            <v>-770.57140000000004</v>
          </cell>
        </row>
        <row r="1481">
          <cell r="H1481">
            <v>-770.45180000000005</v>
          </cell>
        </row>
        <row r="1482">
          <cell r="H1482">
            <v>-770.33309999999994</v>
          </cell>
        </row>
        <row r="1483">
          <cell r="H1483">
            <v>-770.2115</v>
          </cell>
        </row>
        <row r="1484">
          <cell r="H1484">
            <v>-770.09179999999992</v>
          </cell>
        </row>
        <row r="1485">
          <cell r="H1485">
            <v>-769.97219999999993</v>
          </cell>
        </row>
        <row r="1486">
          <cell r="H1486">
            <v>-769.85149999999999</v>
          </cell>
        </row>
        <row r="1487">
          <cell r="H1487">
            <v>-769.73180000000002</v>
          </cell>
        </row>
        <row r="1488">
          <cell r="H1488">
            <v>-769.61019999999996</v>
          </cell>
        </row>
        <row r="1489">
          <cell r="H1489">
            <v>-769.49049999999988</v>
          </cell>
        </row>
        <row r="1490">
          <cell r="H1490">
            <v>-769.37189999999998</v>
          </cell>
        </row>
        <row r="1491">
          <cell r="H1491">
            <v>-769.25119999999993</v>
          </cell>
        </row>
        <row r="1492">
          <cell r="H1492">
            <v>-769.13049999999998</v>
          </cell>
        </row>
        <row r="1493">
          <cell r="H1493">
            <v>-769.01089999999999</v>
          </cell>
        </row>
        <row r="1494">
          <cell r="H1494">
            <v>-768.89019999999994</v>
          </cell>
        </row>
        <row r="1495">
          <cell r="H1495">
            <v>-768.77050000000008</v>
          </cell>
        </row>
        <row r="1496">
          <cell r="H1496">
            <v>-768.64879999999994</v>
          </cell>
        </row>
        <row r="1497">
          <cell r="H1497">
            <v>-768.52919999999995</v>
          </cell>
        </row>
        <row r="1498">
          <cell r="H1498">
            <v>-768.40949999999998</v>
          </cell>
        </row>
        <row r="1499">
          <cell r="H1499">
            <v>-768.28880000000004</v>
          </cell>
        </row>
        <row r="1500">
          <cell r="H1500">
            <v>-768.16809999999998</v>
          </cell>
        </row>
        <row r="1501">
          <cell r="H1501">
            <v>-768.0483999999999</v>
          </cell>
        </row>
        <row r="1502">
          <cell r="H1502">
            <v>-767.92879999999991</v>
          </cell>
        </row>
        <row r="1503">
          <cell r="H1503">
            <v>-767.80909999999994</v>
          </cell>
        </row>
        <row r="1504">
          <cell r="H1504">
            <v>-767.68740000000003</v>
          </cell>
        </row>
        <row r="1505">
          <cell r="H1505">
            <v>-767.56770000000006</v>
          </cell>
        </row>
        <row r="1506">
          <cell r="H1506">
            <v>-767.44700000000012</v>
          </cell>
        </row>
        <row r="1507">
          <cell r="H1507">
            <v>-767.32729999999992</v>
          </cell>
        </row>
        <row r="1508">
          <cell r="H1508">
            <v>-767.2056</v>
          </cell>
        </row>
        <row r="1509">
          <cell r="H1509">
            <v>-767.08590000000004</v>
          </cell>
        </row>
        <row r="1510">
          <cell r="H1510">
            <v>-766.96620000000007</v>
          </cell>
        </row>
        <row r="1511">
          <cell r="H1511">
            <v>-766.84450000000004</v>
          </cell>
        </row>
        <row r="1512">
          <cell r="H1512">
            <v>-766.72479999999996</v>
          </cell>
        </row>
        <row r="1513">
          <cell r="H1513">
            <v>-766.60410000000002</v>
          </cell>
        </row>
        <row r="1514">
          <cell r="H1514">
            <v>-766.48440000000005</v>
          </cell>
        </row>
        <row r="1515">
          <cell r="H1515">
            <v>-766.36270000000002</v>
          </cell>
        </row>
        <row r="1516">
          <cell r="H1516">
            <v>-766.24299999999994</v>
          </cell>
        </row>
        <row r="1517">
          <cell r="H1517">
            <v>-766.1223</v>
          </cell>
        </row>
        <row r="1518">
          <cell r="H1518">
            <v>-766.00160000000005</v>
          </cell>
        </row>
        <row r="1519">
          <cell r="H1519">
            <v>-765.88079999999991</v>
          </cell>
        </row>
        <row r="1520">
          <cell r="H1520">
            <v>-765.76109999999994</v>
          </cell>
        </row>
        <row r="1521">
          <cell r="H1521">
            <v>-765.63940000000002</v>
          </cell>
        </row>
        <row r="1522">
          <cell r="H1522">
            <v>-765.51970000000006</v>
          </cell>
        </row>
        <row r="1523">
          <cell r="H1523">
            <v>-765.39900000000011</v>
          </cell>
        </row>
        <row r="1524">
          <cell r="H1524">
            <v>-765.27829999999994</v>
          </cell>
        </row>
        <row r="1525">
          <cell r="H1525">
            <v>-765.15750000000003</v>
          </cell>
        </row>
        <row r="1526">
          <cell r="H1526">
            <v>-765.03780000000006</v>
          </cell>
        </row>
        <row r="1527">
          <cell r="H1527">
            <v>-764.91609999999991</v>
          </cell>
        </row>
        <row r="1528">
          <cell r="H1528">
            <v>-764.79629999999997</v>
          </cell>
        </row>
        <row r="1529">
          <cell r="H1529">
            <v>-764.67560000000003</v>
          </cell>
        </row>
        <row r="1530">
          <cell r="H1530">
            <v>-764.55489999999986</v>
          </cell>
        </row>
        <row r="1531">
          <cell r="H1531">
            <v>-764.43409999999994</v>
          </cell>
        </row>
        <row r="1532">
          <cell r="H1532">
            <v>-764.31439999999998</v>
          </cell>
        </row>
        <row r="1533">
          <cell r="H1533">
            <v>-764.19270000000006</v>
          </cell>
        </row>
        <row r="1534">
          <cell r="H1534">
            <v>-764.0729</v>
          </cell>
        </row>
        <row r="1535">
          <cell r="H1535">
            <v>-763.95219999999995</v>
          </cell>
        </row>
        <row r="1536">
          <cell r="H1536">
            <v>-763.83040000000005</v>
          </cell>
        </row>
        <row r="1537">
          <cell r="H1537">
            <v>-763.71069999999997</v>
          </cell>
        </row>
        <row r="1538">
          <cell r="H1538">
            <v>-763.58999999999992</v>
          </cell>
        </row>
        <row r="1539">
          <cell r="H1539">
            <v>-763.4692</v>
          </cell>
        </row>
        <row r="1540">
          <cell r="H1540">
            <v>-763.34850000000006</v>
          </cell>
        </row>
        <row r="1541">
          <cell r="H1541">
            <v>-763.22769999999991</v>
          </cell>
        </row>
        <row r="1542">
          <cell r="H1542">
            <v>-763.1069</v>
          </cell>
        </row>
        <row r="1543">
          <cell r="H1543">
            <v>-762.98620000000005</v>
          </cell>
        </row>
        <row r="1544">
          <cell r="H1544">
            <v>-762.86539999999991</v>
          </cell>
        </row>
        <row r="1545">
          <cell r="H1545">
            <v>-762.74369999999999</v>
          </cell>
        </row>
        <row r="1546">
          <cell r="H1546">
            <v>-762.62390000000005</v>
          </cell>
        </row>
        <row r="1547">
          <cell r="H1547">
            <v>-762.50220000000013</v>
          </cell>
        </row>
        <row r="1548">
          <cell r="H1548">
            <v>-762.38139999999999</v>
          </cell>
        </row>
        <row r="1549">
          <cell r="H1549">
            <v>-762.26060000000007</v>
          </cell>
        </row>
        <row r="1550">
          <cell r="H1550">
            <v>-762.13990000000001</v>
          </cell>
        </row>
        <row r="1551">
          <cell r="H1551">
            <v>-762.02009999999996</v>
          </cell>
        </row>
        <row r="1552">
          <cell r="H1552">
            <v>-761.89830000000006</v>
          </cell>
        </row>
        <row r="1553">
          <cell r="H1553">
            <v>-761.77750000000003</v>
          </cell>
        </row>
        <row r="1554">
          <cell r="H1554">
            <v>-761.65679999999998</v>
          </cell>
        </row>
        <row r="1555">
          <cell r="H1555">
            <v>-761.53500000000008</v>
          </cell>
        </row>
        <row r="1556">
          <cell r="H1556">
            <v>-761.41319999999996</v>
          </cell>
        </row>
        <row r="1557">
          <cell r="H1557">
            <v>-761.29340000000002</v>
          </cell>
        </row>
        <row r="1558">
          <cell r="H1558">
            <v>-761.17270000000008</v>
          </cell>
        </row>
        <row r="1559">
          <cell r="H1559">
            <v>-761.05090000000007</v>
          </cell>
        </row>
        <row r="1560">
          <cell r="H1560">
            <v>-760.93110000000001</v>
          </cell>
        </row>
        <row r="1561">
          <cell r="H1561">
            <v>-760.80930000000001</v>
          </cell>
        </row>
        <row r="1562">
          <cell r="H1562">
            <v>-760.68849999999998</v>
          </cell>
        </row>
        <row r="1563">
          <cell r="H1563">
            <v>-760.56669999999997</v>
          </cell>
        </row>
        <row r="1564">
          <cell r="H1564">
            <v>-760.44590000000005</v>
          </cell>
        </row>
        <row r="1565">
          <cell r="H1565">
            <v>-760.32510000000002</v>
          </cell>
        </row>
        <row r="1566">
          <cell r="H1566">
            <v>-760.20429999999999</v>
          </cell>
        </row>
        <row r="1567">
          <cell r="H1567">
            <v>-760.08359999999993</v>
          </cell>
        </row>
        <row r="1568">
          <cell r="H1568">
            <v>-759.96180000000004</v>
          </cell>
        </row>
        <row r="1569">
          <cell r="H1569">
            <v>-759.84100000000001</v>
          </cell>
        </row>
        <row r="1570">
          <cell r="H1570">
            <v>-759.71910000000003</v>
          </cell>
        </row>
        <row r="1571">
          <cell r="H1571">
            <v>-759.59829999999999</v>
          </cell>
        </row>
        <row r="1572">
          <cell r="H1572">
            <v>-759.47649999999999</v>
          </cell>
        </row>
        <row r="1573">
          <cell r="H1573">
            <v>-759.35670000000005</v>
          </cell>
        </row>
        <row r="1574">
          <cell r="H1574">
            <v>-759.23489999999993</v>
          </cell>
        </row>
        <row r="1575">
          <cell r="H1575">
            <v>-759.11310000000003</v>
          </cell>
        </row>
        <row r="1576">
          <cell r="H1576">
            <v>-758.99229999999989</v>
          </cell>
        </row>
        <row r="1577">
          <cell r="H1577">
            <v>-758.87149999999997</v>
          </cell>
        </row>
        <row r="1578">
          <cell r="H1578">
            <v>-758.75070000000005</v>
          </cell>
        </row>
        <row r="1579">
          <cell r="H1579">
            <v>-758.62889999999993</v>
          </cell>
        </row>
        <row r="1580">
          <cell r="H1580">
            <v>-758.50800000000004</v>
          </cell>
        </row>
        <row r="1581">
          <cell r="H1581">
            <v>-758.38619999999992</v>
          </cell>
        </row>
        <row r="1582">
          <cell r="H1582">
            <v>-758.2654</v>
          </cell>
        </row>
        <row r="1583">
          <cell r="H1583">
            <v>-758.14360000000011</v>
          </cell>
        </row>
        <row r="1584">
          <cell r="H1584">
            <v>-758.02369999999996</v>
          </cell>
        </row>
        <row r="1585">
          <cell r="H1585">
            <v>-757.90089999999998</v>
          </cell>
        </row>
        <row r="1586">
          <cell r="H1586">
            <v>-757.78009999999995</v>
          </cell>
        </row>
        <row r="1587">
          <cell r="H1587">
            <v>-757.65710000000001</v>
          </cell>
        </row>
        <row r="1588">
          <cell r="H1588">
            <v>-757.50599999999997</v>
          </cell>
        </row>
        <row r="1589">
          <cell r="H1589">
            <v>-757.35580000000004</v>
          </cell>
        </row>
        <row r="1590">
          <cell r="H1590">
            <v>-757.2047</v>
          </cell>
        </row>
        <row r="1591">
          <cell r="H1591">
            <v>-757.05449999999996</v>
          </cell>
        </row>
        <row r="1592">
          <cell r="H1592">
            <v>-756.90329999999994</v>
          </cell>
        </row>
        <row r="1593">
          <cell r="H1593">
            <v>-756.75220000000002</v>
          </cell>
        </row>
        <row r="1594">
          <cell r="H1594">
            <v>-756.601</v>
          </cell>
        </row>
        <row r="1595">
          <cell r="H1595">
            <v>-756.44979999999998</v>
          </cell>
        </row>
        <row r="1596">
          <cell r="H1596">
            <v>-756.29870000000005</v>
          </cell>
        </row>
        <row r="1597">
          <cell r="H1597">
            <v>-756.14850000000001</v>
          </cell>
        </row>
        <row r="1598">
          <cell r="H1598">
            <v>-755.96100000000001</v>
          </cell>
        </row>
        <row r="1599">
          <cell r="H1599">
            <v>-755.69659999999999</v>
          </cell>
        </row>
        <row r="1600">
          <cell r="H1600">
            <v>-755.43209999999999</v>
          </cell>
        </row>
        <row r="1601">
          <cell r="H1601">
            <v>-755.16769999999997</v>
          </cell>
        </row>
        <row r="1602">
          <cell r="H1602">
            <v>-754.90329999999994</v>
          </cell>
        </row>
        <row r="1603">
          <cell r="H1603">
            <v>-754.64089999999999</v>
          </cell>
        </row>
        <row r="1604">
          <cell r="H1604">
            <v>-754.37440000000004</v>
          </cell>
        </row>
        <row r="1605">
          <cell r="H1605">
            <v>-754.1110000000001</v>
          </cell>
        </row>
        <row r="1606">
          <cell r="H1606">
            <v>-753.84660000000008</v>
          </cell>
        </row>
        <row r="1607">
          <cell r="H1607">
            <v>-753.58220000000006</v>
          </cell>
        </row>
        <row r="1608">
          <cell r="H1608">
            <v>-753.31770000000006</v>
          </cell>
        </row>
        <row r="1609">
          <cell r="H1609">
            <v>-753.05430000000001</v>
          </cell>
        </row>
        <row r="1610">
          <cell r="H1610">
            <v>-752.78989999999999</v>
          </cell>
        </row>
        <row r="1611">
          <cell r="H1611">
            <v>-752.52539999999999</v>
          </cell>
        </row>
        <row r="1612">
          <cell r="H1612">
            <v>-752.26099999999997</v>
          </cell>
        </row>
        <row r="1613">
          <cell r="H1613">
            <v>-751.99559999999997</v>
          </cell>
        </row>
        <row r="1614">
          <cell r="H1614">
            <v>-751.73110000000008</v>
          </cell>
        </row>
        <row r="1615">
          <cell r="H1615">
            <v>-751.46670000000006</v>
          </cell>
        </row>
        <row r="1616">
          <cell r="H1616">
            <v>-751.20330000000001</v>
          </cell>
        </row>
        <row r="1617">
          <cell r="H1617">
            <v>-750.9387999999999</v>
          </cell>
        </row>
        <row r="1618">
          <cell r="H1618">
            <v>-750.67440000000011</v>
          </cell>
        </row>
        <row r="1619">
          <cell r="H1619">
            <v>-750.40990000000011</v>
          </cell>
        </row>
        <row r="1620">
          <cell r="H1620">
            <v>-750.14549999999997</v>
          </cell>
        </row>
        <row r="1621">
          <cell r="H1621">
            <v>-749.88009999999997</v>
          </cell>
        </row>
        <row r="1622">
          <cell r="H1622">
            <v>-749.61559999999997</v>
          </cell>
        </row>
        <row r="1623">
          <cell r="H1623">
            <v>-749.35119999999995</v>
          </cell>
        </row>
        <row r="1624">
          <cell r="H1624">
            <v>-749.08570000000009</v>
          </cell>
        </row>
        <row r="1625">
          <cell r="H1625">
            <v>-748.82230000000004</v>
          </cell>
        </row>
        <row r="1626">
          <cell r="H1626">
            <v>-748.55780000000004</v>
          </cell>
        </row>
        <row r="1627">
          <cell r="H1627">
            <v>-748.29340000000002</v>
          </cell>
        </row>
        <row r="1628">
          <cell r="H1628">
            <v>-748.02790000000005</v>
          </cell>
        </row>
        <row r="1629">
          <cell r="H1629">
            <v>-747.74959999999999</v>
          </cell>
        </row>
        <row r="1630">
          <cell r="H1630">
            <v>-747.46199999999999</v>
          </cell>
        </row>
        <row r="1631">
          <cell r="H1631">
            <v>-747.1748</v>
          </cell>
        </row>
        <row r="1632">
          <cell r="H1632">
            <v>-746.88749999999993</v>
          </cell>
        </row>
        <row r="1633">
          <cell r="H1633">
            <v>-746.60030000000006</v>
          </cell>
        </row>
        <row r="1634">
          <cell r="H1634">
            <v>-746.3119999999999</v>
          </cell>
        </row>
        <row r="1635">
          <cell r="H1635">
            <v>-746.0258</v>
          </cell>
        </row>
        <row r="1636">
          <cell r="H1636">
            <v>-745.72299999999996</v>
          </cell>
        </row>
        <row r="1637">
          <cell r="H1637">
            <v>-745.35789999999997</v>
          </cell>
        </row>
        <row r="1638">
          <cell r="H1638">
            <v>-744.98979999999995</v>
          </cell>
        </row>
        <row r="1639">
          <cell r="H1639">
            <v>-744.62360000000001</v>
          </cell>
        </row>
        <row r="1640">
          <cell r="H1640">
            <v>-744.25649999999996</v>
          </cell>
        </row>
        <row r="1641">
          <cell r="H1641">
            <v>-743.8913</v>
          </cell>
        </row>
        <row r="1642">
          <cell r="H1642">
            <v>-743.52320000000009</v>
          </cell>
        </row>
        <row r="1643">
          <cell r="H1643">
            <v>-743.15710000000013</v>
          </cell>
        </row>
        <row r="1644">
          <cell r="H1644">
            <v>-742.78989999999999</v>
          </cell>
        </row>
        <row r="1645">
          <cell r="H1645">
            <v>-742.42380000000003</v>
          </cell>
        </row>
        <row r="1646">
          <cell r="H1646">
            <v>-742.05560000000003</v>
          </cell>
        </row>
        <row r="1647">
          <cell r="H1647">
            <v>-741.68949999999995</v>
          </cell>
        </row>
        <row r="1648">
          <cell r="H1648">
            <v>-741.32330000000002</v>
          </cell>
        </row>
        <row r="1649">
          <cell r="H1649">
            <v>-740.95620000000008</v>
          </cell>
        </row>
        <row r="1650">
          <cell r="H1650">
            <v>-740.58899999999994</v>
          </cell>
        </row>
        <row r="1651">
          <cell r="H1651">
            <v>-740.22190000000001</v>
          </cell>
        </row>
        <row r="1652">
          <cell r="H1652">
            <v>-739.85480000000007</v>
          </cell>
        </row>
        <row r="1653">
          <cell r="H1653">
            <v>-739.48759999999993</v>
          </cell>
        </row>
        <row r="1654">
          <cell r="H1654">
            <v>-739.12049999999999</v>
          </cell>
        </row>
        <row r="1655">
          <cell r="H1655">
            <v>-738.75330000000008</v>
          </cell>
        </row>
        <row r="1656">
          <cell r="H1656">
            <v>-738.38619999999992</v>
          </cell>
        </row>
        <row r="1657">
          <cell r="H1657">
            <v>-738.01900000000001</v>
          </cell>
        </row>
        <row r="1658">
          <cell r="H1658">
            <v>-737.65189999999996</v>
          </cell>
        </row>
        <row r="1659">
          <cell r="H1659">
            <v>-737.28469999999993</v>
          </cell>
        </row>
        <row r="1660">
          <cell r="H1660">
            <v>-736.91759999999999</v>
          </cell>
        </row>
        <row r="1661">
          <cell r="H1661">
            <v>-736.54939999999999</v>
          </cell>
        </row>
        <row r="1662">
          <cell r="H1662">
            <v>-736.18329999999992</v>
          </cell>
        </row>
        <row r="1663">
          <cell r="H1663">
            <v>-735.81510000000003</v>
          </cell>
        </row>
        <row r="1664">
          <cell r="H1664">
            <v>-735.44789999999989</v>
          </cell>
        </row>
        <row r="1665">
          <cell r="H1665">
            <v>-735.08179999999993</v>
          </cell>
        </row>
        <row r="1666">
          <cell r="H1666">
            <v>-734.71360000000004</v>
          </cell>
        </row>
        <row r="1667">
          <cell r="H1667">
            <v>-734.17780000000005</v>
          </cell>
        </row>
        <row r="1668">
          <cell r="H1668">
            <v>-733.64010000000007</v>
          </cell>
        </row>
        <row r="1669">
          <cell r="H1669">
            <v>-733.10529999999994</v>
          </cell>
        </row>
        <row r="1670">
          <cell r="H1670">
            <v>-732.5675</v>
          </cell>
        </row>
        <row r="1671">
          <cell r="H1671">
            <v>-732.0317</v>
          </cell>
        </row>
        <row r="1672">
          <cell r="H1672">
            <v>-731.49590000000012</v>
          </cell>
        </row>
        <row r="1673">
          <cell r="H1673">
            <v>-730.95810000000006</v>
          </cell>
        </row>
        <row r="1674">
          <cell r="H1674">
            <v>-730.42229999999995</v>
          </cell>
        </row>
        <row r="1675">
          <cell r="H1675">
            <v>-729.88449999999989</v>
          </cell>
        </row>
        <row r="1676">
          <cell r="H1676">
            <v>-729.34879999999998</v>
          </cell>
        </row>
        <row r="1677">
          <cell r="H1677">
            <v>-728.81099999999992</v>
          </cell>
        </row>
        <row r="1678">
          <cell r="H1678">
            <v>-728.27520000000004</v>
          </cell>
        </row>
        <row r="1679">
          <cell r="H1679">
            <v>-727.73739999999998</v>
          </cell>
        </row>
        <row r="1680">
          <cell r="H1680">
            <v>-727.20159999999998</v>
          </cell>
        </row>
        <row r="1681">
          <cell r="H1681">
            <v>-726.66380000000004</v>
          </cell>
        </row>
        <row r="1682">
          <cell r="H1682">
            <v>-726.12699999999995</v>
          </cell>
        </row>
        <row r="1683">
          <cell r="H1683">
            <v>-725.59019999999998</v>
          </cell>
        </row>
        <row r="1684">
          <cell r="H1684">
            <v>-725.05340000000001</v>
          </cell>
        </row>
        <row r="1685">
          <cell r="H1685">
            <v>-724.51570000000004</v>
          </cell>
        </row>
        <row r="1686">
          <cell r="H1686">
            <v>-723.97990000000004</v>
          </cell>
        </row>
        <row r="1687">
          <cell r="H1687">
            <v>-723.44209999999998</v>
          </cell>
        </row>
        <row r="1688">
          <cell r="H1688">
            <v>-722.90430000000003</v>
          </cell>
        </row>
        <row r="1689">
          <cell r="H1689">
            <v>-722.36850000000004</v>
          </cell>
        </row>
        <row r="1690">
          <cell r="H1690">
            <v>-721.83069999999998</v>
          </cell>
        </row>
        <row r="1691">
          <cell r="H1691">
            <v>-721.29390000000001</v>
          </cell>
        </row>
        <row r="1692">
          <cell r="H1692">
            <v>-720.75610000000006</v>
          </cell>
        </row>
        <row r="1693">
          <cell r="H1693">
            <v>-720.16720000000009</v>
          </cell>
        </row>
        <row r="1694">
          <cell r="H1694">
            <v>-719.48849999999993</v>
          </cell>
        </row>
        <row r="1695">
          <cell r="H1695">
            <v>-718.80790000000002</v>
          </cell>
        </row>
        <row r="1696">
          <cell r="H1696">
            <v>-718.12829999999997</v>
          </cell>
        </row>
        <row r="1697">
          <cell r="H1697">
            <v>-717.44859999999994</v>
          </cell>
        </row>
        <row r="1698">
          <cell r="H1698">
            <v>-716.76800000000003</v>
          </cell>
        </row>
        <row r="1699">
          <cell r="H1699">
            <v>-716.0883</v>
          </cell>
        </row>
        <row r="1700">
          <cell r="H1700">
            <v>-715.40870000000007</v>
          </cell>
        </row>
        <row r="1701">
          <cell r="H1701">
            <v>-714.72910000000002</v>
          </cell>
        </row>
        <row r="1702">
          <cell r="H1702">
            <v>-714.04739999999993</v>
          </cell>
        </row>
        <row r="1703">
          <cell r="H1703">
            <v>-713.36779999999999</v>
          </cell>
        </row>
        <row r="1704">
          <cell r="H1704">
            <v>-712.68720000000008</v>
          </cell>
        </row>
        <row r="1705">
          <cell r="H1705">
            <v>-712.00750000000005</v>
          </cell>
        </row>
        <row r="1706">
          <cell r="H1706">
            <v>-711.32690000000002</v>
          </cell>
        </row>
        <row r="1707">
          <cell r="H1707">
            <v>-710.64620000000002</v>
          </cell>
        </row>
        <row r="1708">
          <cell r="H1708">
            <v>-709.96559999999999</v>
          </cell>
        </row>
        <row r="1709">
          <cell r="H1709">
            <v>-709.28600000000006</v>
          </cell>
        </row>
        <row r="1710">
          <cell r="H1710">
            <v>-708.60429999999997</v>
          </cell>
        </row>
        <row r="1711">
          <cell r="H1711">
            <v>-707.92370000000005</v>
          </cell>
        </row>
        <row r="1712">
          <cell r="H1712">
            <v>-707.24309999999991</v>
          </cell>
        </row>
        <row r="1713">
          <cell r="H1713">
            <v>-706.5625</v>
          </cell>
        </row>
        <row r="1714">
          <cell r="H1714">
            <v>-705.88079999999991</v>
          </cell>
        </row>
        <row r="1715">
          <cell r="H1715">
            <v>-705.2002</v>
          </cell>
        </row>
        <row r="1716">
          <cell r="H1716">
            <v>-704.51859999999999</v>
          </cell>
        </row>
        <row r="1717">
          <cell r="H1717">
            <v>-703.83789999999999</v>
          </cell>
        </row>
        <row r="1718">
          <cell r="H1718">
            <v>-703.15729999999996</v>
          </cell>
        </row>
        <row r="1719">
          <cell r="H1719">
            <v>-702.47669999999994</v>
          </cell>
        </row>
        <row r="1720">
          <cell r="H1720">
            <v>-701.79499999999996</v>
          </cell>
        </row>
        <row r="1721">
          <cell r="H1721">
            <v>-701.11339999999996</v>
          </cell>
        </row>
        <row r="1722">
          <cell r="H1722">
            <v>-700.43280000000004</v>
          </cell>
        </row>
        <row r="1723">
          <cell r="H1723">
            <v>-699.75120000000004</v>
          </cell>
        </row>
        <row r="1724">
          <cell r="H1724">
            <v>-699.06949999999995</v>
          </cell>
        </row>
        <row r="1725">
          <cell r="H1725">
            <v>-698.38790000000006</v>
          </cell>
        </row>
        <row r="1726">
          <cell r="H1726">
            <v>-697.70730000000003</v>
          </cell>
        </row>
        <row r="1727">
          <cell r="H1727">
            <v>-697.02569999999992</v>
          </cell>
        </row>
        <row r="1728">
          <cell r="H1728">
            <v>-696.34299999999996</v>
          </cell>
        </row>
        <row r="1729">
          <cell r="H1729">
            <v>-695.66139999999996</v>
          </cell>
        </row>
        <row r="1730">
          <cell r="H1730">
            <v>-694.97979999999995</v>
          </cell>
        </row>
        <row r="1731">
          <cell r="H1731">
            <v>-694.29819999999995</v>
          </cell>
        </row>
        <row r="1732">
          <cell r="H1732">
            <v>-693.61559999999997</v>
          </cell>
        </row>
        <row r="1733">
          <cell r="H1733">
            <v>-692.93390000000011</v>
          </cell>
        </row>
        <row r="1734">
          <cell r="H1734">
            <v>-692.25229999999999</v>
          </cell>
        </row>
        <row r="1735">
          <cell r="H1735">
            <v>-691.57069999999999</v>
          </cell>
        </row>
        <row r="1736">
          <cell r="H1736">
            <v>-690.88810000000001</v>
          </cell>
        </row>
        <row r="1737">
          <cell r="H1737">
            <v>-690.20650000000001</v>
          </cell>
        </row>
        <row r="1738">
          <cell r="H1738">
            <v>-689.52380000000005</v>
          </cell>
        </row>
        <row r="1739">
          <cell r="H1739">
            <v>-688.84220000000005</v>
          </cell>
        </row>
        <row r="1740">
          <cell r="H1740">
            <v>-688.15959999999995</v>
          </cell>
        </row>
        <row r="1741">
          <cell r="H1741">
            <v>-687.47699999999998</v>
          </cell>
        </row>
        <row r="1742">
          <cell r="H1742">
            <v>-686.79539999999997</v>
          </cell>
        </row>
        <row r="1743">
          <cell r="H1743">
            <v>-686.11180000000002</v>
          </cell>
        </row>
        <row r="1744">
          <cell r="H1744">
            <v>-685.42910000000006</v>
          </cell>
        </row>
        <row r="1745">
          <cell r="H1745">
            <v>-684.73569999999995</v>
          </cell>
        </row>
        <row r="1746">
          <cell r="H1746">
            <v>-684.01940000000002</v>
          </cell>
        </row>
        <row r="1747">
          <cell r="H1747">
            <v>-683.3021</v>
          </cell>
        </row>
        <row r="1748">
          <cell r="H1748">
            <v>-682.58479999999997</v>
          </cell>
        </row>
        <row r="1749">
          <cell r="H1749">
            <v>-681.86650000000009</v>
          </cell>
        </row>
        <row r="1750">
          <cell r="H1750">
            <v>-681.14919999999995</v>
          </cell>
        </row>
        <row r="1751">
          <cell r="H1751">
            <v>-680.43290000000002</v>
          </cell>
        </row>
        <row r="1752">
          <cell r="H1752">
            <v>-679.71559999999999</v>
          </cell>
        </row>
        <row r="1753">
          <cell r="H1753">
            <v>-678.9973</v>
          </cell>
        </row>
        <row r="1754">
          <cell r="H1754">
            <v>-678.28</v>
          </cell>
        </row>
        <row r="1755">
          <cell r="H1755">
            <v>-677.56279999999992</v>
          </cell>
        </row>
        <row r="1756">
          <cell r="H1756">
            <v>-676.84450000000004</v>
          </cell>
        </row>
        <row r="1757">
          <cell r="H1757">
            <v>-676.12720000000002</v>
          </cell>
        </row>
        <row r="1758">
          <cell r="H1758">
            <v>-675.40890000000002</v>
          </cell>
        </row>
        <row r="1759">
          <cell r="H1759">
            <v>-674.69259999999997</v>
          </cell>
        </row>
        <row r="1760">
          <cell r="H1760">
            <v>-673.97329999999999</v>
          </cell>
        </row>
        <row r="1761">
          <cell r="H1761">
            <v>-673.25599999999997</v>
          </cell>
        </row>
        <row r="1762">
          <cell r="H1762">
            <v>-672.53770000000009</v>
          </cell>
        </row>
        <row r="1763">
          <cell r="H1763">
            <v>-671.81950000000006</v>
          </cell>
        </row>
        <row r="1764">
          <cell r="H1764">
            <v>-671.10120000000006</v>
          </cell>
        </row>
        <row r="1765">
          <cell r="H1765">
            <v>-670.38290000000006</v>
          </cell>
        </row>
        <row r="1766">
          <cell r="H1766">
            <v>-669.66460000000006</v>
          </cell>
        </row>
        <row r="1767">
          <cell r="H1767">
            <v>-668.94730000000004</v>
          </cell>
        </row>
        <row r="1768">
          <cell r="H1768">
            <v>-668.22800000000007</v>
          </cell>
        </row>
        <row r="1769">
          <cell r="H1769">
            <v>-667.50980000000004</v>
          </cell>
        </row>
        <row r="1770">
          <cell r="H1770">
            <v>-666.79049999999995</v>
          </cell>
        </row>
        <row r="1771">
          <cell r="H1771">
            <v>-666.07319999999993</v>
          </cell>
        </row>
        <row r="1772">
          <cell r="H1772">
            <v>-665.35390000000007</v>
          </cell>
        </row>
        <row r="1773">
          <cell r="H1773">
            <v>-664.63560000000007</v>
          </cell>
        </row>
        <row r="1774">
          <cell r="H1774">
            <v>-663.91739999999993</v>
          </cell>
        </row>
        <row r="1775">
          <cell r="H1775">
            <v>-663.19709999999998</v>
          </cell>
        </row>
        <row r="1776">
          <cell r="H1776">
            <v>-662.4393</v>
          </cell>
        </row>
        <row r="1777">
          <cell r="H1777">
            <v>-661.58879999999999</v>
          </cell>
        </row>
        <row r="1778">
          <cell r="H1778">
            <v>-660.63499999999999</v>
          </cell>
        </row>
        <row r="1779">
          <cell r="H1779">
            <v>-659.67689999999993</v>
          </cell>
        </row>
        <row r="1780">
          <cell r="H1780">
            <v>-658.71870000000001</v>
          </cell>
        </row>
        <row r="1781">
          <cell r="H1781">
            <v>-657.6472</v>
          </cell>
        </row>
        <row r="1782">
          <cell r="H1782">
            <v>-656.55909999999994</v>
          </cell>
        </row>
        <row r="1783">
          <cell r="H1783">
            <v>-655.47309999999993</v>
          </cell>
        </row>
        <row r="1784">
          <cell r="H1784">
            <v>-654.38499999999999</v>
          </cell>
        </row>
        <row r="1785">
          <cell r="H1785">
            <v>-653.29690000000005</v>
          </cell>
        </row>
        <row r="1786">
          <cell r="H1786">
            <v>-652.20989999999995</v>
          </cell>
        </row>
        <row r="1787">
          <cell r="H1787">
            <v>-651.1219000000001</v>
          </cell>
        </row>
        <row r="1788">
          <cell r="H1788">
            <v>-649.99270000000001</v>
          </cell>
        </row>
        <row r="1789">
          <cell r="H1789">
            <v>-648.75439999999992</v>
          </cell>
        </row>
        <row r="1790">
          <cell r="H1790">
            <v>-647.5181</v>
          </cell>
        </row>
        <row r="1791">
          <cell r="H1791">
            <v>-646.2799</v>
          </cell>
        </row>
        <row r="1792">
          <cell r="H1792">
            <v>-645.04259999999999</v>
          </cell>
        </row>
        <row r="1793">
          <cell r="H1793">
            <v>-643.80330000000004</v>
          </cell>
        </row>
        <row r="1794">
          <cell r="H1794">
            <v>-642.56610000000001</v>
          </cell>
        </row>
        <row r="1795">
          <cell r="H1795">
            <v>-641.32690000000002</v>
          </cell>
        </row>
        <row r="1796">
          <cell r="H1796">
            <v>-640.08770000000004</v>
          </cell>
        </row>
        <row r="1797">
          <cell r="H1797">
            <v>-638.85040000000004</v>
          </cell>
        </row>
        <row r="1798">
          <cell r="H1798">
            <v>-637.61120000000005</v>
          </cell>
        </row>
        <row r="1799">
          <cell r="H1799">
            <v>-636.37210000000005</v>
          </cell>
        </row>
        <row r="1800">
          <cell r="H1800">
            <v>-635.13290000000006</v>
          </cell>
        </row>
        <row r="1801">
          <cell r="H1801">
            <v>-633.89269999999999</v>
          </cell>
        </row>
        <row r="1802">
          <cell r="H1802">
            <v>-632.65359999999998</v>
          </cell>
        </row>
        <row r="1803">
          <cell r="H1803">
            <v>-631.4144</v>
          </cell>
        </row>
        <row r="1804">
          <cell r="H1804">
            <v>-630.17529999999999</v>
          </cell>
        </row>
        <row r="1805">
          <cell r="H1805">
            <v>-628.93420000000003</v>
          </cell>
        </row>
        <row r="1806">
          <cell r="H1806">
            <v>-627.69409999999993</v>
          </cell>
        </row>
        <row r="1807">
          <cell r="H1807">
            <v>-626.45399999999995</v>
          </cell>
        </row>
        <row r="1808">
          <cell r="H1808">
            <v>-625.21389999999997</v>
          </cell>
        </row>
        <row r="1809">
          <cell r="H1809">
            <v>-623.97389999999996</v>
          </cell>
        </row>
        <row r="1810">
          <cell r="H1810">
            <v>-622.73282000000006</v>
          </cell>
        </row>
        <row r="1811">
          <cell r="H1811">
            <v>-621.49176999999997</v>
          </cell>
        </row>
        <row r="1812">
          <cell r="H1812">
            <v>-620.25073999999995</v>
          </cell>
        </row>
        <row r="1813">
          <cell r="H1813">
            <v>-619.00873000000001</v>
          </cell>
        </row>
        <row r="1814">
          <cell r="H1814">
            <v>-617.76872000000003</v>
          </cell>
        </row>
        <row r="1815">
          <cell r="H1815">
            <v>-616.52673000000004</v>
          </cell>
        </row>
        <row r="1816">
          <cell r="H1816">
            <v>-615.28574000000003</v>
          </cell>
        </row>
        <row r="1817">
          <cell r="H1817">
            <v>-614.04376999999999</v>
          </cell>
        </row>
        <row r="1818">
          <cell r="H1818">
            <v>-612.80181000000005</v>
          </cell>
        </row>
        <row r="1819">
          <cell r="H1819">
            <v>-611.55987000000005</v>
          </cell>
        </row>
        <row r="1820">
          <cell r="H1820">
            <v>-610.31793000000005</v>
          </cell>
        </row>
        <row r="1821">
          <cell r="H1821">
            <v>-609.07501000000002</v>
          </cell>
        </row>
        <row r="1822">
          <cell r="H1822">
            <v>-607.83310000000006</v>
          </cell>
        </row>
        <row r="1823">
          <cell r="H1823">
            <v>-606.5902000000001</v>
          </cell>
        </row>
        <row r="1824">
          <cell r="H1824">
            <v>-605.34730999999999</v>
          </cell>
        </row>
        <row r="1825">
          <cell r="H1825">
            <v>-604.10444000000007</v>
          </cell>
        </row>
        <row r="1826">
          <cell r="H1826">
            <v>-602.86158</v>
          </cell>
        </row>
        <row r="1827">
          <cell r="H1827">
            <v>-601.61772999999994</v>
          </cell>
        </row>
        <row r="1828">
          <cell r="H1828">
            <v>-600.37489000000005</v>
          </cell>
        </row>
        <row r="1829">
          <cell r="H1829">
            <v>-599.13105999999993</v>
          </cell>
        </row>
        <row r="1830">
          <cell r="H1830">
            <v>-597.88824</v>
          </cell>
        </row>
        <row r="1831">
          <cell r="H1831">
            <v>-596.64344000000006</v>
          </cell>
        </row>
        <row r="1832">
          <cell r="H1832">
            <v>-595.39964999999995</v>
          </cell>
        </row>
        <row r="1833">
          <cell r="H1833">
            <v>-594.15487000000007</v>
          </cell>
        </row>
        <row r="1834">
          <cell r="H1834">
            <v>-592.91110000000003</v>
          </cell>
        </row>
        <row r="1835">
          <cell r="H1835">
            <v>-591.66634999999997</v>
          </cell>
        </row>
        <row r="1836">
          <cell r="H1836">
            <v>-590.42261000000008</v>
          </cell>
        </row>
        <row r="1837">
          <cell r="H1837">
            <v>-589.17786999999998</v>
          </cell>
        </row>
        <row r="1838">
          <cell r="H1838">
            <v>-587.93316000000004</v>
          </cell>
        </row>
        <row r="1839">
          <cell r="H1839">
            <v>-586.68745000000001</v>
          </cell>
        </row>
        <row r="1840">
          <cell r="H1840">
            <v>-585.44274999999993</v>
          </cell>
        </row>
        <row r="1841">
          <cell r="H1841">
            <v>-584.19706999999994</v>
          </cell>
        </row>
        <row r="1842">
          <cell r="H1842">
            <v>-582.95139999999992</v>
          </cell>
        </row>
        <row r="1843">
          <cell r="H1843">
            <v>-581.70573999999999</v>
          </cell>
        </row>
        <row r="1844">
          <cell r="H1844">
            <v>-580.46109000000001</v>
          </cell>
        </row>
        <row r="1845">
          <cell r="H1845">
            <v>-579.21446000000003</v>
          </cell>
        </row>
        <row r="1846">
          <cell r="H1846">
            <v>-577.96784000000002</v>
          </cell>
        </row>
        <row r="1847">
          <cell r="H1847">
            <v>-576.72222000000011</v>
          </cell>
        </row>
        <row r="1848">
          <cell r="H1848">
            <v>-575.47563000000002</v>
          </cell>
        </row>
        <row r="1849">
          <cell r="H1849">
            <v>-574.22904000000005</v>
          </cell>
        </row>
        <row r="1850">
          <cell r="H1850">
            <v>-572.98245999999995</v>
          </cell>
        </row>
        <row r="1851">
          <cell r="H1851">
            <v>-571.73590000000002</v>
          </cell>
        </row>
        <row r="1852">
          <cell r="H1852">
            <v>-570.48834999999997</v>
          </cell>
        </row>
        <row r="1853">
          <cell r="H1853">
            <v>-569.24180999999999</v>
          </cell>
        </row>
        <row r="1854">
          <cell r="H1854">
            <v>-567.99329</v>
          </cell>
        </row>
        <row r="1855">
          <cell r="H1855">
            <v>-566.74576999999999</v>
          </cell>
        </row>
        <row r="1856">
          <cell r="H1856">
            <v>-565.49827000000005</v>
          </cell>
        </row>
        <row r="1857">
          <cell r="H1857">
            <v>-564.25077999999996</v>
          </cell>
        </row>
        <row r="1858">
          <cell r="H1858">
            <v>-563.00229999999999</v>
          </cell>
        </row>
        <row r="1859">
          <cell r="H1859">
            <v>-561.75383999999997</v>
          </cell>
        </row>
        <row r="1860">
          <cell r="H1860">
            <v>-560.50638000000004</v>
          </cell>
        </row>
        <row r="1861">
          <cell r="H1861">
            <v>-559.25793999999996</v>
          </cell>
        </row>
        <row r="1862">
          <cell r="H1862">
            <v>-558.00851</v>
          </cell>
        </row>
        <row r="1863">
          <cell r="H1863">
            <v>-556.76109999999994</v>
          </cell>
        </row>
        <row r="1864">
          <cell r="H1864">
            <v>-555.51169000000004</v>
          </cell>
        </row>
        <row r="1865">
          <cell r="H1865">
            <v>-554.26329999999996</v>
          </cell>
        </row>
        <row r="1866">
          <cell r="H1866">
            <v>-553.01391999999998</v>
          </cell>
        </row>
        <row r="1867">
          <cell r="H1867">
            <v>-551.76454999999999</v>
          </cell>
        </row>
        <row r="1868">
          <cell r="H1868">
            <v>-550.51519000000008</v>
          </cell>
        </row>
        <row r="1869">
          <cell r="H1869">
            <v>-549.26485000000002</v>
          </cell>
        </row>
        <row r="1870">
          <cell r="H1870">
            <v>-548.01552000000004</v>
          </cell>
        </row>
        <row r="1871">
          <cell r="H1871">
            <v>-546.76520000000005</v>
          </cell>
        </row>
        <row r="1872">
          <cell r="H1872">
            <v>-545.51489000000004</v>
          </cell>
        </row>
        <row r="1873">
          <cell r="H1873">
            <v>-544.26558999999997</v>
          </cell>
        </row>
        <row r="1874">
          <cell r="H1874">
            <v>-543.01531</v>
          </cell>
        </row>
        <row r="1875">
          <cell r="H1875">
            <v>-541.76404000000002</v>
          </cell>
        </row>
        <row r="1876">
          <cell r="H1876">
            <v>-540.51378</v>
          </cell>
        </row>
        <row r="1877">
          <cell r="H1877">
            <v>-539.26352999999995</v>
          </cell>
        </row>
        <row r="1878">
          <cell r="H1878">
            <v>-538.01229999999998</v>
          </cell>
        </row>
        <row r="1879">
          <cell r="H1879">
            <v>-536.76107000000002</v>
          </cell>
        </row>
        <row r="1880">
          <cell r="H1880">
            <v>-535.50985999999989</v>
          </cell>
        </row>
        <row r="1881">
          <cell r="H1881">
            <v>-534.25765999999999</v>
          </cell>
        </row>
        <row r="1882">
          <cell r="H1882">
            <v>-533.00648000000001</v>
          </cell>
        </row>
        <row r="1883">
          <cell r="H1883">
            <v>-531.75430000000006</v>
          </cell>
        </row>
        <row r="1884">
          <cell r="H1884">
            <v>-530.50314000000003</v>
          </cell>
        </row>
        <row r="1885">
          <cell r="H1885">
            <v>-529.25099</v>
          </cell>
        </row>
        <row r="1886">
          <cell r="H1886">
            <v>-527.99885999999992</v>
          </cell>
        </row>
        <row r="1887">
          <cell r="H1887">
            <v>-526.74473</v>
          </cell>
        </row>
        <row r="1888">
          <cell r="H1888">
            <v>-525.49382000000003</v>
          </cell>
        </row>
        <row r="1889">
          <cell r="H1889">
            <v>-524.24152000000004</v>
          </cell>
        </row>
        <row r="1890">
          <cell r="H1890">
            <v>-522.98812999999996</v>
          </cell>
        </row>
        <row r="1891">
          <cell r="H1891">
            <v>-521.73475999999994</v>
          </cell>
        </row>
        <row r="1892">
          <cell r="H1892">
            <v>-520.48139000000003</v>
          </cell>
        </row>
        <row r="1893">
          <cell r="H1893">
            <v>-519.22903999999994</v>
          </cell>
        </row>
        <row r="1894">
          <cell r="H1894">
            <v>-517.97559999999999</v>
          </cell>
        </row>
        <row r="1895">
          <cell r="H1895">
            <v>-516.72117000000003</v>
          </cell>
        </row>
        <row r="1896">
          <cell r="H1896">
            <v>-515.46776</v>
          </cell>
        </row>
        <row r="1897">
          <cell r="H1897">
            <v>-514.21335999999997</v>
          </cell>
        </row>
        <row r="1898">
          <cell r="H1898">
            <v>-512.95887000000005</v>
          </cell>
        </row>
        <row r="1899">
          <cell r="H1899">
            <v>-511.70538999999997</v>
          </cell>
        </row>
        <row r="1900">
          <cell r="H1900">
            <v>-510.45083</v>
          </cell>
        </row>
        <row r="1901">
          <cell r="H1901">
            <v>-509.19627000000003</v>
          </cell>
        </row>
        <row r="1902">
          <cell r="H1902">
            <v>-507.94173000000001</v>
          </cell>
        </row>
        <row r="1903">
          <cell r="H1903">
            <v>-506.68719999999996</v>
          </cell>
        </row>
        <row r="1904">
          <cell r="H1904">
            <v>-505.43159000000003</v>
          </cell>
        </row>
        <row r="1905">
          <cell r="H1905">
            <v>-504.17698000000001</v>
          </cell>
        </row>
        <row r="1906">
          <cell r="H1906">
            <v>-502.92239000000001</v>
          </cell>
        </row>
        <row r="1907">
          <cell r="H1907">
            <v>-501.66580999999996</v>
          </cell>
        </row>
        <row r="1908">
          <cell r="H1908">
            <v>-500.41115000000002</v>
          </cell>
        </row>
        <row r="1909">
          <cell r="H1909">
            <v>-499.15438999999998</v>
          </cell>
        </row>
        <row r="1910">
          <cell r="H1910">
            <v>-497.89875000000001</v>
          </cell>
        </row>
        <row r="1911">
          <cell r="H1911">
            <v>-496.64202</v>
          </cell>
        </row>
        <row r="1912">
          <cell r="H1912">
            <v>-495.38729999999998</v>
          </cell>
        </row>
        <row r="1913">
          <cell r="H1913">
            <v>-494.13059999999996</v>
          </cell>
        </row>
        <row r="1914">
          <cell r="H1914">
            <v>-492.87379999999996</v>
          </cell>
        </row>
        <row r="1915">
          <cell r="H1915">
            <v>-491.61702000000002</v>
          </cell>
        </row>
        <row r="1916">
          <cell r="H1916">
            <v>-490.36026000000004</v>
          </cell>
        </row>
        <row r="1917">
          <cell r="H1917">
            <v>-489.10339999999997</v>
          </cell>
        </row>
        <row r="1918">
          <cell r="H1918">
            <v>-487.84555999999998</v>
          </cell>
        </row>
        <row r="1919">
          <cell r="H1919">
            <v>-486.58873</v>
          </cell>
        </row>
        <row r="1920">
          <cell r="H1920">
            <v>-485.33080999999999</v>
          </cell>
        </row>
        <row r="1921">
          <cell r="H1921">
            <v>-484.07389999999998</v>
          </cell>
        </row>
        <row r="1922">
          <cell r="H1922">
            <v>-482.81601000000001</v>
          </cell>
        </row>
        <row r="1923">
          <cell r="H1923">
            <v>-481.55813000000001</v>
          </cell>
        </row>
        <row r="1924">
          <cell r="H1924">
            <v>-480.30016000000001</v>
          </cell>
        </row>
        <row r="1925">
          <cell r="H1925">
            <v>-479.0412</v>
          </cell>
        </row>
        <row r="1926">
          <cell r="H1926">
            <v>-477.78326000000004</v>
          </cell>
        </row>
        <row r="1927">
          <cell r="H1927">
            <v>-476.52422999999999</v>
          </cell>
        </row>
        <row r="1928">
          <cell r="H1928">
            <v>-475.26621</v>
          </cell>
        </row>
        <row r="1929">
          <cell r="H1929">
            <v>-474.00720000000001</v>
          </cell>
        </row>
        <row r="1930">
          <cell r="H1930">
            <v>-472.74811</v>
          </cell>
        </row>
        <row r="1931">
          <cell r="H1931">
            <v>-471.48902999999996</v>
          </cell>
        </row>
        <row r="1932">
          <cell r="H1932">
            <v>-470.22895999999997</v>
          </cell>
        </row>
        <row r="1933">
          <cell r="H1933">
            <v>-468.96980000000002</v>
          </cell>
        </row>
        <row r="1934">
          <cell r="H1934">
            <v>-467.71075000000002</v>
          </cell>
        </row>
        <row r="1935">
          <cell r="H1935">
            <v>-466.45051999999998</v>
          </cell>
        </row>
        <row r="1936">
          <cell r="H1936">
            <v>-465.19039999999995</v>
          </cell>
        </row>
        <row r="1937">
          <cell r="H1937">
            <v>-463.93020000000001</v>
          </cell>
        </row>
        <row r="1938">
          <cell r="H1938">
            <v>-462.67099999999999</v>
          </cell>
        </row>
        <row r="1939">
          <cell r="H1939">
            <v>-461.40981999999997</v>
          </cell>
        </row>
        <row r="1940">
          <cell r="H1940">
            <v>-460.14955000000003</v>
          </cell>
        </row>
        <row r="1941">
          <cell r="H1941">
            <v>-458.88928999999996</v>
          </cell>
        </row>
        <row r="1942">
          <cell r="H1942">
            <v>-457.62804999999997</v>
          </cell>
        </row>
        <row r="1943">
          <cell r="H1943">
            <v>-456.36671999999999</v>
          </cell>
        </row>
        <row r="1944">
          <cell r="H1944">
            <v>-455.10639999999995</v>
          </cell>
        </row>
        <row r="1945">
          <cell r="H1945">
            <v>-453.84409000000005</v>
          </cell>
        </row>
        <row r="1946">
          <cell r="H1946">
            <v>-452.58279000000005</v>
          </cell>
        </row>
        <row r="1947">
          <cell r="H1947">
            <v>-451.32140999999996</v>
          </cell>
        </row>
        <row r="1948">
          <cell r="H1948">
            <v>-450.06003999999996</v>
          </cell>
        </row>
        <row r="1949">
          <cell r="H1949">
            <v>-448.79759000000001</v>
          </cell>
        </row>
        <row r="1950">
          <cell r="H1950">
            <v>-447.53524000000004</v>
          </cell>
        </row>
        <row r="1951">
          <cell r="H1951">
            <v>-446.27281000000005</v>
          </cell>
        </row>
        <row r="1952">
          <cell r="H1952">
            <v>-445.01029000000005</v>
          </cell>
        </row>
        <row r="1953">
          <cell r="H1953">
            <v>-443.74787999999995</v>
          </cell>
        </row>
        <row r="1954">
          <cell r="H1954">
            <v>-442.48539000000005</v>
          </cell>
        </row>
        <row r="1955">
          <cell r="H1955">
            <v>-441.22280999999998</v>
          </cell>
        </row>
        <row r="1956">
          <cell r="H1956">
            <v>-439.95934</v>
          </cell>
        </row>
        <row r="1957">
          <cell r="H1957">
            <v>-438.69578000000001</v>
          </cell>
        </row>
        <row r="1958">
          <cell r="H1958">
            <v>-437.43323999999996</v>
          </cell>
        </row>
        <row r="1959">
          <cell r="H1959">
            <v>-436.16960000000006</v>
          </cell>
        </row>
        <row r="1960">
          <cell r="H1960">
            <v>-434.90598</v>
          </cell>
        </row>
        <row r="1961">
          <cell r="H1961">
            <v>-433.64137999999997</v>
          </cell>
        </row>
        <row r="1962">
          <cell r="H1962">
            <v>-432.37777999999997</v>
          </cell>
        </row>
        <row r="1963">
          <cell r="H1963">
            <v>-431.11310000000003</v>
          </cell>
        </row>
        <row r="1964">
          <cell r="H1964">
            <v>-429.84942999999998</v>
          </cell>
        </row>
        <row r="1965">
          <cell r="H1965">
            <v>-428.58478000000002</v>
          </cell>
        </row>
        <row r="1966">
          <cell r="H1966">
            <v>-427.32004000000001</v>
          </cell>
        </row>
        <row r="1967">
          <cell r="H1967">
            <v>-426.05529999999999</v>
          </cell>
        </row>
        <row r="1968">
          <cell r="H1968">
            <v>-424.79059000000001</v>
          </cell>
        </row>
        <row r="1969">
          <cell r="H1969">
            <v>-423.52578000000005</v>
          </cell>
        </row>
        <row r="1970">
          <cell r="H1970">
            <v>-422.25998999999996</v>
          </cell>
        </row>
        <row r="1971">
          <cell r="H1971">
            <v>-420.99520999999999</v>
          </cell>
        </row>
        <row r="1972">
          <cell r="H1972">
            <v>-419.72943999999995</v>
          </cell>
        </row>
        <row r="1973">
          <cell r="H1973">
            <v>-418.46358000000004</v>
          </cell>
        </row>
        <row r="1974">
          <cell r="H1974">
            <v>-417.19773999999995</v>
          </cell>
        </row>
        <row r="1975">
          <cell r="H1975">
            <v>-415.93180999999998</v>
          </cell>
        </row>
        <row r="1976">
          <cell r="H1976">
            <v>-414.66489000000001</v>
          </cell>
        </row>
        <row r="1977">
          <cell r="H1977">
            <v>-413.39899000000003</v>
          </cell>
        </row>
        <row r="1978">
          <cell r="H1978">
            <v>-412.13209999999998</v>
          </cell>
        </row>
        <row r="1979">
          <cell r="H1979">
            <v>-410.86512000000005</v>
          </cell>
        </row>
        <row r="1980">
          <cell r="H1980">
            <v>-409.59914999999995</v>
          </cell>
        </row>
        <row r="1981">
          <cell r="H1981">
            <v>-408.33220000000006</v>
          </cell>
        </row>
        <row r="1982">
          <cell r="H1982">
            <v>-407.06515999999999</v>
          </cell>
        </row>
        <row r="1983">
          <cell r="H1983">
            <v>-405.79822999999999</v>
          </cell>
        </row>
        <row r="1984">
          <cell r="H1984">
            <v>-404.53010999999998</v>
          </cell>
        </row>
        <row r="1985">
          <cell r="H1985">
            <v>-403.26310999999998</v>
          </cell>
        </row>
        <row r="1986">
          <cell r="H1986">
            <v>-401.99501999999995</v>
          </cell>
        </row>
        <row r="1987">
          <cell r="H1987">
            <v>-400.72694000000001</v>
          </cell>
        </row>
        <row r="1988">
          <cell r="H1988">
            <v>-399.45878000000005</v>
          </cell>
        </row>
        <row r="1989">
          <cell r="H1989">
            <v>-398.19173000000001</v>
          </cell>
        </row>
        <row r="1990">
          <cell r="H1990">
            <v>-396.92249000000004</v>
          </cell>
        </row>
        <row r="1991">
          <cell r="H1991">
            <v>-395.65336000000002</v>
          </cell>
        </row>
        <row r="1992">
          <cell r="H1992">
            <v>-394.38513999999998</v>
          </cell>
        </row>
        <row r="1993">
          <cell r="H1993">
            <v>-393.11594000000002</v>
          </cell>
        </row>
        <row r="1994">
          <cell r="H1994">
            <v>-391.84675000000004</v>
          </cell>
        </row>
        <row r="1995">
          <cell r="H1995">
            <v>-390.57748000000004</v>
          </cell>
        </row>
        <row r="1996">
          <cell r="H1996">
            <v>-389.30822000000001</v>
          </cell>
        </row>
        <row r="1997">
          <cell r="H1997">
            <v>-388.03897000000001</v>
          </cell>
        </row>
        <row r="1998">
          <cell r="H1998">
            <v>-386.76972999999998</v>
          </cell>
        </row>
        <row r="1999">
          <cell r="H1999">
            <v>-385.50040000000001</v>
          </cell>
        </row>
        <row r="2000">
          <cell r="H2000">
            <v>-384.22999000000004</v>
          </cell>
        </row>
        <row r="2001">
          <cell r="H2001">
            <v>-382.95969000000002</v>
          </cell>
        </row>
        <row r="2002">
          <cell r="H2002">
            <v>-381.68930999999998</v>
          </cell>
        </row>
        <row r="2003">
          <cell r="H2003">
            <v>-380.41993000000002</v>
          </cell>
        </row>
        <row r="2004">
          <cell r="H2004">
            <v>-379.14857000000001</v>
          </cell>
        </row>
        <row r="2005">
          <cell r="H2005">
            <v>-377.87811999999997</v>
          </cell>
        </row>
        <row r="2006">
          <cell r="H2006">
            <v>-376.60768999999999</v>
          </cell>
        </row>
        <row r="2007">
          <cell r="H2007">
            <v>-375.33615999999995</v>
          </cell>
        </row>
        <row r="2008">
          <cell r="H2008">
            <v>-374.06475</v>
          </cell>
        </row>
        <row r="2009">
          <cell r="H2009">
            <v>-372.79325999999998</v>
          </cell>
        </row>
        <row r="2010">
          <cell r="H2010">
            <v>-371.52167000000003</v>
          </cell>
        </row>
        <row r="2011">
          <cell r="H2011">
            <v>-370.25020000000001</v>
          </cell>
        </row>
        <row r="2012">
          <cell r="H2012">
            <v>-368.97863999999998</v>
          </cell>
        </row>
        <row r="2013">
          <cell r="H2013">
            <v>-367.70609999999999</v>
          </cell>
        </row>
        <row r="2014">
          <cell r="H2014">
            <v>-366.43447000000003</v>
          </cell>
        </row>
        <row r="2015">
          <cell r="H2015">
            <v>-365.16185000000002</v>
          </cell>
        </row>
        <row r="2016">
          <cell r="H2016">
            <v>-363.88923999999997</v>
          </cell>
        </row>
        <row r="2017">
          <cell r="H2017">
            <v>-362.61754000000002</v>
          </cell>
        </row>
        <row r="2018">
          <cell r="H2018">
            <v>-361.34396000000004</v>
          </cell>
        </row>
        <row r="2019">
          <cell r="H2019">
            <v>-360.07019000000003</v>
          </cell>
        </row>
        <row r="2020">
          <cell r="H2020">
            <v>-358.79853500000002</v>
          </cell>
        </row>
        <row r="2021">
          <cell r="H2021">
            <v>-357.524674</v>
          </cell>
        </row>
        <row r="2022">
          <cell r="H2022">
            <v>-356.24982499999999</v>
          </cell>
        </row>
        <row r="2023">
          <cell r="H2023">
            <v>-354.97599000000002</v>
          </cell>
        </row>
        <row r="2024">
          <cell r="H2024">
            <v>-353.702068</v>
          </cell>
        </row>
        <row r="2025">
          <cell r="H2025">
            <v>-352.42715800000002</v>
          </cell>
        </row>
        <row r="2026">
          <cell r="H2026">
            <v>-351.15226100000001</v>
          </cell>
        </row>
        <row r="2027">
          <cell r="H2027">
            <v>-350.14512000000002</v>
          </cell>
        </row>
        <row r="2028">
          <cell r="H2028">
            <v>-349.26315099999999</v>
          </cell>
        </row>
        <row r="2029">
          <cell r="H2029">
            <v>-348.38209000000001</v>
          </cell>
        </row>
        <row r="2030">
          <cell r="H2030">
            <v>-347.50003599999997</v>
          </cell>
        </row>
        <row r="2031">
          <cell r="H2031">
            <v>-346.561735</v>
          </cell>
        </row>
        <row r="2032">
          <cell r="H2032">
            <v>-345.61172599999998</v>
          </cell>
        </row>
        <row r="2033">
          <cell r="H2033">
            <v>-344.66172599999999</v>
          </cell>
        </row>
        <row r="2034">
          <cell r="H2034">
            <v>-343.711635</v>
          </cell>
        </row>
        <row r="2035">
          <cell r="H2035">
            <v>-342.88529199999999</v>
          </cell>
        </row>
        <row r="2036">
          <cell r="H2036">
            <v>-342.52876500000002</v>
          </cell>
        </row>
        <row r="2037">
          <cell r="H2037">
            <v>-342.17234099999996</v>
          </cell>
        </row>
        <row r="2038">
          <cell r="H2038">
            <v>-341.81681900000001</v>
          </cell>
        </row>
        <row r="2039">
          <cell r="H2039">
            <v>-341.46029900000002</v>
          </cell>
        </row>
        <row r="2040">
          <cell r="H2040">
            <v>-341.103881</v>
          </cell>
        </row>
        <row r="2041">
          <cell r="H2041">
            <v>-340.74836600000003</v>
          </cell>
        </row>
        <row r="2042">
          <cell r="H2042">
            <v>-340.392853</v>
          </cell>
        </row>
        <row r="2043">
          <cell r="H2043">
            <v>-340.19437900000003</v>
          </cell>
        </row>
        <row r="2044">
          <cell r="H2044">
            <v>-340.16803900000002</v>
          </cell>
        </row>
        <row r="2045">
          <cell r="H2045">
            <v>-340.13959899999998</v>
          </cell>
        </row>
        <row r="2046">
          <cell r="H2046">
            <v>-340.11225999999999</v>
          </cell>
        </row>
        <row r="2047">
          <cell r="H2047">
            <v>-340.08492000000001</v>
          </cell>
        </row>
        <row r="2048">
          <cell r="H2048">
            <v>-340.05847999999997</v>
          </cell>
        </row>
        <row r="2049">
          <cell r="H2049">
            <v>-340.03114099999999</v>
          </cell>
        </row>
        <row r="2050">
          <cell r="H2050">
            <v>-340.00370199999998</v>
          </cell>
        </row>
        <row r="2051">
          <cell r="H2051">
            <v>-339.97636199999999</v>
          </cell>
        </row>
        <row r="2052">
          <cell r="H2052">
            <v>-339.95002299999999</v>
          </cell>
        </row>
        <row r="2053">
          <cell r="H2053">
            <v>-339.92258400000003</v>
          </cell>
        </row>
        <row r="2054">
          <cell r="H2054">
            <v>-339.89524499999999</v>
          </cell>
        </row>
        <row r="2055">
          <cell r="H2055">
            <v>-339.86780599999997</v>
          </cell>
        </row>
        <row r="2056">
          <cell r="H2056">
            <v>-339.84046700000005</v>
          </cell>
        </row>
        <row r="2057">
          <cell r="H2057">
            <v>-339.81312800000001</v>
          </cell>
        </row>
        <row r="2058">
          <cell r="H2058">
            <v>-339.78568899999999</v>
          </cell>
        </row>
        <row r="2059">
          <cell r="H2059">
            <v>-339.75835000000001</v>
          </cell>
        </row>
        <row r="2060">
          <cell r="H2060">
            <v>-339.73191200000002</v>
          </cell>
        </row>
        <row r="2061">
          <cell r="H2061">
            <v>-339.70457299999998</v>
          </cell>
        </row>
        <row r="2062">
          <cell r="H2062">
            <v>-339.677234</v>
          </cell>
        </row>
        <row r="2063">
          <cell r="H2063">
            <v>-339.64979599999998</v>
          </cell>
        </row>
        <row r="2064">
          <cell r="H2064">
            <v>-339.62345700000003</v>
          </cell>
        </row>
        <row r="2065">
          <cell r="H2065">
            <v>-339.59601900000001</v>
          </cell>
        </row>
        <row r="2066">
          <cell r="H2066">
            <v>-339.56868100000003</v>
          </cell>
        </row>
        <row r="2067">
          <cell r="H2067">
            <v>-339.54134199999999</v>
          </cell>
        </row>
        <row r="2068">
          <cell r="H2068">
            <v>-339.51390400000003</v>
          </cell>
        </row>
        <row r="2069">
          <cell r="H2069">
            <v>-339.48656600000004</v>
          </cell>
        </row>
        <row r="2070">
          <cell r="H2070">
            <v>-339.45912800000002</v>
          </cell>
        </row>
        <row r="2071">
          <cell r="H2071">
            <v>-339.43178999999998</v>
          </cell>
        </row>
        <row r="2072">
          <cell r="H2072">
            <v>-339.40545199999997</v>
          </cell>
        </row>
        <row r="2073">
          <cell r="H2073">
            <v>-339.37801400000001</v>
          </cell>
        </row>
        <row r="2074">
          <cell r="H2074">
            <v>-339.35067599999996</v>
          </cell>
        </row>
        <row r="2075">
          <cell r="H2075">
            <v>-339.323238</v>
          </cell>
        </row>
        <row r="2076">
          <cell r="H2076">
            <v>-339.28591399999999</v>
          </cell>
        </row>
        <row r="2077">
          <cell r="H2077">
            <v>-339.24300299999999</v>
          </cell>
        </row>
        <row r="2078">
          <cell r="H2078">
            <v>-339.19819900000005</v>
          </cell>
        </row>
        <row r="2079">
          <cell r="H2079">
            <v>-339.15429400000005</v>
          </cell>
        </row>
        <row r="2080">
          <cell r="H2080">
            <v>-339.11149</v>
          </cell>
        </row>
        <row r="2081">
          <cell r="H2081">
            <v>-339.06658500000003</v>
          </cell>
        </row>
        <row r="2082">
          <cell r="H2082">
            <v>-339.02378099999999</v>
          </cell>
        </row>
        <row r="2083">
          <cell r="H2083">
            <v>-338.97987699999999</v>
          </cell>
        </row>
        <row r="2084">
          <cell r="H2084">
            <v>-338.93607300000002</v>
          </cell>
        </row>
        <row r="2085">
          <cell r="H2085">
            <v>-338.89216899999997</v>
          </cell>
        </row>
        <row r="2086">
          <cell r="H2086">
            <v>-338.849265</v>
          </cell>
        </row>
        <row r="2087">
          <cell r="H2087">
            <v>-338.804461</v>
          </cell>
        </row>
        <row r="2088">
          <cell r="H2088">
            <v>-338.76055700000001</v>
          </cell>
        </row>
        <row r="2089">
          <cell r="H2089">
            <v>-338.71775399999996</v>
          </cell>
        </row>
        <row r="2090">
          <cell r="H2090">
            <v>-338.67285000000004</v>
          </cell>
        </row>
        <row r="2091">
          <cell r="H2091">
            <v>-338.63004699999999</v>
          </cell>
        </row>
        <row r="2092">
          <cell r="H2092">
            <v>-338.58614399999999</v>
          </cell>
        </row>
        <row r="2093">
          <cell r="H2093">
            <v>-338.54224099999999</v>
          </cell>
        </row>
        <row r="2094">
          <cell r="H2094">
            <v>-338.49843799999996</v>
          </cell>
        </row>
        <row r="2095">
          <cell r="H2095">
            <v>-338.455535</v>
          </cell>
        </row>
        <row r="2096">
          <cell r="H2096">
            <v>-338.41173200000003</v>
          </cell>
        </row>
        <row r="2097">
          <cell r="H2097">
            <v>-338.366829</v>
          </cell>
        </row>
        <row r="2098">
          <cell r="H2098">
            <v>-338.324027</v>
          </cell>
        </row>
        <row r="2099">
          <cell r="H2099">
            <v>-338.28012400000006</v>
          </cell>
        </row>
        <row r="2100">
          <cell r="H2100">
            <v>-338.236222</v>
          </cell>
        </row>
        <row r="2101">
          <cell r="H2101">
            <v>-338.19241999999997</v>
          </cell>
        </row>
        <row r="2102">
          <cell r="H2102">
            <v>-338.149518</v>
          </cell>
        </row>
        <row r="2103">
          <cell r="H2103">
            <v>-338.104716</v>
          </cell>
        </row>
        <row r="2104">
          <cell r="H2104">
            <v>-338.06181400000003</v>
          </cell>
        </row>
        <row r="2105">
          <cell r="H2105">
            <v>-338.018012</v>
          </cell>
        </row>
        <row r="2106">
          <cell r="H2106">
            <v>-337.97311000000002</v>
          </cell>
        </row>
        <row r="2107">
          <cell r="H2107">
            <v>-337.93020799999999</v>
          </cell>
        </row>
        <row r="2108">
          <cell r="H2108">
            <v>-337.88640699999996</v>
          </cell>
        </row>
        <row r="2109">
          <cell r="H2109">
            <v>-337.84250599999996</v>
          </cell>
        </row>
        <row r="2110">
          <cell r="H2110">
            <v>-337.79870400000004</v>
          </cell>
        </row>
        <row r="2111">
          <cell r="H2111">
            <v>-337.75580300000001</v>
          </cell>
        </row>
        <row r="2112">
          <cell r="H2112">
            <v>-337.69683600000002</v>
          </cell>
        </row>
        <row r="2113">
          <cell r="H2113">
            <v>-337.633959</v>
          </cell>
        </row>
        <row r="2114">
          <cell r="H2114">
            <v>-337.57008280000002</v>
          </cell>
        </row>
        <row r="2115">
          <cell r="H2115">
            <v>-337.5062064</v>
          </cell>
        </row>
        <row r="2116">
          <cell r="H2116">
            <v>-337.44223010000002</v>
          </cell>
        </row>
        <row r="2117">
          <cell r="H2117">
            <v>-337.378354</v>
          </cell>
        </row>
        <row r="2118">
          <cell r="H2118">
            <v>-337.31447810000003</v>
          </cell>
        </row>
        <row r="2119">
          <cell r="H2119">
            <v>-337.25060230000003</v>
          </cell>
        </row>
        <row r="2120">
          <cell r="H2120">
            <v>-337.18662670000003</v>
          </cell>
        </row>
        <row r="2121">
          <cell r="H2121">
            <v>-337.12375130000004</v>
          </cell>
        </row>
        <row r="2122">
          <cell r="H2122">
            <v>-337.058876</v>
          </cell>
        </row>
        <row r="2123">
          <cell r="H2123">
            <v>-336.99500089999998</v>
          </cell>
        </row>
        <row r="2124">
          <cell r="H2124">
            <v>-336.93102599999997</v>
          </cell>
        </row>
        <row r="2125">
          <cell r="H2125">
            <v>-336.86715129999999</v>
          </cell>
        </row>
        <row r="2126">
          <cell r="H2126">
            <v>-336.80327669999997</v>
          </cell>
        </row>
        <row r="2127">
          <cell r="H2127">
            <v>-336.73940219999997</v>
          </cell>
        </row>
        <row r="2128">
          <cell r="H2128">
            <v>-336.67642800000004</v>
          </cell>
        </row>
        <row r="2129">
          <cell r="H2129">
            <v>-336.61255400000005</v>
          </cell>
        </row>
        <row r="2130">
          <cell r="H2130">
            <v>-336.54868003000001</v>
          </cell>
        </row>
        <row r="2131">
          <cell r="H2131">
            <v>-336.48480622</v>
          </cell>
        </row>
        <row r="2132">
          <cell r="H2132">
            <v>-336.42083268000005</v>
          </cell>
        </row>
        <row r="2133">
          <cell r="H2133">
            <v>-336.35695925000005</v>
          </cell>
        </row>
        <row r="2134">
          <cell r="H2134">
            <v>-336.29208599999998</v>
          </cell>
        </row>
        <row r="2135">
          <cell r="H2135">
            <v>-336.22821290000002</v>
          </cell>
        </row>
        <row r="2136">
          <cell r="H2136">
            <v>-336.16524000000004</v>
          </cell>
        </row>
        <row r="2137">
          <cell r="H2137">
            <v>-336.10136719999997</v>
          </cell>
        </row>
        <row r="2138">
          <cell r="H2138">
            <v>-336.03749470000002</v>
          </cell>
        </row>
        <row r="2139">
          <cell r="H2139">
            <v>-335.97362220000002</v>
          </cell>
        </row>
        <row r="2140">
          <cell r="H2140">
            <v>-335.90965</v>
          </cell>
        </row>
        <row r="2141">
          <cell r="H2141">
            <v>-335.84577789999997</v>
          </cell>
        </row>
        <row r="2142">
          <cell r="H2142">
            <v>-335.78190589999997</v>
          </cell>
        </row>
        <row r="2143">
          <cell r="H2143">
            <v>-335.71903420000001</v>
          </cell>
        </row>
        <row r="2144">
          <cell r="H2144">
            <v>-335.65506260000001</v>
          </cell>
        </row>
        <row r="2145">
          <cell r="H2145">
            <v>-335.59019120000005</v>
          </cell>
        </row>
        <row r="2146">
          <cell r="H2146">
            <v>-335.52631990000003</v>
          </cell>
        </row>
        <row r="2147">
          <cell r="H2147">
            <v>-335.46234879999997</v>
          </cell>
        </row>
        <row r="2148">
          <cell r="H2148">
            <v>-335.3831854</v>
          </cell>
        </row>
        <row r="2149">
          <cell r="H2149">
            <v>-335.30225080000002</v>
          </cell>
        </row>
        <row r="2150">
          <cell r="H2150">
            <v>-335.22021599999999</v>
          </cell>
        </row>
        <row r="2151">
          <cell r="H2151">
            <v>-335.13818199999997</v>
          </cell>
        </row>
        <row r="2152">
          <cell r="H2152">
            <v>-335.05724700000002</v>
          </cell>
        </row>
        <row r="2153">
          <cell r="H2153">
            <v>-334.97621299999997</v>
          </cell>
        </row>
        <row r="2154">
          <cell r="H2154">
            <v>-334.89418000000001</v>
          </cell>
        </row>
        <row r="2155">
          <cell r="H2155">
            <v>-334.81224600000002</v>
          </cell>
        </row>
        <row r="2156">
          <cell r="H2156">
            <v>-334.73121300000003</v>
          </cell>
        </row>
        <row r="2157">
          <cell r="H2157">
            <v>-334.64918</v>
          </cell>
        </row>
        <row r="2158">
          <cell r="H2158">
            <v>-334.56814699999995</v>
          </cell>
        </row>
        <row r="2159">
          <cell r="H2159">
            <v>-334.48621399999996</v>
          </cell>
        </row>
        <row r="2160">
          <cell r="H2160">
            <v>-334.40418200000005</v>
          </cell>
        </row>
        <row r="2161">
          <cell r="H2161">
            <v>-334.32315000000006</v>
          </cell>
        </row>
        <row r="2162">
          <cell r="H2162">
            <v>-334.24111800000003</v>
          </cell>
        </row>
        <row r="2163">
          <cell r="H2163">
            <v>-334.16018600000001</v>
          </cell>
        </row>
        <row r="2164">
          <cell r="H2164">
            <v>-334.07815499999998</v>
          </cell>
        </row>
        <row r="2165">
          <cell r="H2165">
            <v>-333.99612300000001</v>
          </cell>
        </row>
        <row r="2166">
          <cell r="H2166">
            <v>-333.91509199999996</v>
          </cell>
        </row>
        <row r="2167">
          <cell r="H2167">
            <v>-333.83316200000002</v>
          </cell>
        </row>
        <row r="2168">
          <cell r="H2168">
            <v>-333.75213100000002</v>
          </cell>
        </row>
        <row r="2169">
          <cell r="H2169">
            <v>-333.67010100000005</v>
          </cell>
        </row>
        <row r="2170">
          <cell r="H2170">
            <v>-333.58817099999999</v>
          </cell>
        </row>
        <row r="2171">
          <cell r="H2171">
            <v>-333.50714099999999</v>
          </cell>
        </row>
        <row r="2172">
          <cell r="H2172">
            <v>-333.42611099999999</v>
          </cell>
        </row>
        <row r="2173">
          <cell r="H2173">
            <v>-333.34408199999996</v>
          </cell>
        </row>
        <row r="2174">
          <cell r="H2174">
            <v>-333.26215200000001</v>
          </cell>
        </row>
        <row r="2175">
          <cell r="H2175">
            <v>-333.18112300000001</v>
          </cell>
        </row>
        <row r="2176">
          <cell r="H2176">
            <v>-333.09909499999998</v>
          </cell>
        </row>
        <row r="2177">
          <cell r="H2177">
            <v>-333.01806599999998</v>
          </cell>
        </row>
        <row r="2178">
          <cell r="H2178">
            <v>-332.93613800000003</v>
          </cell>
        </row>
        <row r="2179">
          <cell r="H2179">
            <v>-332.85410999999999</v>
          </cell>
        </row>
        <row r="2180">
          <cell r="H2180">
            <v>-332.77308199999999</v>
          </cell>
        </row>
        <row r="2181">
          <cell r="H2181">
            <v>-332.69105500000001</v>
          </cell>
        </row>
        <row r="2182">
          <cell r="H2182">
            <v>-332.61012700000003</v>
          </cell>
        </row>
        <row r="2183">
          <cell r="H2183">
            <v>-332.52809999999999</v>
          </cell>
        </row>
        <row r="2184">
          <cell r="H2184">
            <v>-332.44607300000001</v>
          </cell>
        </row>
        <row r="2185">
          <cell r="H2185">
            <v>-332.365047</v>
          </cell>
        </row>
        <row r="2186">
          <cell r="H2186">
            <v>-332.28412000000003</v>
          </cell>
        </row>
        <row r="2187">
          <cell r="H2187">
            <v>-332.20209399999999</v>
          </cell>
        </row>
        <row r="2188">
          <cell r="H2188">
            <v>-332.120068</v>
          </cell>
        </row>
        <row r="2189">
          <cell r="H2189">
            <v>-332.03804200000002</v>
          </cell>
        </row>
        <row r="2190">
          <cell r="H2190">
            <v>-331.95711700000004</v>
          </cell>
        </row>
        <row r="2191">
          <cell r="H2191">
            <v>-331.87609100000003</v>
          </cell>
        </row>
        <row r="2192">
          <cell r="H2192">
            <v>-331.79406599999999</v>
          </cell>
        </row>
        <row r="2193">
          <cell r="H2193">
            <v>-331.712042</v>
          </cell>
        </row>
        <row r="2194">
          <cell r="H2194">
            <v>-331.63111700000002</v>
          </cell>
        </row>
        <row r="2195">
          <cell r="H2195">
            <v>-331.54909299999997</v>
          </cell>
        </row>
        <row r="2196">
          <cell r="H2196">
            <v>-331.46806800000002</v>
          </cell>
        </row>
        <row r="2197">
          <cell r="H2197">
            <v>-331.38604499999997</v>
          </cell>
        </row>
        <row r="2198">
          <cell r="H2198">
            <v>-331.30412100000001</v>
          </cell>
        </row>
        <row r="2199">
          <cell r="H2199">
            <v>-331.22309700000005</v>
          </cell>
        </row>
        <row r="2200">
          <cell r="H2200">
            <v>-331.141074</v>
          </cell>
        </row>
        <row r="2201">
          <cell r="H2201">
            <v>-331.06005099999999</v>
          </cell>
        </row>
        <row r="2202">
          <cell r="H2202">
            <v>-330.97812799999997</v>
          </cell>
        </row>
        <row r="2203">
          <cell r="H2203">
            <v>-330.89610600000003</v>
          </cell>
        </row>
        <row r="2204">
          <cell r="H2204">
            <v>-330.81508400000001</v>
          </cell>
        </row>
        <row r="2205">
          <cell r="H2205">
            <v>-330.73406199999999</v>
          </cell>
        </row>
        <row r="2206">
          <cell r="H2206">
            <v>-330.65214000000003</v>
          </cell>
        </row>
        <row r="2207">
          <cell r="H2207">
            <v>-330.57011799999998</v>
          </cell>
        </row>
        <row r="2208">
          <cell r="H2208">
            <v>-330.48809700000004</v>
          </cell>
        </row>
        <row r="2209">
          <cell r="H2209">
            <v>-330.40707500000002</v>
          </cell>
        </row>
        <row r="2210">
          <cell r="H2210">
            <v>-330.32615499999997</v>
          </cell>
        </row>
        <row r="2211">
          <cell r="H2211">
            <v>-330.24413400000003</v>
          </cell>
        </row>
        <row r="2212">
          <cell r="H2212">
            <v>-330.16211299999998</v>
          </cell>
        </row>
        <row r="2213">
          <cell r="H2213">
            <v>-330.08109300000001</v>
          </cell>
        </row>
        <row r="2214">
          <cell r="H2214">
            <v>-329.99917299999998</v>
          </cell>
        </row>
        <row r="2215">
          <cell r="H2215">
            <v>-329.91815300000002</v>
          </cell>
        </row>
        <row r="2216">
          <cell r="H2216">
            <v>-329.83513399999998</v>
          </cell>
        </row>
        <row r="2217">
          <cell r="H2217">
            <v>-329.75411400000002</v>
          </cell>
        </row>
        <row r="2218">
          <cell r="H2218">
            <v>-329.67319499999996</v>
          </cell>
        </row>
        <row r="2219">
          <cell r="H2219">
            <v>-329.59117700000002</v>
          </cell>
        </row>
        <row r="2220">
          <cell r="H2220">
            <v>-329.51015799999999</v>
          </cell>
        </row>
        <row r="2221">
          <cell r="H2221">
            <v>-329.42813999999998</v>
          </cell>
        </row>
        <row r="2222">
          <cell r="H2222">
            <v>-329.34612099999998</v>
          </cell>
        </row>
        <row r="2223">
          <cell r="H2223">
            <v>-329.26520300000004</v>
          </cell>
        </row>
        <row r="2224">
          <cell r="H2224">
            <v>-329.18418600000001</v>
          </cell>
        </row>
        <row r="2225">
          <cell r="H2225">
            <v>-329.10216800000001</v>
          </cell>
        </row>
        <row r="2226">
          <cell r="H2226">
            <v>-329.02015099999994</v>
          </cell>
        </row>
        <row r="2227">
          <cell r="H2227">
            <v>-328.93823399999997</v>
          </cell>
        </row>
        <row r="2228">
          <cell r="H2228">
            <v>-328.85721699999999</v>
          </cell>
        </row>
        <row r="2229">
          <cell r="H2229">
            <v>-328.77620100000001</v>
          </cell>
        </row>
        <row r="2230">
          <cell r="H2230">
            <v>-328.69318399999997</v>
          </cell>
        </row>
        <row r="2231">
          <cell r="H2231">
            <v>-328.61226799999997</v>
          </cell>
        </row>
        <row r="2232">
          <cell r="H2232">
            <v>-328.53125199999999</v>
          </cell>
        </row>
        <row r="2233">
          <cell r="H2233">
            <v>-328.44923699999998</v>
          </cell>
        </row>
        <row r="2234">
          <cell r="H2234">
            <v>-328.36822100000001</v>
          </cell>
        </row>
        <row r="2235">
          <cell r="H2235">
            <v>-328.28520599999996</v>
          </cell>
        </row>
        <row r="2236">
          <cell r="H2236">
            <v>-328.20429100000001</v>
          </cell>
        </row>
        <row r="2237">
          <cell r="H2237">
            <v>-328.12327600000003</v>
          </cell>
        </row>
        <row r="2238">
          <cell r="H2238">
            <v>-328.04126200000002</v>
          </cell>
        </row>
        <row r="2239">
          <cell r="H2239">
            <v>-327.959247</v>
          </cell>
        </row>
        <row r="2240">
          <cell r="H2240">
            <v>-327.878333</v>
          </cell>
        </row>
        <row r="2241">
          <cell r="H2241">
            <v>-327.79632000000004</v>
          </cell>
        </row>
        <row r="2242">
          <cell r="H2242">
            <v>-327.715306</v>
          </cell>
        </row>
        <row r="2243">
          <cell r="H2243">
            <v>-327.63429299999996</v>
          </cell>
        </row>
        <row r="2244">
          <cell r="H2244">
            <v>-327.55127900000002</v>
          </cell>
        </row>
        <row r="2245">
          <cell r="H2245">
            <v>-327.47036700000001</v>
          </cell>
        </row>
        <row r="2246">
          <cell r="H2246">
            <v>-327.38835399999999</v>
          </cell>
        </row>
        <row r="2247">
          <cell r="H2247">
            <v>-327.30734099999995</v>
          </cell>
        </row>
        <row r="2248">
          <cell r="H2248">
            <v>-327.22632900000002</v>
          </cell>
        </row>
        <row r="2249">
          <cell r="H2249">
            <v>-327.143417</v>
          </cell>
        </row>
        <row r="2250">
          <cell r="H2250">
            <v>-327.06240500000001</v>
          </cell>
        </row>
        <row r="2251">
          <cell r="H2251">
            <v>-326.98139400000002</v>
          </cell>
        </row>
        <row r="2252">
          <cell r="H2252">
            <v>-326.899383</v>
          </cell>
        </row>
        <row r="2253">
          <cell r="H2253">
            <v>-326.81737199999998</v>
          </cell>
        </row>
        <row r="2254">
          <cell r="H2254">
            <v>-326.73546099999999</v>
          </cell>
        </row>
        <row r="2255">
          <cell r="H2255">
            <v>-326.65445</v>
          </cell>
        </row>
        <row r="2256">
          <cell r="H2256">
            <v>-326.57344000000001</v>
          </cell>
        </row>
        <row r="2257">
          <cell r="H2257">
            <v>-326.49142999999998</v>
          </cell>
        </row>
        <row r="2258">
          <cell r="H2258">
            <v>-326.40951999999999</v>
          </cell>
        </row>
        <row r="2259">
          <cell r="H2259">
            <v>-326.32850999999999</v>
          </cell>
        </row>
        <row r="2260">
          <cell r="H2260">
            <v>-326.24649999999997</v>
          </cell>
        </row>
        <row r="2261">
          <cell r="H2261">
            <v>-326.16549099999997</v>
          </cell>
        </row>
        <row r="2262">
          <cell r="H2262">
            <v>-326.08248200000003</v>
          </cell>
        </row>
        <row r="2263">
          <cell r="H2263">
            <v>-326.00157300000001</v>
          </cell>
        </row>
        <row r="2264">
          <cell r="H2264">
            <v>-325.92056500000001</v>
          </cell>
        </row>
        <row r="2265">
          <cell r="H2265">
            <v>-325.83855699999998</v>
          </cell>
        </row>
        <row r="2266">
          <cell r="H2266">
            <v>-325.75754899999998</v>
          </cell>
        </row>
        <row r="2267">
          <cell r="H2267">
            <v>-325.67554100000001</v>
          </cell>
        </row>
        <row r="2268">
          <cell r="H2268">
            <v>-325.59363300000001</v>
          </cell>
        </row>
        <row r="2269">
          <cell r="H2269">
            <v>-325.51262600000001</v>
          </cell>
        </row>
        <row r="2270">
          <cell r="H2270">
            <v>-325.43161800000001</v>
          </cell>
        </row>
        <row r="2271">
          <cell r="H2271">
            <v>-325.348612</v>
          </cell>
        </row>
        <row r="2272">
          <cell r="H2272">
            <v>-325.26770499999998</v>
          </cell>
        </row>
        <row r="2273">
          <cell r="H2273">
            <v>-325.185698</v>
          </cell>
        </row>
        <row r="2274">
          <cell r="H2274">
            <v>-325.104692</v>
          </cell>
        </row>
        <row r="2275">
          <cell r="H2275">
            <v>-325.023686</v>
          </cell>
        </row>
        <row r="2276">
          <cell r="H2276">
            <v>-324.94068000000004</v>
          </cell>
        </row>
        <row r="2277">
          <cell r="H2277">
            <v>-324.85977500000001</v>
          </cell>
        </row>
        <row r="2278">
          <cell r="H2278">
            <v>-324.77876900000001</v>
          </cell>
        </row>
        <row r="2279">
          <cell r="H2279">
            <v>-324.69676400000003</v>
          </cell>
        </row>
        <row r="2280">
          <cell r="H2280">
            <v>-324.61475899999999</v>
          </cell>
        </row>
        <row r="2281">
          <cell r="H2281">
            <v>-324.53275500000007</v>
          </cell>
        </row>
        <row r="2282">
          <cell r="H2282">
            <v>-324.45184999999998</v>
          </cell>
        </row>
        <row r="2283">
          <cell r="H2283">
            <v>-324.37084600000003</v>
          </cell>
        </row>
        <row r="2284">
          <cell r="H2284">
            <v>-324.28884200000005</v>
          </cell>
        </row>
        <row r="2285">
          <cell r="H2285">
            <v>-324.206838</v>
          </cell>
        </row>
        <row r="2286">
          <cell r="H2286">
            <v>-324.125835</v>
          </cell>
        </row>
        <row r="2287">
          <cell r="H2287">
            <v>-324.04393199999998</v>
          </cell>
        </row>
        <row r="2288">
          <cell r="H2288">
            <v>-323.96292900000003</v>
          </cell>
        </row>
        <row r="2289">
          <cell r="H2289">
            <v>-323.88092600000004</v>
          </cell>
        </row>
        <row r="2290">
          <cell r="H2290">
            <v>-323.798923</v>
          </cell>
        </row>
        <row r="2291">
          <cell r="H2291">
            <v>-323.71792099999999</v>
          </cell>
        </row>
        <row r="2292">
          <cell r="H2292">
            <v>-323.63601900000003</v>
          </cell>
        </row>
        <row r="2293">
          <cell r="H2293">
            <v>-323.55401699999999</v>
          </cell>
        </row>
        <row r="2294">
          <cell r="H2294">
            <v>-323.47301499999998</v>
          </cell>
        </row>
        <row r="2295">
          <cell r="H2295">
            <v>-323.39101399999998</v>
          </cell>
        </row>
        <row r="2296">
          <cell r="H2296">
            <v>-323.31001200000003</v>
          </cell>
        </row>
        <row r="2297">
          <cell r="H2297">
            <v>-323.22911199999999</v>
          </cell>
        </row>
        <row r="2298">
          <cell r="H2298">
            <v>-323.14611100000002</v>
          </cell>
        </row>
        <row r="2299">
          <cell r="H2299">
            <v>-323.06511</v>
          </cell>
        </row>
        <row r="2300">
          <cell r="H2300">
            <v>-322.98311000000001</v>
          </cell>
        </row>
        <row r="2301">
          <cell r="H2301">
            <v>-322.90210999999999</v>
          </cell>
        </row>
        <row r="2302">
          <cell r="H2302">
            <v>-322.82011</v>
          </cell>
        </row>
        <row r="2303">
          <cell r="H2303">
            <v>-322.73820999999998</v>
          </cell>
        </row>
        <row r="2304">
          <cell r="H2304">
            <v>-322.65720999999996</v>
          </cell>
        </row>
        <row r="2305">
          <cell r="H2305">
            <v>-322.57621</v>
          </cell>
        </row>
        <row r="2306">
          <cell r="H2306">
            <v>-322.49421000000001</v>
          </cell>
        </row>
        <row r="2307">
          <cell r="H2307">
            <v>-322.41220999999996</v>
          </cell>
        </row>
        <row r="2308">
          <cell r="H2308">
            <v>-322.33032000000003</v>
          </cell>
        </row>
        <row r="2309">
          <cell r="H2309">
            <v>-322.24932000000001</v>
          </cell>
        </row>
        <row r="2310">
          <cell r="H2310">
            <v>-322.16831999999999</v>
          </cell>
        </row>
        <row r="2311">
          <cell r="H2311">
            <v>-322.08532000000002</v>
          </cell>
        </row>
        <row r="2312">
          <cell r="H2312">
            <v>-322.00432000000001</v>
          </cell>
        </row>
        <row r="2313">
          <cell r="H2313">
            <v>-321.92343</v>
          </cell>
        </row>
        <row r="2314">
          <cell r="H2314">
            <v>-321.84143000000006</v>
          </cell>
        </row>
        <row r="2315">
          <cell r="H2315">
            <v>-321.75943000000001</v>
          </cell>
        </row>
        <row r="2316">
          <cell r="H2316">
            <v>-321.67844000000002</v>
          </cell>
        </row>
        <row r="2317">
          <cell r="H2317">
            <v>-321.59644000000003</v>
          </cell>
        </row>
        <row r="2318">
          <cell r="H2318">
            <v>-321.51544000000001</v>
          </cell>
        </row>
        <row r="2319">
          <cell r="H2319">
            <v>-321.43355000000003</v>
          </cell>
        </row>
        <row r="2320">
          <cell r="H2320">
            <v>-321.35155000000003</v>
          </cell>
        </row>
        <row r="2321">
          <cell r="H2321">
            <v>-321.27055999999999</v>
          </cell>
        </row>
        <row r="2322">
          <cell r="H2322">
            <v>-321.18856000000005</v>
          </cell>
        </row>
        <row r="2323">
          <cell r="H2323">
            <v>-321.10757000000001</v>
          </cell>
        </row>
        <row r="2324">
          <cell r="H2324">
            <v>-321.02566999999999</v>
          </cell>
        </row>
        <row r="2325">
          <cell r="H2325">
            <v>-320.94367999999997</v>
          </cell>
        </row>
        <row r="2326">
          <cell r="H2326">
            <v>-320.86267999999995</v>
          </cell>
        </row>
        <row r="2327">
          <cell r="H2327">
            <v>-320.78068999999999</v>
          </cell>
        </row>
        <row r="2328">
          <cell r="H2328">
            <v>-320.69869</v>
          </cell>
        </row>
        <row r="2329">
          <cell r="H2329">
            <v>-320.61770000000001</v>
          </cell>
        </row>
        <row r="2330">
          <cell r="H2330">
            <v>-320.53580999999997</v>
          </cell>
        </row>
        <row r="2331">
          <cell r="H2331">
            <v>-320.45481000000001</v>
          </cell>
        </row>
        <row r="2332">
          <cell r="H2332">
            <v>-320.37382000000002</v>
          </cell>
        </row>
        <row r="2333">
          <cell r="H2333">
            <v>-320.29082999999997</v>
          </cell>
        </row>
        <row r="2334">
          <cell r="H2334">
            <v>-320.20983999999999</v>
          </cell>
        </row>
        <row r="2335">
          <cell r="H2335">
            <v>-320.12783999999999</v>
          </cell>
        </row>
        <row r="2336">
          <cell r="H2336">
            <v>-320.04695000000004</v>
          </cell>
        </row>
        <row r="2337">
          <cell r="H2337">
            <v>-319.96496000000002</v>
          </cell>
        </row>
        <row r="2338">
          <cell r="H2338">
            <v>-319.88297</v>
          </cell>
        </row>
        <row r="2339">
          <cell r="H2339">
            <v>-319.80198000000001</v>
          </cell>
        </row>
        <row r="2340">
          <cell r="H2340">
            <v>-319.72098999999997</v>
          </cell>
        </row>
        <row r="2341">
          <cell r="H2341">
            <v>-319.63800000000003</v>
          </cell>
        </row>
        <row r="2342">
          <cell r="H2342">
            <v>-319.55709999999999</v>
          </cell>
        </row>
        <row r="2343">
          <cell r="H2343">
            <v>-319.47510999999997</v>
          </cell>
        </row>
        <row r="2344">
          <cell r="H2344">
            <v>-319.39411999999999</v>
          </cell>
        </row>
        <row r="2345">
          <cell r="H2345">
            <v>-319.31213000000002</v>
          </cell>
        </row>
        <row r="2346">
          <cell r="H2346">
            <v>-319.23014000000001</v>
          </cell>
        </row>
        <row r="2347">
          <cell r="H2347">
            <v>-319.14925999999997</v>
          </cell>
        </row>
        <row r="2348">
          <cell r="H2348">
            <v>-319.06727000000001</v>
          </cell>
        </row>
        <row r="2349">
          <cell r="H2349">
            <v>-318.98527999999999</v>
          </cell>
        </row>
        <row r="2350">
          <cell r="H2350">
            <v>-318.90428999999995</v>
          </cell>
        </row>
        <row r="2351">
          <cell r="H2351">
            <v>-318.82229999999998</v>
          </cell>
        </row>
        <row r="2352">
          <cell r="H2352">
            <v>-318.74131</v>
          </cell>
        </row>
        <row r="2353">
          <cell r="H2353">
            <v>-318.65942000000001</v>
          </cell>
        </row>
        <row r="2354">
          <cell r="H2354">
            <v>-318.57744000000002</v>
          </cell>
        </row>
        <row r="2355">
          <cell r="H2355">
            <v>-318.49644999999998</v>
          </cell>
        </row>
        <row r="2356">
          <cell r="H2356">
            <v>-318.41445999999996</v>
          </cell>
        </row>
        <row r="2357">
          <cell r="H2357">
            <v>-318.33247</v>
          </cell>
        </row>
        <row r="2358">
          <cell r="H2358">
            <v>-318.25148999999999</v>
          </cell>
        </row>
        <row r="2359">
          <cell r="H2359">
            <v>-318.16949999999997</v>
          </cell>
        </row>
        <row r="2360">
          <cell r="H2360">
            <v>-318.08861000000002</v>
          </cell>
        </row>
        <row r="2361">
          <cell r="H2361">
            <v>-318.00563</v>
          </cell>
        </row>
        <row r="2362">
          <cell r="H2362">
            <v>-317.92464000000001</v>
          </cell>
        </row>
        <row r="2363">
          <cell r="H2363">
            <v>-317.84365000000003</v>
          </cell>
        </row>
        <row r="2364">
          <cell r="H2364">
            <v>-317.76166999999998</v>
          </cell>
        </row>
        <row r="2365">
          <cell r="H2365">
            <v>-317.67967999999996</v>
          </cell>
        </row>
        <row r="2366">
          <cell r="H2366">
            <v>-317.59880000000004</v>
          </cell>
        </row>
        <row r="2367">
          <cell r="H2367">
            <v>-317.51681000000002</v>
          </cell>
        </row>
        <row r="2368">
          <cell r="H2368">
            <v>-317.43583000000001</v>
          </cell>
        </row>
        <row r="2369">
          <cell r="H2369">
            <v>-317.35284000000001</v>
          </cell>
        </row>
        <row r="2370">
          <cell r="H2370">
            <v>-317.27186</v>
          </cell>
        </row>
        <row r="2371">
          <cell r="H2371">
            <v>-317.19087999999999</v>
          </cell>
        </row>
        <row r="2372">
          <cell r="H2372">
            <v>-317.10898999999995</v>
          </cell>
        </row>
        <row r="2373">
          <cell r="H2373">
            <v>-317.02701000000002</v>
          </cell>
        </row>
        <row r="2374">
          <cell r="H2374">
            <v>-316.94503000000003</v>
          </cell>
        </row>
        <row r="2375">
          <cell r="H2375">
            <v>-316.86403999999999</v>
          </cell>
        </row>
        <row r="2376">
          <cell r="H2376">
            <v>-316.78305999999998</v>
          </cell>
        </row>
        <row r="2377">
          <cell r="H2377">
            <v>-316.70007999999996</v>
          </cell>
        </row>
        <row r="2378">
          <cell r="H2378">
            <v>-316.61909000000003</v>
          </cell>
        </row>
        <row r="2379">
          <cell r="H2379">
            <v>-316.53721000000002</v>
          </cell>
        </row>
        <row r="2380">
          <cell r="H2380">
            <v>-316.45623000000001</v>
          </cell>
        </row>
        <row r="2381">
          <cell r="H2381">
            <v>-316.37424999999996</v>
          </cell>
        </row>
        <row r="2382">
          <cell r="H2382">
            <v>-316.29226999999997</v>
          </cell>
        </row>
        <row r="2383">
          <cell r="H2383">
            <v>-316.21129000000002</v>
          </cell>
        </row>
        <row r="2384">
          <cell r="H2384">
            <v>-316.13030000000003</v>
          </cell>
        </row>
        <row r="2385">
          <cell r="H2385">
            <v>-316.04741999999999</v>
          </cell>
        </row>
        <row r="2386">
          <cell r="H2386">
            <v>-315.96643999999998</v>
          </cell>
        </row>
        <row r="2387">
          <cell r="H2387">
            <v>-315.88445999999999</v>
          </cell>
        </row>
        <row r="2388">
          <cell r="H2388">
            <v>-315.80348000000004</v>
          </cell>
        </row>
        <row r="2389">
          <cell r="H2389">
            <v>-315.72149999999999</v>
          </cell>
        </row>
        <row r="2390">
          <cell r="H2390">
            <v>-315.63952</v>
          </cell>
        </row>
        <row r="2391">
          <cell r="H2391">
            <v>-315.55853999999999</v>
          </cell>
        </row>
        <row r="2392">
          <cell r="H2392">
            <v>-315.47666000000004</v>
          </cell>
        </row>
        <row r="2393">
          <cell r="H2393">
            <v>-315.39468999999997</v>
          </cell>
        </row>
        <row r="2394">
          <cell r="H2394">
            <v>-315.31370999999996</v>
          </cell>
        </row>
        <row r="2395">
          <cell r="H2395">
            <v>-315.23172999999997</v>
          </cell>
        </row>
        <row r="2396">
          <cell r="H2396">
            <v>-315.15075000000002</v>
          </cell>
        </row>
        <row r="2397">
          <cell r="H2397">
            <v>-315.06876999999997</v>
          </cell>
        </row>
        <row r="2398">
          <cell r="H2398">
            <v>-314.98679000000004</v>
          </cell>
        </row>
        <row r="2399">
          <cell r="H2399">
            <v>-314.90591999999998</v>
          </cell>
        </row>
        <row r="2400">
          <cell r="H2400">
            <v>-314.82393999999999</v>
          </cell>
        </row>
        <row r="2401">
          <cell r="H2401">
            <v>-314.74196000000001</v>
          </cell>
        </row>
        <row r="2402">
          <cell r="H2402">
            <v>-314.66098999999997</v>
          </cell>
        </row>
        <row r="2403">
          <cell r="H2403">
            <v>-314.57900999999998</v>
          </cell>
        </row>
        <row r="2404">
          <cell r="H2404">
            <v>-314.49703</v>
          </cell>
        </row>
        <row r="2405">
          <cell r="H2405">
            <v>-314.41506000000004</v>
          </cell>
        </row>
        <row r="2406">
          <cell r="H2406">
            <v>-314.33407999999997</v>
          </cell>
        </row>
        <row r="2407">
          <cell r="H2407">
            <v>-314.25319999999999</v>
          </cell>
        </row>
        <row r="2408">
          <cell r="H2408">
            <v>-314.17023</v>
          </cell>
        </row>
        <row r="2409">
          <cell r="H2409">
            <v>-314.08924999999999</v>
          </cell>
        </row>
        <row r="2410">
          <cell r="H2410">
            <v>-314.00828000000001</v>
          </cell>
        </row>
        <row r="2411">
          <cell r="H2411">
            <v>-313.92629999999997</v>
          </cell>
        </row>
        <row r="2412">
          <cell r="H2412">
            <v>-313.84433000000001</v>
          </cell>
        </row>
        <row r="2413">
          <cell r="H2413">
            <v>-313.76235000000003</v>
          </cell>
        </row>
        <row r="2414">
          <cell r="H2414">
            <v>-313.68147999999997</v>
          </cell>
        </row>
        <row r="2415">
          <cell r="H2415">
            <v>-313.60050999999999</v>
          </cell>
        </row>
        <row r="2416">
          <cell r="H2416">
            <v>-313.51752999999997</v>
          </cell>
        </row>
        <row r="2417">
          <cell r="H2417">
            <v>-313.43656000000004</v>
          </cell>
        </row>
        <row r="2418">
          <cell r="H2418">
            <v>-313.35459000000003</v>
          </cell>
        </row>
        <row r="2419">
          <cell r="H2419">
            <v>-313.27360999999996</v>
          </cell>
        </row>
        <row r="2420">
          <cell r="H2420">
            <v>-313.19164000000001</v>
          </cell>
        </row>
        <row r="2421">
          <cell r="H2421">
            <v>-313.10966999999999</v>
          </cell>
        </row>
        <row r="2422">
          <cell r="H2422">
            <v>-313.02879000000001</v>
          </cell>
        </row>
        <row r="2423">
          <cell r="H2423">
            <v>-312.94682</v>
          </cell>
        </row>
        <row r="2424">
          <cell r="H2424">
            <v>-312.86484999999999</v>
          </cell>
        </row>
        <row r="2425">
          <cell r="H2425">
            <v>-312.78388000000001</v>
          </cell>
        </row>
        <row r="2426">
          <cell r="H2426">
            <v>-312.70191</v>
          </cell>
        </row>
        <row r="2427">
          <cell r="H2427">
            <v>-312.62094000000002</v>
          </cell>
        </row>
        <row r="2428">
          <cell r="H2428">
            <v>-312.53896999999995</v>
          </cell>
        </row>
        <row r="2429">
          <cell r="H2429">
            <v>-312.45699000000002</v>
          </cell>
        </row>
        <row r="2430">
          <cell r="H2430">
            <v>-312.37612000000001</v>
          </cell>
        </row>
        <row r="2431">
          <cell r="H2431">
            <v>-312.29314999999997</v>
          </cell>
        </row>
        <row r="2432">
          <cell r="H2432">
            <v>-312.21217999999999</v>
          </cell>
        </row>
        <row r="2433">
          <cell r="H2433">
            <v>-312.13121000000001</v>
          </cell>
        </row>
        <row r="2434">
          <cell r="H2434">
            <v>-312.04924</v>
          </cell>
        </row>
        <row r="2435">
          <cell r="H2435">
            <v>-311.96728000000002</v>
          </cell>
        </row>
        <row r="2436">
          <cell r="H2436">
            <v>-311.88531</v>
          </cell>
        </row>
        <row r="2437">
          <cell r="H2437">
            <v>-311.80433999999997</v>
          </cell>
        </row>
        <row r="2438">
          <cell r="H2438">
            <v>-311.72347000000002</v>
          </cell>
        </row>
        <row r="2439">
          <cell r="H2439">
            <v>-311.64049999999997</v>
          </cell>
        </row>
        <row r="2440">
          <cell r="H2440">
            <v>-311.55953</v>
          </cell>
        </row>
        <row r="2441">
          <cell r="H2441">
            <v>-311.47755999999998</v>
          </cell>
        </row>
        <row r="2442">
          <cell r="H2442">
            <v>-311.39659999999998</v>
          </cell>
        </row>
        <row r="2443">
          <cell r="H2443">
            <v>-311.31462999999997</v>
          </cell>
        </row>
        <row r="2444">
          <cell r="H2444">
            <v>-311.23266000000001</v>
          </cell>
        </row>
        <row r="2445">
          <cell r="H2445">
            <v>-311.15168999999997</v>
          </cell>
        </row>
        <row r="2446">
          <cell r="H2446">
            <v>-311.07072999999997</v>
          </cell>
        </row>
        <row r="2447">
          <cell r="H2447">
            <v>-310.98786000000001</v>
          </cell>
        </row>
        <row r="2448">
          <cell r="H2448">
            <v>-310.90688999999998</v>
          </cell>
        </row>
        <row r="2449">
          <cell r="H2449">
            <v>-310.82492999999999</v>
          </cell>
        </row>
        <row r="2450">
          <cell r="H2450">
            <v>-310.74295999999998</v>
          </cell>
        </row>
        <row r="2451">
          <cell r="H2451">
            <v>-310.66199999999998</v>
          </cell>
        </row>
        <row r="2452">
          <cell r="H2452">
            <v>-310.58002999999997</v>
          </cell>
        </row>
        <row r="2453">
          <cell r="H2453">
            <v>-310.49907000000002</v>
          </cell>
        </row>
        <row r="2454">
          <cell r="H2454">
            <v>-310.41609999999997</v>
          </cell>
        </row>
        <row r="2455">
          <cell r="H2455">
            <v>-310.33514000000002</v>
          </cell>
        </row>
        <row r="2456">
          <cell r="H2456">
            <v>-310.25427000000002</v>
          </cell>
        </row>
        <row r="2457">
          <cell r="H2457">
            <v>-310.17231000000004</v>
          </cell>
        </row>
        <row r="2458">
          <cell r="H2458">
            <v>-310.09034000000003</v>
          </cell>
        </row>
        <row r="2459">
          <cell r="H2459">
            <v>-310.00937999999996</v>
          </cell>
        </row>
        <row r="2460">
          <cell r="H2460">
            <v>-309.92741999999998</v>
          </cell>
        </row>
        <row r="2461">
          <cell r="H2461">
            <v>-309.84604999999999</v>
          </cell>
        </row>
        <row r="2462">
          <cell r="H2462">
            <v>-309.76379000000003</v>
          </cell>
        </row>
        <row r="2463">
          <cell r="H2463">
            <v>-309.68252999999999</v>
          </cell>
        </row>
        <row r="2464">
          <cell r="H2464">
            <v>-309.60136</v>
          </cell>
        </row>
        <row r="2465">
          <cell r="H2465">
            <v>-309.51920000000001</v>
          </cell>
        </row>
        <row r="2466">
          <cell r="H2466">
            <v>-309.43794000000003</v>
          </cell>
        </row>
        <row r="2467">
          <cell r="H2467">
            <v>-309.35577999999998</v>
          </cell>
        </row>
        <row r="2468">
          <cell r="H2468">
            <v>-309.27451000000002</v>
          </cell>
        </row>
        <row r="2469">
          <cell r="H2469">
            <v>-309.19324999999998</v>
          </cell>
        </row>
        <row r="2470">
          <cell r="H2470">
            <v>-309.11109000000005</v>
          </cell>
        </row>
        <row r="2471">
          <cell r="H2471">
            <v>-309.02983</v>
          </cell>
        </row>
        <row r="2472">
          <cell r="H2472">
            <v>-308.94756999999998</v>
          </cell>
        </row>
        <row r="2473">
          <cell r="H2473">
            <v>-308.86640999999997</v>
          </cell>
        </row>
        <row r="2474">
          <cell r="H2474">
            <v>-308.78515000000004</v>
          </cell>
        </row>
        <row r="2475">
          <cell r="H2475">
            <v>-308.70299</v>
          </cell>
        </row>
        <row r="2476">
          <cell r="H2476">
            <v>-308.62182999999999</v>
          </cell>
        </row>
        <row r="2477">
          <cell r="H2477">
            <v>-308.54057</v>
          </cell>
        </row>
        <row r="2478">
          <cell r="H2478">
            <v>-308.45830999999998</v>
          </cell>
        </row>
        <row r="2479">
          <cell r="H2479">
            <v>-308.37715000000003</v>
          </cell>
        </row>
        <row r="2480">
          <cell r="H2480">
            <v>-308.29489000000001</v>
          </cell>
        </row>
        <row r="2481">
          <cell r="H2481">
            <v>-308.21362999999997</v>
          </cell>
        </row>
        <row r="2482">
          <cell r="H2482">
            <v>-308.13247000000001</v>
          </cell>
        </row>
        <row r="2483">
          <cell r="H2483">
            <v>-308.05020999999999</v>
          </cell>
        </row>
        <row r="2484">
          <cell r="H2484">
            <v>-307.96895999999998</v>
          </cell>
        </row>
        <row r="2485">
          <cell r="H2485">
            <v>-307.88679999999999</v>
          </cell>
        </row>
        <row r="2486">
          <cell r="H2486">
            <v>-307.80564000000004</v>
          </cell>
        </row>
        <row r="2487">
          <cell r="H2487">
            <v>-307.72438</v>
          </cell>
        </row>
        <row r="2488">
          <cell r="H2488">
            <v>-307.64213000000001</v>
          </cell>
        </row>
        <row r="2489">
          <cell r="H2489">
            <v>-307.56097</v>
          </cell>
        </row>
        <row r="2490">
          <cell r="H2490">
            <v>-307.47871000000004</v>
          </cell>
        </row>
        <row r="2491">
          <cell r="H2491">
            <v>-307.39746000000002</v>
          </cell>
        </row>
        <row r="2492">
          <cell r="H2492">
            <v>-307.31630000000001</v>
          </cell>
        </row>
        <row r="2493">
          <cell r="H2493">
            <v>-307.23403999999999</v>
          </cell>
        </row>
        <row r="2494">
          <cell r="H2494">
            <v>-307.15278999999998</v>
          </cell>
        </row>
        <row r="2495">
          <cell r="H2495">
            <v>-307.07162999999997</v>
          </cell>
        </row>
        <row r="2496">
          <cell r="H2496">
            <v>-306.98938000000004</v>
          </cell>
        </row>
        <row r="2497">
          <cell r="H2497">
            <v>-306.90821999999997</v>
          </cell>
        </row>
        <row r="2498">
          <cell r="H2498">
            <v>-306.82596999999998</v>
          </cell>
        </row>
        <row r="2499">
          <cell r="H2499">
            <v>-306.74480999999997</v>
          </cell>
        </row>
        <row r="2500">
          <cell r="H2500">
            <v>-306.66356000000002</v>
          </cell>
        </row>
        <row r="2501">
          <cell r="H2501">
            <v>-306.5813</v>
          </cell>
        </row>
        <row r="2502">
          <cell r="H2502">
            <v>-306.50015000000002</v>
          </cell>
        </row>
        <row r="2503">
          <cell r="H2503">
            <v>-306.41789999999997</v>
          </cell>
        </row>
        <row r="2504">
          <cell r="H2504">
            <v>-306.33663999999999</v>
          </cell>
        </row>
        <row r="2505">
          <cell r="H2505">
            <v>-306.25539000000003</v>
          </cell>
        </row>
        <row r="2506">
          <cell r="H2506">
            <v>-306.17322999999999</v>
          </cell>
        </row>
        <row r="2507">
          <cell r="H2507">
            <v>-306.09197999999998</v>
          </cell>
        </row>
        <row r="2508">
          <cell r="H2508">
            <v>-306.00972999999999</v>
          </cell>
        </row>
        <row r="2509">
          <cell r="H2509">
            <v>-305.92858000000001</v>
          </cell>
        </row>
        <row r="2510">
          <cell r="H2510">
            <v>-305.84742</v>
          </cell>
        </row>
        <row r="2511">
          <cell r="H2511">
            <v>-305.76517000000001</v>
          </cell>
        </row>
        <row r="2512">
          <cell r="H2512">
            <v>-305.68392</v>
          </cell>
        </row>
        <row r="2513">
          <cell r="H2513">
            <v>-305.60277000000002</v>
          </cell>
        </row>
        <row r="2514">
          <cell r="H2514">
            <v>-305.52052000000003</v>
          </cell>
        </row>
        <row r="2515">
          <cell r="H2515">
            <v>-305.43926999999996</v>
          </cell>
        </row>
        <row r="2516">
          <cell r="H2516">
            <v>-305.35701999999998</v>
          </cell>
        </row>
        <row r="2517">
          <cell r="H2517">
            <v>-305.27587</v>
          </cell>
        </row>
        <row r="2518">
          <cell r="H2518">
            <v>-305.19461999999999</v>
          </cell>
        </row>
        <row r="2519">
          <cell r="H2519">
            <v>-305.11237</v>
          </cell>
        </row>
        <row r="2520">
          <cell r="H2520">
            <v>-305.03111999999999</v>
          </cell>
        </row>
        <row r="2521">
          <cell r="H2521">
            <v>-304.94897000000003</v>
          </cell>
        </row>
        <row r="2522">
          <cell r="H2522">
            <v>-304.86781999999999</v>
          </cell>
        </row>
        <row r="2523">
          <cell r="H2523">
            <v>-304.78656999999998</v>
          </cell>
        </row>
        <row r="2524">
          <cell r="H2524">
            <v>-304.70432</v>
          </cell>
        </row>
        <row r="2525">
          <cell r="H2525">
            <v>-304.62317000000002</v>
          </cell>
        </row>
        <row r="2526">
          <cell r="H2526">
            <v>-304.54092000000003</v>
          </cell>
        </row>
        <row r="2527">
          <cell r="H2527">
            <v>-304.45967000000002</v>
          </cell>
        </row>
        <row r="2528">
          <cell r="H2528">
            <v>-304.37842000000001</v>
          </cell>
        </row>
        <row r="2529">
          <cell r="H2529">
            <v>-304.29628000000002</v>
          </cell>
        </row>
        <row r="2530">
          <cell r="H2530">
            <v>-304.21503000000001</v>
          </cell>
        </row>
        <row r="2531">
          <cell r="H2531">
            <v>-304.13378</v>
          </cell>
        </row>
        <row r="2532">
          <cell r="H2532">
            <v>-304.05152999999996</v>
          </cell>
        </row>
        <row r="2533">
          <cell r="H2533">
            <v>-303.97039000000001</v>
          </cell>
        </row>
        <row r="2534">
          <cell r="H2534">
            <v>-303.88814000000002</v>
          </cell>
        </row>
        <row r="2535">
          <cell r="H2535">
            <v>-303.80689000000001</v>
          </cell>
        </row>
        <row r="2536">
          <cell r="H2536">
            <v>-303.72564999999997</v>
          </cell>
        </row>
        <row r="2537">
          <cell r="H2537">
            <v>-303.64359999999999</v>
          </cell>
        </row>
        <row r="2538">
          <cell r="H2538">
            <v>-303.56236000000001</v>
          </cell>
        </row>
        <row r="2539">
          <cell r="H2539">
            <v>-303.48010999999997</v>
          </cell>
        </row>
        <row r="2540">
          <cell r="H2540">
            <v>-303.39886000000001</v>
          </cell>
        </row>
        <row r="2541">
          <cell r="H2541">
            <v>-303.31772000000001</v>
          </cell>
        </row>
        <row r="2542">
          <cell r="H2542">
            <v>-303.23546999999996</v>
          </cell>
        </row>
        <row r="2543">
          <cell r="H2543">
            <v>-303.15422999999998</v>
          </cell>
        </row>
        <row r="2544">
          <cell r="H2544">
            <v>-303.07199000000003</v>
          </cell>
        </row>
        <row r="2545">
          <cell r="H2545">
            <v>-302.99074000000002</v>
          </cell>
        </row>
        <row r="2546">
          <cell r="H2546">
            <v>-302.90960000000001</v>
          </cell>
        </row>
        <row r="2547">
          <cell r="H2547">
            <v>-302.82734999999997</v>
          </cell>
        </row>
        <row r="2548">
          <cell r="H2548">
            <v>-302.74611000000004</v>
          </cell>
        </row>
        <row r="2549">
          <cell r="H2549">
            <v>-302.66487000000001</v>
          </cell>
        </row>
        <row r="2550">
          <cell r="H2550">
            <v>-302.58271999999999</v>
          </cell>
        </row>
        <row r="2551">
          <cell r="H2551">
            <v>-302.50148000000002</v>
          </cell>
        </row>
        <row r="2552">
          <cell r="H2552">
            <v>-302.41924</v>
          </cell>
        </row>
        <row r="2553">
          <cell r="H2553">
            <v>-302.33800000000002</v>
          </cell>
        </row>
        <row r="2554">
          <cell r="H2554">
            <v>-302.25684999999999</v>
          </cell>
        </row>
        <row r="2555">
          <cell r="H2555">
            <v>-302.17471</v>
          </cell>
        </row>
        <row r="2556">
          <cell r="H2556">
            <v>-302.09347000000002</v>
          </cell>
        </row>
        <row r="2557">
          <cell r="H2557">
            <v>-302.01123000000001</v>
          </cell>
        </row>
        <row r="2558">
          <cell r="H2558">
            <v>-301.92998999999998</v>
          </cell>
        </row>
        <row r="2559">
          <cell r="H2559">
            <v>-301.84875</v>
          </cell>
        </row>
        <row r="2560">
          <cell r="H2560">
            <v>-301.76661000000001</v>
          </cell>
        </row>
        <row r="2561">
          <cell r="H2561">
            <v>-301.68545999999998</v>
          </cell>
        </row>
        <row r="2562">
          <cell r="H2562">
            <v>-301.60351000000003</v>
          </cell>
        </row>
        <row r="2563">
          <cell r="H2563">
            <v>-301.52144999999996</v>
          </cell>
        </row>
        <row r="2564">
          <cell r="H2564">
            <v>-301.44040000000001</v>
          </cell>
        </row>
        <row r="2565">
          <cell r="H2565">
            <v>-301.35834999999997</v>
          </cell>
        </row>
        <row r="2566">
          <cell r="H2566">
            <v>-301.27730000000003</v>
          </cell>
        </row>
        <row r="2567">
          <cell r="H2567">
            <v>-301.19534999999996</v>
          </cell>
        </row>
        <row r="2568">
          <cell r="H2568">
            <v>-301.11329999999998</v>
          </cell>
        </row>
        <row r="2569">
          <cell r="H2569">
            <v>-301.03224999999998</v>
          </cell>
        </row>
        <row r="2570">
          <cell r="H2570">
            <v>-300.9502</v>
          </cell>
        </row>
        <row r="2571">
          <cell r="H2571">
            <v>-300.86914999999999</v>
          </cell>
        </row>
        <row r="2572">
          <cell r="H2572">
            <v>-300.78710000000001</v>
          </cell>
        </row>
        <row r="2573">
          <cell r="H2573">
            <v>-300.70515</v>
          </cell>
        </row>
        <row r="2574">
          <cell r="H2574">
            <v>-300.61741999999998</v>
          </cell>
        </row>
        <row r="2575">
          <cell r="H2575">
            <v>-300.52755999999999</v>
          </cell>
        </row>
        <row r="2576">
          <cell r="H2576">
            <v>-300.43880999999999</v>
          </cell>
        </row>
        <row r="2577">
          <cell r="H2577">
            <v>-300.34895</v>
          </cell>
        </row>
        <row r="2578">
          <cell r="H2578">
            <v>-300.26008999999999</v>
          </cell>
        </row>
        <row r="2579">
          <cell r="H2579">
            <v>-300.17023999999998</v>
          </cell>
        </row>
        <row r="2580">
          <cell r="H2580">
            <v>-300.08148</v>
          </cell>
        </row>
        <row r="2581">
          <cell r="H2581">
            <v>-299.99162999999999</v>
          </cell>
        </row>
        <row r="2582">
          <cell r="H2582">
            <v>-299.90287000000001</v>
          </cell>
        </row>
        <row r="2583">
          <cell r="H2583">
            <v>-299.81301999999999</v>
          </cell>
        </row>
        <row r="2584">
          <cell r="H2584">
            <v>-299.72426000000002</v>
          </cell>
        </row>
        <row r="2585">
          <cell r="H2585">
            <v>-299.63441</v>
          </cell>
        </row>
        <row r="2586">
          <cell r="H2586">
            <v>-299.54455000000002</v>
          </cell>
        </row>
        <row r="2587">
          <cell r="H2587">
            <v>-299.45569999999998</v>
          </cell>
        </row>
        <row r="2588">
          <cell r="H2588">
            <v>-299.36585000000002</v>
          </cell>
        </row>
        <row r="2589">
          <cell r="H2589">
            <v>-299.27709000000004</v>
          </cell>
        </row>
        <row r="2590">
          <cell r="H2590">
            <v>-299.18723999999997</v>
          </cell>
        </row>
        <row r="2591">
          <cell r="H2591">
            <v>-299.09838999999999</v>
          </cell>
        </row>
        <row r="2592">
          <cell r="H2592">
            <v>-299.00853000000001</v>
          </cell>
        </row>
        <row r="2593">
          <cell r="H2593">
            <v>-298.91988000000003</v>
          </cell>
        </row>
        <row r="2594">
          <cell r="H2594">
            <v>-298.83003000000002</v>
          </cell>
        </row>
        <row r="2595">
          <cell r="H2595">
            <v>-298.73363000000001</v>
          </cell>
        </row>
        <row r="2596">
          <cell r="H2596">
            <v>-298.63688999999999</v>
          </cell>
        </row>
        <row r="2597">
          <cell r="H2597">
            <v>-298.53926000000001</v>
          </cell>
        </row>
        <row r="2598">
          <cell r="H2598">
            <v>-298.44162</v>
          </cell>
        </row>
        <row r="2599">
          <cell r="H2599">
            <v>-298.34509000000003</v>
          </cell>
        </row>
        <row r="2600">
          <cell r="H2600">
            <v>-298.24734999999998</v>
          </cell>
        </row>
        <row r="2601">
          <cell r="H2601">
            <v>-298.14972</v>
          </cell>
        </row>
        <row r="2602">
          <cell r="H2602">
            <v>-298.05308000000002</v>
          </cell>
        </row>
        <row r="2603">
          <cell r="H2603">
            <v>-297.95555000000002</v>
          </cell>
        </row>
        <row r="2604">
          <cell r="H2604">
            <v>-297.85881999999998</v>
          </cell>
        </row>
        <row r="2605">
          <cell r="H2605">
            <v>-297.76118000000002</v>
          </cell>
        </row>
        <row r="2606">
          <cell r="H2606">
            <v>-297.66354999999999</v>
          </cell>
        </row>
        <row r="2607">
          <cell r="H2607">
            <v>-297.56691999999998</v>
          </cell>
        </row>
        <row r="2608">
          <cell r="H2608">
            <v>-297.46927999999997</v>
          </cell>
        </row>
        <row r="2609">
          <cell r="H2609">
            <v>-297.37265000000002</v>
          </cell>
        </row>
        <row r="2610">
          <cell r="H2610">
            <v>-297.26855</v>
          </cell>
        </row>
        <row r="2611">
          <cell r="H2611">
            <v>-297.16507000000001</v>
          </cell>
        </row>
        <row r="2612">
          <cell r="H2612">
            <v>-297.06048999999996</v>
          </cell>
        </row>
        <row r="2613">
          <cell r="H2613">
            <v>-296.95591000000002</v>
          </cell>
        </row>
        <row r="2614">
          <cell r="H2614">
            <v>-296.85232000000002</v>
          </cell>
        </row>
        <row r="2615">
          <cell r="H2615">
            <v>-296.74784</v>
          </cell>
        </row>
        <row r="2616">
          <cell r="H2616">
            <v>-296.64326</v>
          </cell>
        </row>
        <row r="2617">
          <cell r="H2617">
            <v>-296.53589999999997</v>
          </cell>
        </row>
        <row r="2618">
          <cell r="H2618">
            <v>-296.42514</v>
          </cell>
        </row>
        <row r="2619">
          <cell r="H2619">
            <v>-296.31338</v>
          </cell>
        </row>
        <row r="2620">
          <cell r="H2620">
            <v>-296.20252999999997</v>
          </cell>
        </row>
        <row r="2621">
          <cell r="H2621">
            <v>-296.09077000000002</v>
          </cell>
        </row>
        <row r="2622">
          <cell r="H2622">
            <v>-295.98000999999999</v>
          </cell>
        </row>
        <row r="2623">
          <cell r="H2623">
            <v>-295.86824999999999</v>
          </cell>
        </row>
        <row r="2624">
          <cell r="H2624">
            <v>-295.75738999999999</v>
          </cell>
        </row>
        <row r="2625">
          <cell r="H2625">
            <v>-295.64562999999998</v>
          </cell>
        </row>
        <row r="2626">
          <cell r="H2626">
            <v>-295.53487999999999</v>
          </cell>
        </row>
        <row r="2627">
          <cell r="H2627">
            <v>-295.42312000000004</v>
          </cell>
        </row>
        <row r="2628">
          <cell r="H2628">
            <v>-295.31226000000004</v>
          </cell>
        </row>
        <row r="2629">
          <cell r="H2629">
            <v>-295.20051000000001</v>
          </cell>
        </row>
        <row r="2630">
          <cell r="H2630">
            <v>-295.08974999999998</v>
          </cell>
        </row>
        <row r="2631">
          <cell r="H2631">
            <v>-294.97800000000001</v>
          </cell>
        </row>
        <row r="2632">
          <cell r="H2632">
            <v>-294.86724000000004</v>
          </cell>
        </row>
        <row r="2633">
          <cell r="H2633">
            <v>-294.75549000000001</v>
          </cell>
        </row>
        <row r="2634">
          <cell r="H2634">
            <v>-294.64472999999998</v>
          </cell>
        </row>
        <row r="2635">
          <cell r="H2635">
            <v>-294.53287999999998</v>
          </cell>
        </row>
        <row r="2636">
          <cell r="H2636">
            <v>-294.42113000000001</v>
          </cell>
        </row>
        <row r="2637">
          <cell r="H2637">
            <v>-294.31037000000003</v>
          </cell>
        </row>
        <row r="2638">
          <cell r="H2638">
            <v>-294.19862000000001</v>
          </cell>
        </row>
        <row r="2639">
          <cell r="H2639">
            <v>-294.08777000000003</v>
          </cell>
        </row>
        <row r="2640">
          <cell r="H2640">
            <v>-293.97601000000003</v>
          </cell>
        </row>
        <row r="2641">
          <cell r="H2641">
            <v>-293.86525999999998</v>
          </cell>
        </row>
        <row r="2642">
          <cell r="H2642">
            <v>-293.75341000000003</v>
          </cell>
        </row>
        <row r="2643">
          <cell r="H2643">
            <v>-293.64265999999998</v>
          </cell>
        </row>
        <row r="2644">
          <cell r="H2644">
            <v>-293.53091000000001</v>
          </cell>
        </row>
        <row r="2645">
          <cell r="H2645">
            <v>-293.42005999999998</v>
          </cell>
        </row>
        <row r="2646">
          <cell r="H2646">
            <v>-293.30831000000001</v>
          </cell>
        </row>
        <row r="2647">
          <cell r="H2647">
            <v>-293.19756000000001</v>
          </cell>
        </row>
        <row r="2648">
          <cell r="H2648">
            <v>-293.08571000000001</v>
          </cell>
        </row>
        <row r="2649">
          <cell r="H2649">
            <v>-292.97496000000001</v>
          </cell>
        </row>
        <row r="2650">
          <cell r="H2650">
            <v>-292.86321999999996</v>
          </cell>
        </row>
        <row r="2651">
          <cell r="H2651">
            <v>-292.75236999999998</v>
          </cell>
        </row>
        <row r="2652">
          <cell r="H2652">
            <v>-292.64071999999999</v>
          </cell>
        </row>
        <row r="2653">
          <cell r="H2653">
            <v>-292.52996999999999</v>
          </cell>
        </row>
        <row r="2654">
          <cell r="H2654">
            <v>-292.41813000000002</v>
          </cell>
        </row>
        <row r="2655">
          <cell r="H2655">
            <v>-292.30737999999997</v>
          </cell>
        </row>
        <row r="2656">
          <cell r="H2656">
            <v>-292.19562999999994</v>
          </cell>
        </row>
        <row r="2657">
          <cell r="H2657">
            <v>-292.08378999999996</v>
          </cell>
        </row>
        <row r="2658">
          <cell r="H2658">
            <v>-291.97303999999997</v>
          </cell>
        </row>
        <row r="2659">
          <cell r="H2659">
            <v>-291.86129999999997</v>
          </cell>
        </row>
        <row r="2660">
          <cell r="H2660">
            <v>-291.75045</v>
          </cell>
        </row>
        <row r="2661">
          <cell r="H2661">
            <v>-291.63871000000006</v>
          </cell>
        </row>
        <row r="2662">
          <cell r="H2662">
            <v>-291.52796999999998</v>
          </cell>
        </row>
        <row r="2663">
          <cell r="H2663">
            <v>-291.41611999999998</v>
          </cell>
        </row>
        <row r="2664">
          <cell r="H2664">
            <v>-291.30538000000001</v>
          </cell>
        </row>
        <row r="2665">
          <cell r="H2665">
            <v>-291.19353999999998</v>
          </cell>
        </row>
        <row r="2666">
          <cell r="H2666">
            <v>-291.08280000000002</v>
          </cell>
        </row>
        <row r="2667">
          <cell r="H2667">
            <v>-290.97104999999999</v>
          </cell>
        </row>
        <row r="2668">
          <cell r="H2668">
            <v>-290.86021</v>
          </cell>
        </row>
        <row r="2669">
          <cell r="H2669">
            <v>-290.74847</v>
          </cell>
        </row>
        <row r="2670">
          <cell r="H2670">
            <v>-290.63773000000003</v>
          </cell>
        </row>
        <row r="2671">
          <cell r="H2671">
            <v>-290.52589</v>
          </cell>
        </row>
        <row r="2672">
          <cell r="H2672">
            <v>-290.41514999999998</v>
          </cell>
        </row>
        <row r="2673">
          <cell r="H2673">
            <v>-290.30331000000001</v>
          </cell>
        </row>
        <row r="2674">
          <cell r="H2674">
            <v>-290.19256999999999</v>
          </cell>
        </row>
        <row r="2675">
          <cell r="H2675">
            <v>-290.08082999999999</v>
          </cell>
        </row>
        <row r="2676">
          <cell r="H2676">
            <v>-289.97009000000003</v>
          </cell>
        </row>
        <row r="2677">
          <cell r="H2677">
            <v>-289.85835000000003</v>
          </cell>
        </row>
        <row r="2678">
          <cell r="H2678">
            <v>-289.74652000000003</v>
          </cell>
        </row>
        <row r="2679">
          <cell r="H2679">
            <v>-289.63577999999995</v>
          </cell>
        </row>
        <row r="2680">
          <cell r="H2680">
            <v>-289.52404000000001</v>
          </cell>
        </row>
        <row r="2681">
          <cell r="H2681">
            <v>-289.41320999999999</v>
          </cell>
        </row>
        <row r="2682">
          <cell r="H2682">
            <v>-289.30146999999999</v>
          </cell>
        </row>
        <row r="2683">
          <cell r="H2683">
            <v>-289.19063</v>
          </cell>
        </row>
        <row r="2684">
          <cell r="H2684">
            <v>-289.07889999999998</v>
          </cell>
        </row>
        <row r="2685">
          <cell r="H2685">
            <v>-288.96815999999995</v>
          </cell>
        </row>
        <row r="2686">
          <cell r="H2686">
            <v>-288.85633000000001</v>
          </cell>
        </row>
        <row r="2687">
          <cell r="H2687">
            <v>-288.74558999999999</v>
          </cell>
        </row>
        <row r="2688">
          <cell r="H2688">
            <v>-288.63376000000005</v>
          </cell>
        </row>
        <row r="2689">
          <cell r="H2689">
            <v>-288.52303000000001</v>
          </cell>
        </row>
        <row r="2690">
          <cell r="H2690">
            <v>-288.41118999999998</v>
          </cell>
        </row>
        <row r="2691">
          <cell r="H2691">
            <v>-288.30045999999999</v>
          </cell>
        </row>
        <row r="2692">
          <cell r="H2692">
            <v>-288.18873000000002</v>
          </cell>
        </row>
        <row r="2693">
          <cell r="H2693">
            <v>-288.0779</v>
          </cell>
        </row>
        <row r="2694">
          <cell r="H2694">
            <v>-287.96616</v>
          </cell>
        </row>
        <row r="2695">
          <cell r="H2695">
            <v>-287.85532999999998</v>
          </cell>
        </row>
        <row r="2696">
          <cell r="H2696">
            <v>-287.74360000000001</v>
          </cell>
        </row>
        <row r="2697">
          <cell r="H2697">
            <v>-287.63177000000002</v>
          </cell>
        </row>
        <row r="2698">
          <cell r="H2698">
            <v>-287.52103999999997</v>
          </cell>
        </row>
        <row r="2699">
          <cell r="H2699">
            <v>-287.40921000000003</v>
          </cell>
        </row>
        <row r="2700">
          <cell r="H2700">
            <v>-287.29847999999998</v>
          </cell>
        </row>
        <row r="2701">
          <cell r="H2701">
            <v>-287.18664999999999</v>
          </cell>
        </row>
        <row r="2702">
          <cell r="H2702">
            <v>-287.07592</v>
          </cell>
        </row>
        <row r="2703">
          <cell r="H2703">
            <v>-286.96418999999997</v>
          </cell>
        </row>
        <row r="2704">
          <cell r="H2704">
            <v>-286.85337000000004</v>
          </cell>
        </row>
        <row r="2705">
          <cell r="H2705">
            <v>-286.74164000000002</v>
          </cell>
        </row>
        <row r="2706">
          <cell r="H2706">
            <v>-286.63081</v>
          </cell>
        </row>
        <row r="2707">
          <cell r="H2707">
            <v>-286.51907999999997</v>
          </cell>
        </row>
        <row r="2708">
          <cell r="H2708">
            <v>-286.40825999999998</v>
          </cell>
        </row>
        <row r="2709">
          <cell r="H2709">
            <v>-286.29653000000002</v>
          </cell>
        </row>
        <row r="2710">
          <cell r="H2710">
            <v>-286.18581</v>
          </cell>
        </row>
        <row r="2711">
          <cell r="H2711">
            <v>-286.07407999999998</v>
          </cell>
        </row>
        <row r="2712">
          <cell r="H2712">
            <v>-285.96325999999999</v>
          </cell>
        </row>
        <row r="2713">
          <cell r="H2713">
            <v>-285.85152999999997</v>
          </cell>
        </row>
        <row r="2714">
          <cell r="H2714">
            <v>-285.74071000000004</v>
          </cell>
        </row>
        <row r="2715">
          <cell r="H2715">
            <v>-285.62898000000001</v>
          </cell>
        </row>
        <row r="2716">
          <cell r="H2716">
            <v>-285.51715999999999</v>
          </cell>
        </row>
        <row r="2717">
          <cell r="H2717">
            <v>-285.40643999999998</v>
          </cell>
        </row>
        <row r="2718">
          <cell r="H2718">
            <v>-285.29460999999998</v>
          </cell>
        </row>
        <row r="2719">
          <cell r="H2719">
            <v>-285.18389000000002</v>
          </cell>
        </row>
        <row r="2720">
          <cell r="H2720">
            <v>-285.07207</v>
          </cell>
        </row>
        <row r="2721">
          <cell r="H2721">
            <v>-284.96135000000004</v>
          </cell>
        </row>
        <row r="2722">
          <cell r="H2722">
            <v>-284.84952999999996</v>
          </cell>
        </row>
        <row r="2723">
          <cell r="H2723">
            <v>-284.73879999999997</v>
          </cell>
        </row>
        <row r="2724">
          <cell r="H2724">
            <v>-284.62698</v>
          </cell>
        </row>
        <row r="2725">
          <cell r="H2725">
            <v>-284.51625999999999</v>
          </cell>
        </row>
        <row r="2726">
          <cell r="H2726">
            <v>-284.40444000000002</v>
          </cell>
        </row>
        <row r="2727">
          <cell r="H2727">
            <v>-284.29362000000003</v>
          </cell>
        </row>
        <row r="2728">
          <cell r="H2728">
            <v>-284.18191000000002</v>
          </cell>
        </row>
        <row r="2729">
          <cell r="H2729">
            <v>-284.07109000000003</v>
          </cell>
        </row>
        <row r="2730">
          <cell r="H2730">
            <v>-283.95936999999998</v>
          </cell>
        </row>
        <row r="2731">
          <cell r="H2731">
            <v>-283.84854999999999</v>
          </cell>
        </row>
        <row r="2732">
          <cell r="H2732">
            <v>-283.73683</v>
          </cell>
        </row>
        <row r="2733">
          <cell r="H2733">
            <v>-283.62501999999995</v>
          </cell>
        </row>
        <row r="2734">
          <cell r="H2734">
            <v>-283.51429999999999</v>
          </cell>
        </row>
        <row r="2735">
          <cell r="H2735">
            <v>-283.40247999999997</v>
          </cell>
        </row>
        <row r="2736">
          <cell r="H2736">
            <v>-283.29176999999999</v>
          </cell>
        </row>
        <row r="2737">
          <cell r="H2737">
            <v>-283.17995000000002</v>
          </cell>
        </row>
        <row r="2738">
          <cell r="H2738">
            <v>-283.06913999999995</v>
          </cell>
        </row>
        <row r="2739">
          <cell r="H2739">
            <v>-282.95741999999996</v>
          </cell>
        </row>
        <row r="2740">
          <cell r="H2740">
            <v>-282.84661</v>
          </cell>
        </row>
        <row r="2741">
          <cell r="H2741">
            <v>-282.73489000000001</v>
          </cell>
        </row>
        <row r="2742">
          <cell r="H2742">
            <v>-282.62407999999999</v>
          </cell>
        </row>
        <row r="2743">
          <cell r="H2743">
            <v>-282.51236</v>
          </cell>
        </row>
        <row r="2744">
          <cell r="H2744">
            <v>-282.40155000000004</v>
          </cell>
        </row>
        <row r="2745">
          <cell r="H2745">
            <v>-282.28973999999999</v>
          </cell>
        </row>
        <row r="2746">
          <cell r="H2746">
            <v>-282.17903000000001</v>
          </cell>
        </row>
        <row r="2747">
          <cell r="H2747">
            <v>-282.06720999999999</v>
          </cell>
        </row>
        <row r="2748">
          <cell r="H2748">
            <v>-281.95650000000001</v>
          </cell>
        </row>
        <row r="2749">
          <cell r="H2749">
            <v>-281.84469000000001</v>
          </cell>
        </row>
        <row r="2750">
          <cell r="H2750">
            <v>-281.73298</v>
          </cell>
        </row>
        <row r="2751">
          <cell r="H2751">
            <v>-281.62216999999998</v>
          </cell>
        </row>
        <row r="2752">
          <cell r="H2752">
            <v>-281.51035999999999</v>
          </cell>
        </row>
        <row r="2753">
          <cell r="H2753">
            <v>-281.39965000000001</v>
          </cell>
        </row>
        <row r="2754">
          <cell r="H2754">
            <v>-281.28784000000002</v>
          </cell>
        </row>
        <row r="2755">
          <cell r="H2755">
            <v>-281.17713000000003</v>
          </cell>
        </row>
        <row r="2756">
          <cell r="H2756">
            <v>-281.06531999999999</v>
          </cell>
        </row>
        <row r="2757">
          <cell r="H2757">
            <v>-280.95451000000003</v>
          </cell>
        </row>
        <row r="2758">
          <cell r="H2758">
            <v>-280.84280999999999</v>
          </cell>
        </row>
        <row r="2759">
          <cell r="H2759">
            <v>-280.73200000000003</v>
          </cell>
        </row>
        <row r="2760">
          <cell r="H2760">
            <v>-280.62018999999998</v>
          </cell>
        </row>
        <row r="2761">
          <cell r="H2761">
            <v>-280.50949000000003</v>
          </cell>
        </row>
        <row r="2762">
          <cell r="H2762">
            <v>-280.39767999999998</v>
          </cell>
        </row>
        <row r="2763">
          <cell r="H2763">
            <v>-280.28697</v>
          </cell>
        </row>
        <row r="2764">
          <cell r="H2764">
            <v>-280.17516999999998</v>
          </cell>
        </row>
        <row r="2765">
          <cell r="H2765">
            <v>-280.06436000000002</v>
          </cell>
        </row>
        <row r="2766">
          <cell r="H2766">
            <v>-279.95265999999998</v>
          </cell>
        </row>
        <row r="2767">
          <cell r="H2767">
            <v>-279.84084999999993</v>
          </cell>
        </row>
        <row r="2768">
          <cell r="H2768">
            <v>-279.73005000000001</v>
          </cell>
        </row>
        <row r="2769">
          <cell r="H2769">
            <v>-279.61833999999999</v>
          </cell>
        </row>
        <row r="2770">
          <cell r="H2770">
            <v>-279.50754000000001</v>
          </cell>
        </row>
        <row r="2771">
          <cell r="H2771">
            <v>-279.39584000000002</v>
          </cell>
        </row>
        <row r="2772">
          <cell r="H2772">
            <v>-279.28503999999998</v>
          </cell>
        </row>
        <row r="2773">
          <cell r="H2773">
            <v>-279.17322999999999</v>
          </cell>
        </row>
        <row r="2774">
          <cell r="H2774">
            <v>-279.06253000000004</v>
          </cell>
        </row>
        <row r="2775">
          <cell r="H2775">
            <v>-278.95073000000002</v>
          </cell>
        </row>
        <row r="2776">
          <cell r="H2776">
            <v>-278.83992999999998</v>
          </cell>
        </row>
        <row r="2777">
          <cell r="H2777">
            <v>-278.72823</v>
          </cell>
        </row>
        <row r="2778">
          <cell r="H2778">
            <v>-278.61743000000001</v>
          </cell>
        </row>
        <row r="2779">
          <cell r="H2779">
            <v>-278.50563</v>
          </cell>
        </row>
        <row r="2780">
          <cell r="H2780">
            <v>-278.39492999999999</v>
          </cell>
        </row>
        <row r="2781">
          <cell r="H2781">
            <v>-278.28313000000003</v>
          </cell>
        </row>
        <row r="2782">
          <cell r="H2782">
            <v>-278.17133000000001</v>
          </cell>
        </row>
        <row r="2783">
          <cell r="H2783">
            <v>-278.06062999999995</v>
          </cell>
        </row>
        <row r="2784">
          <cell r="H2784">
            <v>-277.94882999999999</v>
          </cell>
        </row>
        <row r="2785">
          <cell r="H2785">
            <v>-277.83803999999998</v>
          </cell>
        </row>
        <row r="2786">
          <cell r="H2786">
            <v>-277.72623999999996</v>
          </cell>
        </row>
        <row r="2787">
          <cell r="H2787">
            <v>-277.61554000000001</v>
          </cell>
        </row>
        <row r="2788">
          <cell r="H2788">
            <v>-277.50373999999999</v>
          </cell>
        </row>
        <row r="2789">
          <cell r="H2789">
            <v>-277.39294999999998</v>
          </cell>
        </row>
        <row r="2790">
          <cell r="H2790">
            <v>-277.28125</v>
          </cell>
        </row>
        <row r="2791">
          <cell r="H2791">
            <v>-277.17045999999999</v>
          </cell>
        </row>
        <row r="2792">
          <cell r="H2792">
            <v>-277.05866000000003</v>
          </cell>
        </row>
        <row r="2793">
          <cell r="H2793">
            <v>-276.94796999999994</v>
          </cell>
        </row>
        <row r="2794">
          <cell r="H2794">
            <v>-276.83616999999998</v>
          </cell>
        </row>
        <row r="2795">
          <cell r="H2795">
            <v>-276.72538000000003</v>
          </cell>
        </row>
        <row r="2796">
          <cell r="H2796">
            <v>-276.61357999999996</v>
          </cell>
        </row>
        <row r="2797">
          <cell r="H2797">
            <v>-276.50189</v>
          </cell>
        </row>
        <row r="2798">
          <cell r="H2798">
            <v>-276.39109999999999</v>
          </cell>
        </row>
        <row r="2799">
          <cell r="H2799">
            <v>-276.27931000000001</v>
          </cell>
        </row>
        <row r="2800">
          <cell r="H2800">
            <v>-276.16861</v>
          </cell>
        </row>
        <row r="2801">
          <cell r="H2801">
            <v>-276.05682000000002</v>
          </cell>
        </row>
        <row r="2802">
          <cell r="H2802">
            <v>-275.94603000000001</v>
          </cell>
        </row>
        <row r="2803">
          <cell r="H2803">
            <v>-275.83424000000002</v>
          </cell>
        </row>
        <row r="2804">
          <cell r="H2804">
            <v>-275.72354999999999</v>
          </cell>
        </row>
        <row r="2805">
          <cell r="H2805">
            <v>-275.61176</v>
          </cell>
        </row>
        <row r="2806">
          <cell r="H2806">
            <v>-275.50097</v>
          </cell>
        </row>
        <row r="2807">
          <cell r="H2807">
            <v>-275.38918000000001</v>
          </cell>
        </row>
        <row r="2808">
          <cell r="H2808">
            <v>-275.27849000000003</v>
          </cell>
        </row>
        <row r="2809">
          <cell r="H2809">
            <v>-275.16669999999999</v>
          </cell>
        </row>
        <row r="2810">
          <cell r="H2810">
            <v>-275.05590999999998</v>
          </cell>
        </row>
        <row r="2811">
          <cell r="H2811">
            <v>-274.94402000000002</v>
          </cell>
        </row>
        <row r="2812">
          <cell r="H2812">
            <v>-274.83233999999999</v>
          </cell>
        </row>
        <row r="2813">
          <cell r="H2813">
            <v>-274.72154999999998</v>
          </cell>
        </row>
        <row r="2814">
          <cell r="H2814">
            <v>-274.60976000000005</v>
          </cell>
        </row>
        <row r="2815">
          <cell r="H2815">
            <v>-274.49897999999996</v>
          </cell>
        </row>
        <row r="2816">
          <cell r="H2816">
            <v>-274.38729000000001</v>
          </cell>
        </row>
        <row r="2817">
          <cell r="H2817">
            <v>-274.2765</v>
          </cell>
        </row>
        <row r="2818">
          <cell r="H2818">
            <v>-274.16472000000005</v>
          </cell>
        </row>
        <row r="2819">
          <cell r="H2819">
            <v>-274.05392999999998</v>
          </cell>
        </row>
        <row r="2820">
          <cell r="H2820">
            <v>-273.94225</v>
          </cell>
        </row>
        <row r="2821">
          <cell r="H2821">
            <v>-273.83145999999999</v>
          </cell>
        </row>
        <row r="2822">
          <cell r="H2822">
            <v>-273.71968000000004</v>
          </cell>
        </row>
        <row r="2823">
          <cell r="H2823">
            <v>-273.60890000000001</v>
          </cell>
        </row>
        <row r="2824">
          <cell r="H2824">
            <v>-273.49711000000002</v>
          </cell>
        </row>
        <row r="2825">
          <cell r="H2825">
            <v>-273.38642999999996</v>
          </cell>
        </row>
        <row r="2826">
          <cell r="H2826">
            <v>-273.27465000000001</v>
          </cell>
        </row>
        <row r="2827">
          <cell r="H2827">
            <v>-273.16287</v>
          </cell>
        </row>
        <row r="2828">
          <cell r="H2828">
            <v>-273.05207999999999</v>
          </cell>
        </row>
        <row r="2829">
          <cell r="H2829">
            <v>-272.94029999999998</v>
          </cell>
        </row>
        <row r="2830">
          <cell r="H2830">
            <v>-272.82961999999998</v>
          </cell>
        </row>
        <row r="2831">
          <cell r="H2831">
            <v>-272.71784000000002</v>
          </cell>
        </row>
        <row r="2832">
          <cell r="H2832">
            <v>-272.60705999999999</v>
          </cell>
        </row>
        <row r="2833">
          <cell r="H2833">
            <v>-272.49527999999998</v>
          </cell>
        </row>
        <row r="2834">
          <cell r="H2834">
            <v>-272.3845</v>
          </cell>
        </row>
        <row r="2835">
          <cell r="H2835">
            <v>-272.27282000000002</v>
          </cell>
        </row>
        <row r="2836">
          <cell r="H2836">
            <v>-272.16203999999999</v>
          </cell>
        </row>
        <row r="2837">
          <cell r="H2837">
            <v>-272.05026999999995</v>
          </cell>
        </row>
        <row r="2838">
          <cell r="H2838">
            <v>-271.93948999999998</v>
          </cell>
        </row>
        <row r="2839">
          <cell r="H2839">
            <v>-271.82770999999997</v>
          </cell>
        </row>
        <row r="2840">
          <cell r="H2840">
            <v>-271.71703000000002</v>
          </cell>
        </row>
        <row r="2841">
          <cell r="H2841">
            <v>-271.60525999999999</v>
          </cell>
        </row>
        <row r="2842">
          <cell r="H2842">
            <v>-271.49348000000003</v>
          </cell>
        </row>
        <row r="2843">
          <cell r="H2843">
            <v>-271.3827</v>
          </cell>
        </row>
        <row r="2844">
          <cell r="H2844">
            <v>-271.27093000000002</v>
          </cell>
        </row>
        <row r="2845">
          <cell r="H2845">
            <v>-271.16005000000001</v>
          </cell>
        </row>
        <row r="2846">
          <cell r="H2846">
            <v>-271.04838000000001</v>
          </cell>
        </row>
        <row r="2847">
          <cell r="H2847">
            <v>-270.93760000000003</v>
          </cell>
        </row>
        <row r="2848">
          <cell r="H2848">
            <v>-270.82583</v>
          </cell>
        </row>
        <row r="2849">
          <cell r="H2849">
            <v>-270.71505999999999</v>
          </cell>
        </row>
        <row r="2850">
          <cell r="H2850">
            <v>-270.60328000000004</v>
          </cell>
        </row>
        <row r="2851">
          <cell r="H2851">
            <v>-270.49251000000004</v>
          </cell>
        </row>
        <row r="2852">
          <cell r="H2852">
            <v>-270.38074</v>
          </cell>
        </row>
        <row r="2853">
          <cell r="H2853">
            <v>-270.27006</v>
          </cell>
        </row>
        <row r="2854">
          <cell r="H2854">
            <v>-270.15828999999997</v>
          </cell>
        </row>
        <row r="2855">
          <cell r="H2855">
            <v>-270.04651999999999</v>
          </cell>
        </row>
        <row r="2856">
          <cell r="H2856">
            <v>-269.93574999999998</v>
          </cell>
        </row>
        <row r="2857">
          <cell r="H2857">
            <v>-269.82398000000001</v>
          </cell>
        </row>
        <row r="2858">
          <cell r="H2858">
            <v>-269.71321</v>
          </cell>
        </row>
        <row r="2859">
          <cell r="H2859">
            <v>-269.60143999999997</v>
          </cell>
        </row>
        <row r="2860">
          <cell r="H2860">
            <v>-269.49066999999997</v>
          </cell>
        </row>
        <row r="2861">
          <cell r="H2861">
            <v>-269.37900000000002</v>
          </cell>
        </row>
        <row r="2862">
          <cell r="H2862">
            <v>-269.26823000000002</v>
          </cell>
        </row>
        <row r="2863">
          <cell r="H2863">
            <v>-269.15646000000004</v>
          </cell>
        </row>
        <row r="2864">
          <cell r="H2864">
            <v>-269.04569000000004</v>
          </cell>
        </row>
        <row r="2865">
          <cell r="H2865">
            <v>-268.93392</v>
          </cell>
        </row>
        <row r="2866">
          <cell r="H2866">
            <v>-268.82316000000003</v>
          </cell>
        </row>
        <row r="2867">
          <cell r="H2867">
            <v>-268.71138999999999</v>
          </cell>
        </row>
        <row r="2868">
          <cell r="H2868">
            <v>-268.60061999999999</v>
          </cell>
        </row>
        <row r="2869">
          <cell r="H2869">
            <v>-268.48876000000001</v>
          </cell>
        </row>
        <row r="2870">
          <cell r="H2870">
            <v>-268.37698999999998</v>
          </cell>
        </row>
        <row r="2871">
          <cell r="H2871">
            <v>-268.26632999999998</v>
          </cell>
        </row>
        <row r="2872">
          <cell r="H2872">
            <v>-268.15456</v>
          </cell>
        </row>
        <row r="2873">
          <cell r="H2873">
            <v>-268.04380000000003</v>
          </cell>
        </row>
        <row r="2874">
          <cell r="H2874">
            <v>-267.93203</v>
          </cell>
        </row>
        <row r="2875">
          <cell r="H2875">
            <v>-267.82126999999997</v>
          </cell>
        </row>
        <row r="2876">
          <cell r="H2876">
            <v>-267.70949999999999</v>
          </cell>
        </row>
        <row r="2877">
          <cell r="H2877">
            <v>-267.59874000000002</v>
          </cell>
        </row>
        <row r="2878">
          <cell r="H2878">
            <v>-267.48698000000002</v>
          </cell>
        </row>
        <row r="2879">
          <cell r="H2879">
            <v>-267.37621000000001</v>
          </cell>
        </row>
        <row r="2880">
          <cell r="H2880">
            <v>-267.26445000000001</v>
          </cell>
        </row>
        <row r="2881">
          <cell r="H2881">
            <v>-267.15368999999998</v>
          </cell>
        </row>
        <row r="2882">
          <cell r="H2882">
            <v>-267.04192999999998</v>
          </cell>
        </row>
        <row r="2883">
          <cell r="H2883">
            <v>-266.93016999999998</v>
          </cell>
        </row>
        <row r="2884">
          <cell r="H2884">
            <v>-266.81950999999998</v>
          </cell>
        </row>
        <row r="2885">
          <cell r="H2885">
            <v>-266.70774999999998</v>
          </cell>
        </row>
        <row r="2886">
          <cell r="H2886">
            <v>-266.59699000000001</v>
          </cell>
        </row>
        <row r="2887">
          <cell r="H2887">
            <v>-266.48523</v>
          </cell>
        </row>
        <row r="2888">
          <cell r="H2888">
            <v>-266.37446999999997</v>
          </cell>
        </row>
        <row r="2889">
          <cell r="H2889">
            <v>-266.26261</v>
          </cell>
        </row>
        <row r="2890">
          <cell r="H2890">
            <v>-266.15185000000002</v>
          </cell>
        </row>
        <row r="2891">
          <cell r="H2891">
            <v>-266.04009000000002</v>
          </cell>
        </row>
        <row r="2892">
          <cell r="H2892">
            <v>-265.92932999999999</v>
          </cell>
        </row>
        <row r="2893">
          <cell r="H2893">
            <v>-265.81758000000002</v>
          </cell>
        </row>
        <row r="2894">
          <cell r="H2894">
            <v>-265.70681999999999</v>
          </cell>
        </row>
        <row r="2895">
          <cell r="H2895">
            <v>-265.59505999999999</v>
          </cell>
        </row>
        <row r="2896">
          <cell r="H2896">
            <v>-265.48331000000002</v>
          </cell>
        </row>
        <row r="2897">
          <cell r="H2897">
            <v>-265.37254999999999</v>
          </cell>
        </row>
        <row r="2898">
          <cell r="H2898">
            <v>-265.26078999999999</v>
          </cell>
        </row>
        <row r="2899">
          <cell r="H2899">
            <v>-265.15003999999999</v>
          </cell>
        </row>
        <row r="2900">
          <cell r="H2900">
            <v>-265.03827999999999</v>
          </cell>
        </row>
        <row r="2901">
          <cell r="H2901">
            <v>-264.92752999999999</v>
          </cell>
        </row>
        <row r="2902">
          <cell r="H2902">
            <v>-264.81578000000002</v>
          </cell>
        </row>
        <row r="2903">
          <cell r="H2903">
            <v>-264.70501999999999</v>
          </cell>
        </row>
        <row r="2904">
          <cell r="H2904">
            <v>-264.59326999999996</v>
          </cell>
        </row>
        <row r="2905">
          <cell r="H2905">
            <v>-264.48252000000002</v>
          </cell>
        </row>
        <row r="2906">
          <cell r="H2906">
            <v>-264.37065999999999</v>
          </cell>
        </row>
        <row r="2907">
          <cell r="H2907">
            <v>-264.25990999999999</v>
          </cell>
        </row>
        <row r="2908">
          <cell r="H2908">
            <v>-264.14815999999996</v>
          </cell>
        </row>
        <row r="2909">
          <cell r="H2909">
            <v>-264.03640999999999</v>
          </cell>
        </row>
        <row r="2910">
          <cell r="H2910">
            <v>-263.92565999999999</v>
          </cell>
        </row>
        <row r="2911">
          <cell r="H2911">
            <v>-263.81390999999996</v>
          </cell>
        </row>
        <row r="2912">
          <cell r="H2912">
            <v>-263.70316000000003</v>
          </cell>
        </row>
        <row r="2913">
          <cell r="H2913">
            <v>-263.59141</v>
          </cell>
        </row>
        <row r="2914">
          <cell r="H2914">
            <v>-263.48066</v>
          </cell>
        </row>
        <row r="2915">
          <cell r="H2915">
            <v>-263.36890999999997</v>
          </cell>
        </row>
        <row r="2916">
          <cell r="H2916">
            <v>-263.25815999999998</v>
          </cell>
        </row>
        <row r="2917">
          <cell r="H2917">
            <v>-263.14641</v>
          </cell>
        </row>
        <row r="2918">
          <cell r="H2918">
            <v>-263.03566000000001</v>
          </cell>
        </row>
        <row r="2919">
          <cell r="H2919">
            <v>-262.92390999999998</v>
          </cell>
        </row>
        <row r="2920">
          <cell r="H2920">
            <v>-262.81317000000001</v>
          </cell>
        </row>
        <row r="2921">
          <cell r="H2921">
            <v>-262.70132000000001</v>
          </cell>
        </row>
        <row r="2922">
          <cell r="H2922">
            <v>-262.58956999999998</v>
          </cell>
        </row>
        <row r="2923">
          <cell r="H2923">
            <v>-262.47883000000002</v>
          </cell>
        </row>
        <row r="2924">
          <cell r="H2924">
            <v>-262.36707999999999</v>
          </cell>
        </row>
        <row r="2925">
          <cell r="H2925">
            <v>-262.25634000000002</v>
          </cell>
        </row>
        <row r="2926">
          <cell r="H2926">
            <v>-262.14458999999999</v>
          </cell>
        </row>
        <row r="2927">
          <cell r="H2927">
            <v>-262.03375</v>
          </cell>
        </row>
        <row r="2928">
          <cell r="H2928">
            <v>-261.92200000000003</v>
          </cell>
        </row>
        <row r="2929">
          <cell r="H2929">
            <v>-261.81126</v>
          </cell>
        </row>
        <row r="2930">
          <cell r="H2930">
            <v>-261.69952000000001</v>
          </cell>
        </row>
        <row r="2931">
          <cell r="H2931">
            <v>-261.58876999999995</v>
          </cell>
        </row>
        <row r="2932">
          <cell r="H2932">
            <v>-261.47703000000001</v>
          </cell>
        </row>
        <row r="2933">
          <cell r="H2933">
            <v>-261.36528999999996</v>
          </cell>
        </row>
        <row r="2934">
          <cell r="H2934">
            <v>-261.25454000000002</v>
          </cell>
        </row>
        <row r="2935">
          <cell r="H2935">
            <v>-261.14270000000005</v>
          </cell>
        </row>
        <row r="2936">
          <cell r="H2936">
            <v>-261.03195999999997</v>
          </cell>
        </row>
        <row r="2937">
          <cell r="H2937">
            <v>-260.92021999999997</v>
          </cell>
        </row>
        <row r="2938">
          <cell r="H2938">
            <v>-260.80948000000001</v>
          </cell>
        </row>
        <row r="2939">
          <cell r="H2939">
            <v>-260.69774000000001</v>
          </cell>
        </row>
        <row r="2940">
          <cell r="H2940">
            <v>-260.58690000000001</v>
          </cell>
        </row>
        <row r="2941">
          <cell r="H2941">
            <v>-260.47516000000002</v>
          </cell>
        </row>
        <row r="2942">
          <cell r="H2942">
            <v>-260.36442</v>
          </cell>
        </row>
        <row r="2943">
          <cell r="H2943">
            <v>-260.25268</v>
          </cell>
        </row>
        <row r="2944">
          <cell r="H2944">
            <v>-260.14193999999998</v>
          </cell>
        </row>
        <row r="2945">
          <cell r="H2945">
            <v>-260.03021000000001</v>
          </cell>
        </row>
        <row r="2946">
          <cell r="H2946">
            <v>-259.91847000000001</v>
          </cell>
        </row>
        <row r="2947">
          <cell r="H2947">
            <v>-259.80762999999996</v>
          </cell>
        </row>
        <row r="2948">
          <cell r="H2948">
            <v>-259.69588999999996</v>
          </cell>
        </row>
        <row r="2949">
          <cell r="H2949">
            <v>-259.58516000000003</v>
          </cell>
        </row>
        <row r="2950">
          <cell r="H2950">
            <v>-259.47332</v>
          </cell>
        </row>
        <row r="2951">
          <cell r="H2951">
            <v>-259.36259000000001</v>
          </cell>
        </row>
        <row r="2952">
          <cell r="H2952">
            <v>-259.25085000000001</v>
          </cell>
        </row>
        <row r="2953">
          <cell r="H2953">
            <v>-259.14011999999997</v>
          </cell>
        </row>
        <row r="2954">
          <cell r="H2954">
            <v>-259.02837999999997</v>
          </cell>
        </row>
        <row r="2955">
          <cell r="H2955">
            <v>-258.91765000000004</v>
          </cell>
        </row>
        <row r="2956">
          <cell r="H2956">
            <v>-258.80591000000004</v>
          </cell>
        </row>
        <row r="2957">
          <cell r="H2957">
            <v>-258.69418000000002</v>
          </cell>
        </row>
        <row r="2958">
          <cell r="H2958">
            <v>-258.58335</v>
          </cell>
        </row>
        <row r="2959">
          <cell r="H2959">
            <v>-258.47151000000002</v>
          </cell>
        </row>
        <row r="2960">
          <cell r="H2960">
            <v>-258.36077999999998</v>
          </cell>
        </row>
        <row r="2961">
          <cell r="H2961">
            <v>-258.24905000000001</v>
          </cell>
        </row>
        <row r="2962">
          <cell r="H2962">
            <v>-258.13832000000002</v>
          </cell>
        </row>
        <row r="2963">
          <cell r="H2963">
            <v>-258.02659</v>
          </cell>
        </row>
        <row r="2964">
          <cell r="H2964">
            <v>-257.91586000000001</v>
          </cell>
        </row>
        <row r="2965">
          <cell r="H2965">
            <v>-257.80403000000001</v>
          </cell>
        </row>
        <row r="2966">
          <cell r="H2966">
            <v>-257.69330000000002</v>
          </cell>
        </row>
        <row r="2967">
          <cell r="H2967">
            <v>-257.58157</v>
          </cell>
        </row>
        <row r="2968">
          <cell r="H2968">
            <v>-257.47084000000001</v>
          </cell>
        </row>
        <row r="2969">
          <cell r="H2969">
            <v>-257.35910999999999</v>
          </cell>
        </row>
        <row r="2970">
          <cell r="H2970">
            <v>-257.24738000000002</v>
          </cell>
        </row>
        <row r="2971">
          <cell r="H2971">
            <v>-257.13645000000002</v>
          </cell>
        </row>
        <row r="2972">
          <cell r="H2972">
            <v>-257.02472</v>
          </cell>
        </row>
        <row r="2973">
          <cell r="H2973">
            <v>-256.91399999999999</v>
          </cell>
        </row>
        <row r="2974">
          <cell r="H2974">
            <v>-256.80227000000002</v>
          </cell>
        </row>
        <row r="2975">
          <cell r="H2975">
            <v>-256.69154000000003</v>
          </cell>
        </row>
        <row r="2976">
          <cell r="H2976">
            <v>-256.57972000000001</v>
          </cell>
        </row>
        <row r="2977">
          <cell r="H2977">
            <v>-256.46899000000002</v>
          </cell>
        </row>
        <row r="2978">
          <cell r="H2978">
            <v>-256.35726</v>
          </cell>
        </row>
        <row r="2979">
          <cell r="H2979">
            <v>-256.24654000000004</v>
          </cell>
        </row>
        <row r="2980">
          <cell r="H2980">
            <v>-256.13481000000002</v>
          </cell>
        </row>
        <row r="2981">
          <cell r="H2981">
            <v>-256.02298999999999</v>
          </cell>
        </row>
        <row r="2982">
          <cell r="H2982">
            <v>-255.91217</v>
          </cell>
        </row>
        <row r="2983">
          <cell r="H2983">
            <v>-255.80043999999998</v>
          </cell>
        </row>
        <row r="2984">
          <cell r="H2984">
            <v>-255.68972000000002</v>
          </cell>
        </row>
        <row r="2985">
          <cell r="H2985">
            <v>-255.57799</v>
          </cell>
        </row>
        <row r="2986">
          <cell r="H2986">
            <v>-255.46716999999998</v>
          </cell>
        </row>
        <row r="2987">
          <cell r="H2987">
            <v>-255.35544999999996</v>
          </cell>
        </row>
        <row r="2988">
          <cell r="H2988">
            <v>-255.24473</v>
          </cell>
        </row>
        <row r="2989">
          <cell r="H2989">
            <v>-255.13301000000001</v>
          </cell>
        </row>
        <row r="2990">
          <cell r="H2990">
            <v>-255.02229</v>
          </cell>
        </row>
        <row r="2991">
          <cell r="H2991">
            <v>-254.91046</v>
          </cell>
        </row>
        <row r="2992">
          <cell r="H2992">
            <v>-254.79863999999998</v>
          </cell>
        </row>
        <row r="2993">
          <cell r="H2993">
            <v>-254.68791999999999</v>
          </cell>
        </row>
        <row r="2994">
          <cell r="H2994">
            <v>-254.5762</v>
          </cell>
        </row>
        <row r="2995">
          <cell r="H2995">
            <v>-254.46539000000001</v>
          </cell>
        </row>
        <row r="2996">
          <cell r="H2996">
            <v>-254.35367000000002</v>
          </cell>
        </row>
        <row r="2997">
          <cell r="H2997">
            <v>-254.24294999999998</v>
          </cell>
        </row>
        <row r="2998">
          <cell r="H2998">
            <v>-254.13122999999999</v>
          </cell>
        </row>
        <row r="2999">
          <cell r="H2999">
            <v>-254.02041000000003</v>
          </cell>
        </row>
        <row r="3000">
          <cell r="H3000">
            <v>-253.90869000000001</v>
          </cell>
        </row>
        <row r="3001">
          <cell r="H3001">
            <v>-253.79787999999999</v>
          </cell>
        </row>
        <row r="3002">
          <cell r="H3002">
            <v>-253.68615999999997</v>
          </cell>
        </row>
        <row r="3003">
          <cell r="H3003">
            <v>-253.57434000000001</v>
          </cell>
        </row>
        <row r="3004">
          <cell r="H3004">
            <v>-253.46362999999999</v>
          </cell>
        </row>
        <row r="3005">
          <cell r="H3005">
            <v>-253.35191</v>
          </cell>
        </row>
        <row r="3006">
          <cell r="H3006">
            <v>-253.24119999999999</v>
          </cell>
        </row>
        <row r="3007">
          <cell r="H3007">
            <v>-253.12938000000003</v>
          </cell>
        </row>
        <row r="3008">
          <cell r="H3008">
            <v>-253.01866999999999</v>
          </cell>
        </row>
        <row r="3009">
          <cell r="H3009">
            <v>-252.90696</v>
          </cell>
        </row>
        <row r="3010">
          <cell r="H3010">
            <v>-252.79624000000001</v>
          </cell>
        </row>
        <row r="3011">
          <cell r="H3011">
            <v>-252.68432999999999</v>
          </cell>
        </row>
        <row r="3012">
          <cell r="H3012">
            <v>-252.57362000000001</v>
          </cell>
        </row>
        <row r="3013">
          <cell r="H3013">
            <v>-252.46189999999999</v>
          </cell>
        </row>
        <row r="3014">
          <cell r="H3014">
            <v>-252.35008999999997</v>
          </cell>
        </row>
        <row r="3015">
          <cell r="H3015">
            <v>-252.23937999999998</v>
          </cell>
        </row>
        <row r="3016">
          <cell r="H3016">
            <v>-252.12766999999999</v>
          </cell>
        </row>
        <row r="3017">
          <cell r="H3017">
            <v>-252.01696000000001</v>
          </cell>
        </row>
        <row r="3018">
          <cell r="H3018">
            <v>-251.90514999999999</v>
          </cell>
        </row>
        <row r="3019">
          <cell r="H3019">
            <v>-251.79444000000001</v>
          </cell>
        </row>
        <row r="3020">
          <cell r="H3020">
            <v>-251.68262999999999</v>
          </cell>
        </row>
        <row r="3021">
          <cell r="H3021">
            <v>-251.57182</v>
          </cell>
        </row>
        <row r="3022">
          <cell r="H3022">
            <v>-251.46010999999999</v>
          </cell>
        </row>
        <row r="3023">
          <cell r="H3023">
            <v>-251.34940000000003</v>
          </cell>
        </row>
        <row r="3024">
          <cell r="H3024">
            <v>-251.23758999999998</v>
          </cell>
        </row>
        <row r="3025">
          <cell r="H3025">
            <v>-251.12588</v>
          </cell>
        </row>
        <row r="3026">
          <cell r="H3026">
            <v>-251.01517000000001</v>
          </cell>
        </row>
        <row r="3027">
          <cell r="H3027">
            <v>-250.90347</v>
          </cell>
        </row>
        <row r="3028">
          <cell r="H3028">
            <v>-250.79266000000001</v>
          </cell>
        </row>
        <row r="3029">
          <cell r="H3029">
            <v>-250.68085000000002</v>
          </cell>
        </row>
        <row r="3030">
          <cell r="H3030">
            <v>-250.57015000000001</v>
          </cell>
        </row>
        <row r="3031">
          <cell r="H3031">
            <v>-250.45833999999999</v>
          </cell>
        </row>
        <row r="3032">
          <cell r="H3032">
            <v>-250.34763999999998</v>
          </cell>
        </row>
        <row r="3033">
          <cell r="H3033">
            <v>-250.23593</v>
          </cell>
        </row>
        <row r="3034">
          <cell r="H3034">
            <v>-250.12513000000001</v>
          </cell>
        </row>
        <row r="3035">
          <cell r="H3035">
            <v>-250.01342000000002</v>
          </cell>
        </row>
        <row r="3036">
          <cell r="H3036">
            <v>-249.90172000000001</v>
          </cell>
        </row>
        <row r="3037">
          <cell r="H3037">
            <v>-249.79080999999996</v>
          </cell>
        </row>
        <row r="3038">
          <cell r="H3038">
            <v>-249.67911000000001</v>
          </cell>
        </row>
        <row r="3039">
          <cell r="H3039">
            <v>-249.56841</v>
          </cell>
        </row>
        <row r="3040">
          <cell r="H3040">
            <v>-249.45661000000001</v>
          </cell>
        </row>
        <row r="3041">
          <cell r="H3041">
            <v>-249.34589999999997</v>
          </cell>
        </row>
        <row r="3042">
          <cell r="H3042">
            <v>-249.23409999999998</v>
          </cell>
        </row>
        <row r="3043">
          <cell r="H3043">
            <v>-249.1234</v>
          </cell>
        </row>
        <row r="3044">
          <cell r="H3044">
            <v>-249.01170000000002</v>
          </cell>
        </row>
        <row r="3045">
          <cell r="H3045">
            <v>-248.9008</v>
          </cell>
        </row>
        <row r="3046">
          <cell r="H3046">
            <v>-248.78909999999999</v>
          </cell>
        </row>
        <row r="3047">
          <cell r="H3047">
            <v>-248.67739999999998</v>
          </cell>
        </row>
        <row r="3048">
          <cell r="H3048">
            <v>-248.56659999999999</v>
          </cell>
        </row>
        <row r="3049">
          <cell r="H3049">
            <v>-248.45490000000001</v>
          </cell>
        </row>
        <row r="3050">
          <cell r="H3050">
            <v>-248.3441</v>
          </cell>
        </row>
        <row r="3051">
          <cell r="H3051">
            <v>-248.23239999999998</v>
          </cell>
        </row>
        <row r="3052">
          <cell r="H3052">
            <v>-248.12171000000001</v>
          </cell>
        </row>
        <row r="3053">
          <cell r="H3053">
            <v>-248.00981000000002</v>
          </cell>
        </row>
        <row r="3054">
          <cell r="H3054">
            <v>-247.89911000000001</v>
          </cell>
        </row>
        <row r="3055">
          <cell r="H3055">
            <v>-247.78741000000002</v>
          </cell>
        </row>
        <row r="3056">
          <cell r="H3056">
            <v>-247.67562000000001</v>
          </cell>
        </row>
        <row r="3057">
          <cell r="H3057">
            <v>-247.56492</v>
          </cell>
        </row>
        <row r="3058">
          <cell r="H3058">
            <v>-247.45312999999999</v>
          </cell>
        </row>
        <row r="3059">
          <cell r="H3059">
            <v>-247.34242999999998</v>
          </cell>
        </row>
        <row r="3060">
          <cell r="H3060">
            <v>-247.23074</v>
          </cell>
        </row>
        <row r="3061">
          <cell r="H3061">
            <v>-247.11984000000001</v>
          </cell>
        </row>
        <row r="3062">
          <cell r="H3062">
            <v>-247.00815</v>
          </cell>
        </row>
        <row r="3063">
          <cell r="H3063">
            <v>-246.89735000000002</v>
          </cell>
        </row>
        <row r="3064">
          <cell r="H3064">
            <v>-246.78566000000001</v>
          </cell>
        </row>
        <row r="3065">
          <cell r="H3065">
            <v>-246.67487</v>
          </cell>
        </row>
        <row r="3066">
          <cell r="H3066">
            <v>-246.56317000000001</v>
          </cell>
        </row>
        <row r="3067">
          <cell r="H3067">
            <v>-246.45148</v>
          </cell>
        </row>
        <row r="3068">
          <cell r="H3068">
            <v>-246.34069</v>
          </cell>
        </row>
        <row r="3069">
          <cell r="H3069">
            <v>-246.22890000000001</v>
          </cell>
        </row>
        <row r="3070">
          <cell r="H3070">
            <v>-246.11811</v>
          </cell>
        </row>
        <row r="3071">
          <cell r="H3071">
            <v>-246.00641999999999</v>
          </cell>
        </row>
        <row r="3072">
          <cell r="H3072">
            <v>-245.89562999999998</v>
          </cell>
        </row>
        <row r="3073">
          <cell r="H3073">
            <v>-245.78393999999997</v>
          </cell>
        </row>
        <row r="3074">
          <cell r="H3074">
            <v>-245.67325</v>
          </cell>
        </row>
        <row r="3075">
          <cell r="H3075">
            <v>-245.56146000000001</v>
          </cell>
        </row>
        <row r="3076">
          <cell r="H3076">
            <v>-245.44966999999997</v>
          </cell>
        </row>
        <row r="3077">
          <cell r="H3077">
            <v>-245.33887999999999</v>
          </cell>
        </row>
        <row r="3078">
          <cell r="H3078">
            <v>-245.22719000000001</v>
          </cell>
        </row>
        <row r="3079">
          <cell r="H3079">
            <v>-245.1164</v>
          </cell>
        </row>
        <row r="3080">
          <cell r="H3080">
            <v>-245.00472000000002</v>
          </cell>
        </row>
        <row r="3081">
          <cell r="H3081">
            <v>-244.89393000000001</v>
          </cell>
        </row>
        <row r="3082">
          <cell r="H3082">
            <v>-244.78224</v>
          </cell>
        </row>
        <row r="3083">
          <cell r="H3083">
            <v>-244.67135999999999</v>
          </cell>
        </row>
        <row r="3084">
          <cell r="H3084">
            <v>-244.55967000000001</v>
          </cell>
        </row>
        <row r="3085">
          <cell r="H3085">
            <v>-244.44898000000001</v>
          </cell>
        </row>
        <row r="3086">
          <cell r="H3086">
            <v>-244.3372</v>
          </cell>
        </row>
        <row r="3087">
          <cell r="H3087">
            <v>-244.22550999999999</v>
          </cell>
        </row>
        <row r="3088">
          <cell r="H3088">
            <v>-244.11473000000001</v>
          </cell>
        </row>
        <row r="3089">
          <cell r="H3089">
            <v>-244.00305</v>
          </cell>
        </row>
        <row r="3090">
          <cell r="H3090">
            <v>-243.89215999999999</v>
          </cell>
        </row>
        <row r="3091">
          <cell r="H3091">
            <v>-243.78048000000001</v>
          </cell>
        </row>
        <row r="3092">
          <cell r="H3092">
            <v>-243.66969999999998</v>
          </cell>
        </row>
        <row r="3093">
          <cell r="H3093">
            <v>-243.55801000000002</v>
          </cell>
        </row>
        <row r="3094">
          <cell r="H3094">
            <v>-243.44722999999999</v>
          </cell>
        </row>
        <row r="3095">
          <cell r="H3095">
            <v>-243.33555000000001</v>
          </cell>
        </row>
        <row r="3096">
          <cell r="H3096">
            <v>-243.22377</v>
          </cell>
        </row>
        <row r="3097">
          <cell r="H3097">
            <v>-243.11299000000002</v>
          </cell>
        </row>
        <row r="3098">
          <cell r="H3098">
            <v>-243.00121000000001</v>
          </cell>
        </row>
        <row r="3099">
          <cell r="H3099">
            <v>-242.89052000000001</v>
          </cell>
        </row>
        <row r="3100">
          <cell r="H3100">
            <v>-242.77874000000003</v>
          </cell>
        </row>
        <row r="3101">
          <cell r="H3101">
            <v>-242.66807</v>
          </cell>
        </row>
        <row r="3102">
          <cell r="H3102">
            <v>-242.55628999999999</v>
          </cell>
        </row>
        <row r="3103">
          <cell r="H3103">
            <v>-242.44560999999999</v>
          </cell>
        </row>
        <row r="3104">
          <cell r="H3104">
            <v>-242.33373</v>
          </cell>
        </row>
        <row r="3105">
          <cell r="H3105">
            <v>-242.22305</v>
          </cell>
        </row>
        <row r="3106">
          <cell r="H3106">
            <v>-242.11126999999999</v>
          </cell>
        </row>
        <row r="3107">
          <cell r="H3107">
            <v>-241.99959999999999</v>
          </cell>
        </row>
        <row r="3108">
          <cell r="H3108">
            <v>-241.88882000000001</v>
          </cell>
        </row>
        <row r="3109">
          <cell r="H3109">
            <v>-241.77704</v>
          </cell>
        </row>
        <row r="3110">
          <cell r="H3110">
            <v>-241.66627</v>
          </cell>
        </row>
        <row r="3111">
          <cell r="H3111">
            <v>-241.55448999999999</v>
          </cell>
        </row>
        <row r="3112">
          <cell r="H3112">
            <v>-241.44381000000001</v>
          </cell>
        </row>
        <row r="3113">
          <cell r="H3113">
            <v>-241.33203999999998</v>
          </cell>
        </row>
        <row r="3114">
          <cell r="H3114">
            <v>-241.22136</v>
          </cell>
        </row>
        <row r="3115">
          <cell r="H3115">
            <v>-241.10959</v>
          </cell>
        </row>
        <row r="3116">
          <cell r="H3116">
            <v>-240.99791999999999</v>
          </cell>
        </row>
        <row r="3117">
          <cell r="H3117">
            <v>-240.88704000000001</v>
          </cell>
        </row>
        <row r="3118">
          <cell r="H3118">
            <v>-240.77537000000001</v>
          </cell>
        </row>
        <row r="3119">
          <cell r="H3119">
            <v>-240.66460000000001</v>
          </cell>
        </row>
        <row r="3120">
          <cell r="H3120">
            <v>-240.55282</v>
          </cell>
        </row>
        <row r="3121">
          <cell r="H3121">
            <v>-240.44214999999997</v>
          </cell>
        </row>
        <row r="3122">
          <cell r="H3122">
            <v>-240.33037999999999</v>
          </cell>
        </row>
        <row r="3123">
          <cell r="H3123">
            <v>-240.21960999999999</v>
          </cell>
        </row>
        <row r="3124">
          <cell r="H3124">
            <v>-240.10784000000001</v>
          </cell>
        </row>
        <row r="3125">
          <cell r="H3125">
            <v>-239.99617000000001</v>
          </cell>
        </row>
        <row r="3126">
          <cell r="H3126">
            <v>-239.8854</v>
          </cell>
        </row>
        <row r="3127">
          <cell r="H3127">
            <v>-239.77363000000003</v>
          </cell>
        </row>
        <row r="3128">
          <cell r="H3128">
            <v>-239.66296</v>
          </cell>
        </row>
        <row r="3129">
          <cell r="H3129">
            <v>-239.55118999999999</v>
          </cell>
        </row>
        <row r="3130">
          <cell r="H3130">
            <v>-239.44042000000002</v>
          </cell>
        </row>
        <row r="3131">
          <cell r="H3131">
            <v>-239.32864999999998</v>
          </cell>
        </row>
        <row r="3132">
          <cell r="H3132">
            <v>-239.21788000000001</v>
          </cell>
        </row>
        <row r="3133">
          <cell r="H3133">
            <v>-239.10622000000001</v>
          </cell>
        </row>
        <row r="3134">
          <cell r="H3134">
            <v>-238.99545000000001</v>
          </cell>
        </row>
        <row r="3135">
          <cell r="H3135">
            <v>-238.88378</v>
          </cell>
        </row>
        <row r="3136">
          <cell r="H3136">
            <v>-238.77190999999999</v>
          </cell>
        </row>
        <row r="3137">
          <cell r="H3137">
            <v>-238.66115000000002</v>
          </cell>
        </row>
        <row r="3138">
          <cell r="H3138">
            <v>-238.54948000000002</v>
          </cell>
        </row>
        <row r="3139">
          <cell r="H3139">
            <v>-238.43871999999999</v>
          </cell>
        </row>
        <row r="3140">
          <cell r="H3140">
            <v>-238.32704999999999</v>
          </cell>
        </row>
        <row r="3141">
          <cell r="H3141">
            <v>-238.21629000000001</v>
          </cell>
        </row>
        <row r="3142">
          <cell r="H3142">
            <v>-238.10442</v>
          </cell>
        </row>
        <row r="3143">
          <cell r="H3143">
            <v>-237.99376000000001</v>
          </cell>
        </row>
        <row r="3144">
          <cell r="H3144">
            <v>-237.88200000000001</v>
          </cell>
        </row>
        <row r="3145">
          <cell r="H3145">
            <v>-237.77023</v>
          </cell>
        </row>
        <row r="3146">
          <cell r="H3146">
            <v>-237.65957</v>
          </cell>
        </row>
        <row r="3147">
          <cell r="H3147">
            <v>-237.54781000000003</v>
          </cell>
        </row>
        <row r="3148">
          <cell r="H3148">
            <v>-237.43705</v>
          </cell>
        </row>
        <row r="3149">
          <cell r="H3149">
            <v>-237.32527999999999</v>
          </cell>
        </row>
        <row r="3150">
          <cell r="H3150">
            <v>-237.21451999999999</v>
          </cell>
        </row>
        <row r="3151">
          <cell r="H3151">
            <v>-237.10285999999996</v>
          </cell>
        </row>
        <row r="3152">
          <cell r="H3152">
            <v>-236.99209999999999</v>
          </cell>
        </row>
        <row r="3153">
          <cell r="H3153">
            <v>-236.88033999999999</v>
          </cell>
        </row>
        <row r="3154">
          <cell r="H3154">
            <v>-236.76857999999999</v>
          </cell>
        </row>
        <row r="3155">
          <cell r="H3155">
            <v>-236.65781999999999</v>
          </cell>
        </row>
        <row r="3156">
          <cell r="H3156">
            <v>-236.54606000000001</v>
          </cell>
        </row>
        <row r="3157">
          <cell r="H3157">
            <v>-236.43540000000002</v>
          </cell>
        </row>
        <row r="3158">
          <cell r="H3158">
            <v>-236.32365000000001</v>
          </cell>
        </row>
        <row r="3159">
          <cell r="H3159">
            <v>-236.21288999999999</v>
          </cell>
        </row>
        <row r="3160">
          <cell r="H3160">
            <v>-236.10113000000001</v>
          </cell>
        </row>
        <row r="3161">
          <cell r="H3161">
            <v>-235.99037000000001</v>
          </cell>
        </row>
        <row r="3162">
          <cell r="H3162">
            <v>-235.87861999999998</v>
          </cell>
        </row>
        <row r="3163">
          <cell r="H3163">
            <v>-235.76695999999998</v>
          </cell>
        </row>
        <row r="3164">
          <cell r="H3164">
            <v>-235.65620000000001</v>
          </cell>
        </row>
        <row r="3165">
          <cell r="H3165">
            <v>-235.54434999999998</v>
          </cell>
        </row>
        <row r="3166">
          <cell r="H3166">
            <v>-235.43369000000001</v>
          </cell>
        </row>
        <row r="3167">
          <cell r="H3167">
            <v>-235.32193999999998</v>
          </cell>
        </row>
        <row r="3168">
          <cell r="H3168">
            <v>-235.21117999999998</v>
          </cell>
        </row>
        <row r="3169">
          <cell r="H3169">
            <v>-235.09952999999999</v>
          </cell>
        </row>
        <row r="3170">
          <cell r="H3170">
            <v>-234.98878000000002</v>
          </cell>
        </row>
        <row r="3171">
          <cell r="H3171">
            <v>-234.87691999999998</v>
          </cell>
        </row>
        <row r="3172">
          <cell r="H3172">
            <v>-234.76516999999998</v>
          </cell>
        </row>
        <row r="3173">
          <cell r="H3173">
            <v>-234.65451999999999</v>
          </cell>
        </row>
        <row r="3174">
          <cell r="H3174">
            <v>-234.54276000000002</v>
          </cell>
        </row>
        <row r="3175">
          <cell r="H3175">
            <v>-234.43201000000002</v>
          </cell>
        </row>
        <row r="3176">
          <cell r="H3176">
            <v>-234.32026000000002</v>
          </cell>
        </row>
        <row r="3177">
          <cell r="H3177">
            <v>-234.20951000000002</v>
          </cell>
        </row>
        <row r="3178">
          <cell r="H3178">
            <v>-234.09775999999999</v>
          </cell>
        </row>
        <row r="3179">
          <cell r="H3179">
            <v>-233.98701</v>
          </cell>
        </row>
        <row r="3180">
          <cell r="H3180">
            <v>-233.87536</v>
          </cell>
        </row>
        <row r="3181">
          <cell r="H3181">
            <v>-233.76361</v>
          </cell>
        </row>
        <row r="3182">
          <cell r="H3182">
            <v>-233.65276</v>
          </cell>
        </row>
        <row r="3183">
          <cell r="H3183">
            <v>-233.54111</v>
          </cell>
        </row>
        <row r="3184">
          <cell r="H3184">
            <v>-233.43036000000001</v>
          </cell>
        </row>
        <row r="3185">
          <cell r="H3185">
            <v>-233.31860999999998</v>
          </cell>
        </row>
        <row r="3186">
          <cell r="H3186">
            <v>-233.20787000000001</v>
          </cell>
        </row>
        <row r="3187">
          <cell r="H3187">
            <v>-233.09612000000001</v>
          </cell>
        </row>
        <row r="3188">
          <cell r="H3188">
            <v>-232.98536999999999</v>
          </cell>
        </row>
        <row r="3189">
          <cell r="H3189">
            <v>-232.87362000000002</v>
          </cell>
        </row>
        <row r="3190">
          <cell r="H3190">
            <v>-232.76188000000002</v>
          </cell>
        </row>
        <row r="3191">
          <cell r="H3191">
            <v>-232.65123</v>
          </cell>
        </row>
        <row r="3192">
          <cell r="H3192">
            <v>-232.53949</v>
          </cell>
        </row>
        <row r="3193">
          <cell r="H3193">
            <v>-232.42864</v>
          </cell>
        </row>
        <row r="3194">
          <cell r="H3194">
            <v>-232.3169</v>
          </cell>
        </row>
        <row r="3195">
          <cell r="H3195">
            <v>-232.20625000000001</v>
          </cell>
        </row>
        <row r="3196">
          <cell r="H3196">
            <v>-232.09451000000001</v>
          </cell>
        </row>
        <row r="3197">
          <cell r="H3197">
            <v>-231.98375999999999</v>
          </cell>
        </row>
        <row r="3198">
          <cell r="H3198">
            <v>-231.87191999999999</v>
          </cell>
        </row>
        <row r="3199">
          <cell r="H3199">
            <v>-231.76028000000002</v>
          </cell>
        </row>
        <row r="3200">
          <cell r="H3200">
            <v>-231.64954</v>
          </cell>
        </row>
        <row r="3201">
          <cell r="H3201">
            <v>-231.53778999999997</v>
          </cell>
        </row>
        <row r="3202">
          <cell r="H3202">
            <v>-231.42705000000001</v>
          </cell>
        </row>
        <row r="3203">
          <cell r="H3203">
            <v>-231.31521000000001</v>
          </cell>
        </row>
        <row r="3204">
          <cell r="H3204">
            <v>-231.20456999999999</v>
          </cell>
        </row>
        <row r="3205">
          <cell r="H3205">
            <v>-231.09282999999999</v>
          </cell>
        </row>
        <row r="3206">
          <cell r="H3206">
            <v>-230.98209</v>
          </cell>
        </row>
        <row r="3207">
          <cell r="H3207">
            <v>-230.87035000000003</v>
          </cell>
        </row>
        <row r="3208">
          <cell r="H3208">
            <v>-230.75851</v>
          </cell>
        </row>
        <row r="3209">
          <cell r="H3209">
            <v>-230.64786999999998</v>
          </cell>
        </row>
        <row r="3210">
          <cell r="H3210">
            <v>-230.53613000000001</v>
          </cell>
        </row>
        <row r="3211">
          <cell r="H3211">
            <v>-230.42538999999999</v>
          </cell>
        </row>
        <row r="3212">
          <cell r="H3212">
            <v>-230.31365</v>
          </cell>
        </row>
        <row r="3213">
          <cell r="H3213">
            <v>-230.20281999999997</v>
          </cell>
        </row>
        <row r="3214">
          <cell r="H3214">
            <v>-230.09118000000001</v>
          </cell>
        </row>
        <row r="3215">
          <cell r="H3215">
            <v>-229.97944000000001</v>
          </cell>
        </row>
        <row r="3216">
          <cell r="H3216">
            <v>-229.86871000000002</v>
          </cell>
        </row>
        <row r="3217">
          <cell r="H3217">
            <v>-229.75696999999997</v>
          </cell>
        </row>
        <row r="3218">
          <cell r="H3218">
            <v>-229.64613</v>
          </cell>
        </row>
        <row r="3219">
          <cell r="H3219">
            <v>-229.53449999999998</v>
          </cell>
        </row>
        <row r="3220">
          <cell r="H3220">
            <v>-229.42376000000002</v>
          </cell>
        </row>
        <row r="3221">
          <cell r="H3221">
            <v>-229.31202999999999</v>
          </cell>
        </row>
        <row r="3222">
          <cell r="H3222">
            <v>-229.20129</v>
          </cell>
        </row>
        <row r="3223">
          <cell r="H3223">
            <v>-229.08946000000003</v>
          </cell>
        </row>
        <row r="3224">
          <cell r="H3224">
            <v>-228.97773000000001</v>
          </cell>
        </row>
        <row r="3225">
          <cell r="H3225">
            <v>-228.86708999999999</v>
          </cell>
        </row>
        <row r="3226">
          <cell r="H3226">
            <v>-228.75536</v>
          </cell>
        </row>
        <row r="3227">
          <cell r="H3227">
            <v>-228.64463000000001</v>
          </cell>
        </row>
        <row r="3228">
          <cell r="H3228">
            <v>-228.53279999999998</v>
          </cell>
        </row>
        <row r="3229">
          <cell r="H3229">
            <v>-228.42205999999999</v>
          </cell>
        </row>
        <row r="3230">
          <cell r="H3230">
            <v>-228.31032999999999</v>
          </cell>
        </row>
        <row r="3231">
          <cell r="H3231">
            <v>-228.1996</v>
          </cell>
        </row>
        <row r="3232">
          <cell r="H3232">
            <v>-228.08796999999998</v>
          </cell>
        </row>
        <row r="3233">
          <cell r="H3233">
            <v>-227.97614000000002</v>
          </cell>
        </row>
        <row r="3234">
          <cell r="H3234">
            <v>-227.86541</v>
          </cell>
        </row>
        <row r="3235">
          <cell r="H3235">
            <v>-227.75368000000003</v>
          </cell>
        </row>
        <row r="3236">
          <cell r="H3236">
            <v>-227.64295000000001</v>
          </cell>
        </row>
        <row r="3237">
          <cell r="H3237">
            <v>-227.53121999999999</v>
          </cell>
        </row>
        <row r="3238">
          <cell r="H3238">
            <v>-227.4204</v>
          </cell>
        </row>
        <row r="3239">
          <cell r="H3239">
            <v>-227.30877000000001</v>
          </cell>
        </row>
        <row r="3240">
          <cell r="H3240">
            <v>-227.19803999999999</v>
          </cell>
        </row>
        <row r="3241">
          <cell r="H3241">
            <v>-227.08630999999997</v>
          </cell>
        </row>
        <row r="3242">
          <cell r="H3242">
            <v>-226.97459000000001</v>
          </cell>
        </row>
        <row r="3243">
          <cell r="H3243">
            <v>-226.86376000000001</v>
          </cell>
        </row>
        <row r="3244">
          <cell r="H3244">
            <v>-226.75202999999999</v>
          </cell>
        </row>
        <row r="3245">
          <cell r="H3245">
            <v>-226.64131</v>
          </cell>
        </row>
        <row r="3246">
          <cell r="H3246">
            <v>-226.52957999999998</v>
          </cell>
        </row>
        <row r="3247">
          <cell r="H3247">
            <v>-226.41886000000002</v>
          </cell>
        </row>
        <row r="3248">
          <cell r="H3248">
            <v>-226.30713</v>
          </cell>
        </row>
        <row r="3249">
          <cell r="H3249">
            <v>-226.19540999999998</v>
          </cell>
        </row>
        <row r="3250">
          <cell r="H3250">
            <v>-226.08467999999999</v>
          </cell>
        </row>
        <row r="3251">
          <cell r="H3251">
            <v>-225.97296</v>
          </cell>
        </row>
        <row r="3252">
          <cell r="H3252">
            <v>-225.86213999999998</v>
          </cell>
        </row>
        <row r="3253">
          <cell r="H3253">
            <v>-225.75041000000002</v>
          </cell>
        </row>
        <row r="3254">
          <cell r="H3254">
            <v>-225.63969000000003</v>
          </cell>
        </row>
        <row r="3255">
          <cell r="H3255">
            <v>-225.52796999999998</v>
          </cell>
        </row>
        <row r="3256">
          <cell r="H3256">
            <v>-225.41725</v>
          </cell>
        </row>
        <row r="3257">
          <cell r="H3257">
            <v>-225.30543</v>
          </cell>
        </row>
        <row r="3258">
          <cell r="H3258">
            <v>-225.19371000000001</v>
          </cell>
        </row>
        <row r="3259">
          <cell r="H3259">
            <v>-225.08299000000002</v>
          </cell>
        </row>
        <row r="3260">
          <cell r="H3260">
            <v>-224.97137000000001</v>
          </cell>
        </row>
        <row r="3261">
          <cell r="H3261">
            <v>-224.86054999999999</v>
          </cell>
        </row>
        <row r="3262">
          <cell r="H3262">
            <v>-224.74883</v>
          </cell>
        </row>
        <row r="3263">
          <cell r="H3263">
            <v>-224.63810999999998</v>
          </cell>
        </row>
        <row r="3264">
          <cell r="H3264">
            <v>-224.52638999999999</v>
          </cell>
        </row>
        <row r="3265">
          <cell r="H3265">
            <v>-224.41467</v>
          </cell>
        </row>
        <row r="3266">
          <cell r="H3266">
            <v>-224.30384999999998</v>
          </cell>
        </row>
        <row r="3267">
          <cell r="H3267">
            <v>-224.19213999999999</v>
          </cell>
        </row>
        <row r="3268">
          <cell r="H3268">
            <v>-224.08142000000001</v>
          </cell>
        </row>
        <row r="3269">
          <cell r="H3269">
            <v>-223.96969999999999</v>
          </cell>
        </row>
        <row r="3270">
          <cell r="H3270">
            <v>-223.85899000000001</v>
          </cell>
        </row>
        <row r="3271">
          <cell r="H3271">
            <v>-223.74717000000001</v>
          </cell>
        </row>
        <row r="3272">
          <cell r="H3272">
            <v>-223.63645</v>
          </cell>
        </row>
        <row r="3273">
          <cell r="H3273">
            <v>-223.52474000000001</v>
          </cell>
        </row>
        <row r="3274">
          <cell r="H3274">
            <v>-223.41302000000002</v>
          </cell>
        </row>
        <row r="3275">
          <cell r="H3275">
            <v>-223.30221</v>
          </cell>
        </row>
        <row r="3276">
          <cell r="H3276">
            <v>-223.19049999999999</v>
          </cell>
        </row>
        <row r="3277">
          <cell r="H3277">
            <v>-223.07978</v>
          </cell>
        </row>
        <row r="3278">
          <cell r="H3278">
            <v>-222.96806999999998</v>
          </cell>
        </row>
        <row r="3279">
          <cell r="H3279">
            <v>-222.85726</v>
          </cell>
        </row>
        <row r="3280">
          <cell r="H3280">
            <v>-222.74554000000001</v>
          </cell>
        </row>
        <row r="3281">
          <cell r="H3281">
            <v>-222.63482999999999</v>
          </cell>
        </row>
        <row r="3282">
          <cell r="H3282">
            <v>-222.52312000000001</v>
          </cell>
        </row>
        <row r="3283">
          <cell r="H3283">
            <v>-222.41140999999999</v>
          </cell>
        </row>
        <row r="3284">
          <cell r="H3284">
            <v>-222.30059999999997</v>
          </cell>
        </row>
        <row r="3285">
          <cell r="H3285">
            <v>-222.18888000000001</v>
          </cell>
        </row>
        <row r="3286">
          <cell r="H3286">
            <v>-222.07817</v>
          </cell>
        </row>
        <row r="3287">
          <cell r="H3287">
            <v>-221.96645999999998</v>
          </cell>
        </row>
        <row r="3288">
          <cell r="H3288">
            <v>-221.85565</v>
          </cell>
        </row>
        <row r="3289">
          <cell r="H3289">
            <v>-221.74394999999998</v>
          </cell>
        </row>
        <row r="3290">
          <cell r="H3290">
            <v>-221.63224000000002</v>
          </cell>
        </row>
        <row r="3291">
          <cell r="H3291">
            <v>-221.52153000000001</v>
          </cell>
        </row>
        <row r="3292">
          <cell r="H3292">
            <v>-221.40971999999999</v>
          </cell>
        </row>
        <row r="3293">
          <cell r="H3293">
            <v>-221.29901000000001</v>
          </cell>
        </row>
        <row r="3294">
          <cell r="H3294">
            <v>-221.18730000000002</v>
          </cell>
        </row>
        <row r="3295">
          <cell r="H3295">
            <v>-221.07660000000001</v>
          </cell>
        </row>
        <row r="3296">
          <cell r="H3296">
            <v>-220.96489000000003</v>
          </cell>
        </row>
        <row r="3297">
          <cell r="H3297">
            <v>-220.85408000000001</v>
          </cell>
        </row>
        <row r="3298">
          <cell r="H3298">
            <v>-220.74238</v>
          </cell>
        </row>
        <row r="3299">
          <cell r="H3299">
            <v>-220.63067000000001</v>
          </cell>
        </row>
        <row r="3300">
          <cell r="H3300">
            <v>-220.51997</v>
          </cell>
        </row>
        <row r="3301">
          <cell r="H3301">
            <v>-220.40815999999998</v>
          </cell>
        </row>
        <row r="3302">
          <cell r="H3302">
            <v>-220.29746</v>
          </cell>
        </row>
        <row r="3303">
          <cell r="H3303">
            <v>-220.18576000000002</v>
          </cell>
        </row>
        <row r="3304">
          <cell r="H3304">
            <v>-220.07504999999998</v>
          </cell>
        </row>
        <row r="3305">
          <cell r="H3305">
            <v>-219.96325000000002</v>
          </cell>
        </row>
        <row r="3306">
          <cell r="H3306">
            <v>-219.85155</v>
          </cell>
        </row>
        <row r="3307">
          <cell r="H3307">
            <v>-219.74083999999999</v>
          </cell>
        </row>
        <row r="3308">
          <cell r="H3308">
            <v>-219.62914000000001</v>
          </cell>
        </row>
        <row r="3309">
          <cell r="H3309">
            <v>-219.51833999999999</v>
          </cell>
        </row>
        <row r="3310">
          <cell r="H3310">
            <v>-219.40663999999998</v>
          </cell>
        </row>
        <row r="3311">
          <cell r="H3311">
            <v>-219.29594</v>
          </cell>
        </row>
        <row r="3312">
          <cell r="H3312">
            <v>-219.18413999999999</v>
          </cell>
        </row>
        <row r="3313">
          <cell r="H3313">
            <v>-219.07244000000003</v>
          </cell>
        </row>
        <row r="3314">
          <cell r="H3314">
            <v>-218.96163999999999</v>
          </cell>
        </row>
        <row r="3315">
          <cell r="H3315">
            <v>-218.84993999999998</v>
          </cell>
        </row>
        <row r="3316">
          <cell r="H3316">
            <v>-218.73924</v>
          </cell>
        </row>
        <row r="3317">
          <cell r="H3317">
            <v>-218.62754000000001</v>
          </cell>
        </row>
        <row r="3318">
          <cell r="H3318">
            <v>-218.51673999999997</v>
          </cell>
        </row>
        <row r="3319">
          <cell r="H3319">
            <v>-218.40504000000001</v>
          </cell>
        </row>
        <row r="3320">
          <cell r="H3320">
            <v>-218.29434000000001</v>
          </cell>
        </row>
        <row r="3321">
          <cell r="H3321">
            <v>-218.18265</v>
          </cell>
        </row>
        <row r="3322">
          <cell r="H3322">
            <v>-218.07085000000001</v>
          </cell>
        </row>
        <row r="3323">
          <cell r="H3323">
            <v>-217.96015</v>
          </cell>
        </row>
        <row r="3324">
          <cell r="H3324">
            <v>-217.84836000000001</v>
          </cell>
        </row>
        <row r="3325">
          <cell r="H3325">
            <v>-217.73766000000001</v>
          </cell>
        </row>
        <row r="3326">
          <cell r="H3326">
            <v>-217.62586999999999</v>
          </cell>
        </row>
        <row r="3327">
          <cell r="H3327">
            <v>-217.51517000000001</v>
          </cell>
        </row>
        <row r="3328">
          <cell r="H3328">
            <v>-217.40348</v>
          </cell>
        </row>
        <row r="3329">
          <cell r="H3329">
            <v>-217.29177999999999</v>
          </cell>
        </row>
        <row r="3330">
          <cell r="H3330">
            <v>-217.18099000000001</v>
          </cell>
        </row>
        <row r="3331">
          <cell r="H3331">
            <v>-217.06929</v>
          </cell>
        </row>
        <row r="3332">
          <cell r="H3332">
            <v>-216.95859999999999</v>
          </cell>
        </row>
        <row r="3333">
          <cell r="H3333">
            <v>-216.84681</v>
          </cell>
        </row>
        <row r="3334">
          <cell r="H3334">
            <v>-216.73602</v>
          </cell>
        </row>
        <row r="3335">
          <cell r="H3335">
            <v>-216.62432000000001</v>
          </cell>
        </row>
        <row r="3336">
          <cell r="H3336">
            <v>-216.51263</v>
          </cell>
        </row>
        <row r="3337">
          <cell r="H3337">
            <v>-216.40194</v>
          </cell>
        </row>
        <row r="3338">
          <cell r="H3338">
            <v>-216.29014999999998</v>
          </cell>
        </row>
        <row r="3339">
          <cell r="H3339">
            <v>-216.17946000000001</v>
          </cell>
        </row>
        <row r="3340">
          <cell r="H3340">
            <v>-216.06766999999999</v>
          </cell>
        </row>
        <row r="3341">
          <cell r="H3341">
            <v>-215.95698000000002</v>
          </cell>
        </row>
        <row r="3342">
          <cell r="H3342">
            <v>-215.84519</v>
          </cell>
        </row>
        <row r="3343">
          <cell r="H3343">
            <v>-215.7345</v>
          </cell>
        </row>
        <row r="3344">
          <cell r="H3344">
            <v>-215.62281000000002</v>
          </cell>
        </row>
        <row r="3345">
          <cell r="H3345">
            <v>-215.51112000000001</v>
          </cell>
        </row>
        <row r="3346">
          <cell r="H3346">
            <v>-215.40034000000003</v>
          </cell>
        </row>
        <row r="3347">
          <cell r="H3347">
            <v>-215.28855000000001</v>
          </cell>
        </row>
        <row r="3348">
          <cell r="H3348">
            <v>-215.17785999999998</v>
          </cell>
        </row>
        <row r="3349">
          <cell r="H3349">
            <v>-215.06617</v>
          </cell>
        </row>
        <row r="3350">
          <cell r="H3350">
            <v>-214.95538999999999</v>
          </cell>
        </row>
        <row r="3351">
          <cell r="H3351">
            <v>-214.84369999999998</v>
          </cell>
        </row>
        <row r="3352">
          <cell r="H3352">
            <v>-214.73202000000001</v>
          </cell>
        </row>
        <row r="3353">
          <cell r="H3353">
            <v>-214.62112999999999</v>
          </cell>
        </row>
        <row r="3354">
          <cell r="H3354">
            <v>-214.50945000000002</v>
          </cell>
        </row>
        <row r="3355">
          <cell r="H3355">
            <v>-214.39876000000001</v>
          </cell>
        </row>
        <row r="3356">
          <cell r="H3356">
            <v>-214.28708</v>
          </cell>
        </row>
        <row r="3357">
          <cell r="H3357">
            <v>-214.17628999999999</v>
          </cell>
        </row>
        <row r="3358">
          <cell r="H3358">
            <v>-214.06451000000001</v>
          </cell>
        </row>
        <row r="3359">
          <cell r="H3359">
            <v>-213.95283000000001</v>
          </cell>
        </row>
        <row r="3360">
          <cell r="H3360">
            <v>-213.84214000000003</v>
          </cell>
        </row>
        <row r="3361">
          <cell r="H3361">
            <v>-213.73036000000002</v>
          </cell>
        </row>
        <row r="3362">
          <cell r="H3362">
            <v>-213.61967999999999</v>
          </cell>
        </row>
        <row r="3363">
          <cell r="H3363">
            <v>-213.50790000000001</v>
          </cell>
        </row>
        <row r="3364">
          <cell r="H3364">
            <v>-213.39722</v>
          </cell>
        </row>
        <row r="3365">
          <cell r="H3365">
            <v>-213.28543999999999</v>
          </cell>
        </row>
        <row r="3366">
          <cell r="H3366">
            <v>-213.17375999999999</v>
          </cell>
        </row>
        <row r="3367">
          <cell r="H3367">
            <v>-213.06307999999999</v>
          </cell>
        </row>
        <row r="3368">
          <cell r="H3368">
            <v>-212.9513</v>
          </cell>
        </row>
        <row r="3369">
          <cell r="H3369">
            <v>-212.84052</v>
          </cell>
        </row>
        <row r="3370">
          <cell r="H3370">
            <v>-212.72883999999999</v>
          </cell>
        </row>
        <row r="3371">
          <cell r="H3371">
            <v>-212.61816000000002</v>
          </cell>
        </row>
        <row r="3372">
          <cell r="H3372">
            <v>-212.50638000000001</v>
          </cell>
        </row>
        <row r="3373">
          <cell r="H3373">
            <v>-212.3956</v>
          </cell>
        </row>
        <row r="3374">
          <cell r="H3374">
            <v>-212.28393</v>
          </cell>
        </row>
        <row r="3375">
          <cell r="H3375">
            <v>-212.17224999999999</v>
          </cell>
        </row>
        <row r="3376">
          <cell r="H3376">
            <v>-212.06146999999999</v>
          </cell>
        </row>
        <row r="3377">
          <cell r="H3377">
            <v>-211.94970000000001</v>
          </cell>
        </row>
        <row r="3378">
          <cell r="H3378">
            <v>-211.83902</v>
          </cell>
        </row>
        <row r="3379">
          <cell r="H3379">
            <v>-211.72734</v>
          </cell>
        </row>
        <row r="3380">
          <cell r="H3380">
            <v>-211.61657</v>
          </cell>
        </row>
        <row r="3381">
          <cell r="H3381">
            <v>-211.50479000000001</v>
          </cell>
        </row>
        <row r="3382">
          <cell r="H3382">
            <v>-211.39311999999998</v>
          </cell>
        </row>
        <row r="3383">
          <cell r="H3383">
            <v>-211.28234999999998</v>
          </cell>
        </row>
        <row r="3384">
          <cell r="H3384">
            <v>-211.17067000000003</v>
          </cell>
        </row>
        <row r="3385">
          <cell r="H3385">
            <v>-211.0599</v>
          </cell>
        </row>
        <row r="3386">
          <cell r="H3386">
            <v>-210.94823000000002</v>
          </cell>
        </row>
        <row r="3387">
          <cell r="H3387">
            <v>-210.83744999999999</v>
          </cell>
        </row>
        <row r="3388">
          <cell r="H3388">
            <v>-210.72577999999999</v>
          </cell>
        </row>
        <row r="3389">
          <cell r="H3389">
            <v>-210.61401000000001</v>
          </cell>
        </row>
        <row r="3390">
          <cell r="H3390">
            <v>-210.50333999999998</v>
          </cell>
        </row>
        <row r="3391">
          <cell r="H3391">
            <v>-210.39157</v>
          </cell>
        </row>
        <row r="3392">
          <cell r="H3392">
            <v>-210.28080000000003</v>
          </cell>
        </row>
        <row r="3393">
          <cell r="H3393">
            <v>-210.16913</v>
          </cell>
        </row>
        <row r="3394">
          <cell r="H3394">
            <v>-210.05835999999999</v>
          </cell>
        </row>
        <row r="3395">
          <cell r="H3395">
            <v>-209.94669000000002</v>
          </cell>
        </row>
        <row r="3396">
          <cell r="H3396">
            <v>-209.83492000000001</v>
          </cell>
        </row>
        <row r="3397">
          <cell r="H3397">
            <v>-209.72424999999998</v>
          </cell>
        </row>
        <row r="3398">
          <cell r="H3398">
            <v>-209.61248000000001</v>
          </cell>
        </row>
        <row r="3399">
          <cell r="H3399">
            <v>-209.50171</v>
          </cell>
        </row>
        <row r="3400">
          <cell r="H3400">
            <v>-209.39004</v>
          </cell>
        </row>
        <row r="3401">
          <cell r="H3401">
            <v>-209.27938</v>
          </cell>
        </row>
        <row r="3402">
          <cell r="H3402">
            <v>-209.16761000000002</v>
          </cell>
        </row>
        <row r="3403">
          <cell r="H3403">
            <v>-209.05584000000002</v>
          </cell>
        </row>
        <row r="3404">
          <cell r="H3404">
            <v>-208.94517999999999</v>
          </cell>
        </row>
        <row r="3405">
          <cell r="H3405">
            <v>-208.83341000000001</v>
          </cell>
        </row>
        <row r="3406">
          <cell r="H3406">
            <v>-208.72265000000002</v>
          </cell>
        </row>
        <row r="3407">
          <cell r="H3407">
            <v>-208.61097999999998</v>
          </cell>
        </row>
        <row r="3408">
          <cell r="H3408">
            <v>-208.50032000000002</v>
          </cell>
        </row>
        <row r="3409">
          <cell r="H3409">
            <v>-208.38845000000001</v>
          </cell>
        </row>
        <row r="3410">
          <cell r="H3410">
            <v>-208.27679000000001</v>
          </cell>
        </row>
        <row r="3411">
          <cell r="H3411">
            <v>-208.16612000000001</v>
          </cell>
        </row>
        <row r="3412">
          <cell r="H3412">
            <v>-208.05426</v>
          </cell>
        </row>
        <row r="3413">
          <cell r="H3413">
            <v>-207.9436</v>
          </cell>
        </row>
        <row r="3414">
          <cell r="H3414">
            <v>-207.83194</v>
          </cell>
        </row>
        <row r="3415">
          <cell r="H3415">
            <v>-207.72117000000003</v>
          </cell>
        </row>
        <row r="3416">
          <cell r="H3416">
            <v>-207.60941</v>
          </cell>
        </row>
        <row r="3417">
          <cell r="H3417">
            <v>-207.49775</v>
          </cell>
        </row>
        <row r="3418">
          <cell r="H3418">
            <v>-207.38699000000003</v>
          </cell>
        </row>
        <row r="3419">
          <cell r="H3419">
            <v>-207.27522999999999</v>
          </cell>
        </row>
        <row r="3420">
          <cell r="H3420">
            <v>-207.16457000000003</v>
          </cell>
        </row>
        <row r="3421">
          <cell r="H3421">
            <v>-207.05281000000002</v>
          </cell>
        </row>
        <row r="3422">
          <cell r="H3422">
            <v>-206.94215</v>
          </cell>
        </row>
        <row r="3423">
          <cell r="H3423">
            <v>-206.83029000000002</v>
          </cell>
        </row>
        <row r="3424">
          <cell r="H3424">
            <v>-206.71863000000002</v>
          </cell>
        </row>
        <row r="3425">
          <cell r="H3425">
            <v>-206.60796999999997</v>
          </cell>
        </row>
        <row r="3426">
          <cell r="H3426">
            <v>-206.49611000000002</v>
          </cell>
        </row>
        <row r="3427">
          <cell r="H3427">
            <v>-206.38545999999999</v>
          </cell>
        </row>
        <row r="3428">
          <cell r="H3428">
            <v>-206.27379999999999</v>
          </cell>
        </row>
        <row r="3429">
          <cell r="H3429">
            <v>-206.16293999999999</v>
          </cell>
        </row>
        <row r="3430">
          <cell r="H3430">
            <v>-206.05128999999999</v>
          </cell>
        </row>
        <row r="3431">
          <cell r="H3431">
            <v>-205.93962999999999</v>
          </cell>
        </row>
        <row r="3432">
          <cell r="H3432">
            <v>-205.82886999999999</v>
          </cell>
        </row>
        <row r="3433">
          <cell r="H3433">
            <v>-205.71712000000002</v>
          </cell>
        </row>
        <row r="3434">
          <cell r="H3434">
            <v>-205.60636</v>
          </cell>
        </row>
        <row r="3435">
          <cell r="H3435">
            <v>-205.49471</v>
          </cell>
        </row>
        <row r="3436">
          <cell r="H3436">
            <v>-205.38396</v>
          </cell>
        </row>
        <row r="3437">
          <cell r="H3437">
            <v>-205.2722</v>
          </cell>
        </row>
        <row r="3438">
          <cell r="H3438">
            <v>-205.16055</v>
          </cell>
        </row>
        <row r="3439">
          <cell r="H3439">
            <v>-205.0498</v>
          </cell>
        </row>
        <row r="3440">
          <cell r="H3440">
            <v>-204.93804</v>
          </cell>
        </row>
        <row r="3441">
          <cell r="H3441">
            <v>-204.82739000000001</v>
          </cell>
        </row>
        <row r="3442">
          <cell r="H3442">
            <v>-204.71563999999998</v>
          </cell>
        </row>
        <row r="3443">
          <cell r="H3443">
            <v>-204.60489000000001</v>
          </cell>
        </row>
        <row r="3444">
          <cell r="H3444">
            <v>-204.49313999999998</v>
          </cell>
        </row>
        <row r="3445">
          <cell r="H3445">
            <v>-204.38147999999998</v>
          </cell>
        </row>
        <row r="3446">
          <cell r="H3446">
            <v>-204.27063000000001</v>
          </cell>
        </row>
        <row r="3447">
          <cell r="H3447">
            <v>-204.15898000000001</v>
          </cell>
        </row>
        <row r="3448">
          <cell r="H3448">
            <v>-204.04833000000002</v>
          </cell>
        </row>
        <row r="3449">
          <cell r="H3449">
            <v>-203.93657999999999</v>
          </cell>
        </row>
        <row r="3450">
          <cell r="H3450">
            <v>-203.82583999999997</v>
          </cell>
        </row>
        <row r="3451">
          <cell r="H3451">
            <v>-203.71409</v>
          </cell>
        </row>
        <row r="3452">
          <cell r="H3452">
            <v>-203.60244</v>
          </cell>
        </row>
        <row r="3453">
          <cell r="H3453">
            <v>-203.49158999999997</v>
          </cell>
        </row>
        <row r="3454">
          <cell r="H3454">
            <v>-203.37994</v>
          </cell>
        </row>
        <row r="3455">
          <cell r="H3455">
            <v>-203.26929999999999</v>
          </cell>
        </row>
        <row r="3456">
          <cell r="H3456">
            <v>-203.15745000000001</v>
          </cell>
        </row>
        <row r="3457">
          <cell r="H3457">
            <v>-203.04680000000002</v>
          </cell>
        </row>
        <row r="3458">
          <cell r="H3458">
            <v>-202.93506000000002</v>
          </cell>
        </row>
        <row r="3459">
          <cell r="H3459">
            <v>-202.82330999999999</v>
          </cell>
        </row>
        <row r="3460">
          <cell r="H3460">
            <v>-202.71257000000003</v>
          </cell>
        </row>
        <row r="3461">
          <cell r="H3461">
            <v>-202.60092000000003</v>
          </cell>
        </row>
        <row r="3462">
          <cell r="H3462">
            <v>-202.49018000000001</v>
          </cell>
        </row>
        <row r="3463">
          <cell r="H3463">
            <v>-202.37842999999998</v>
          </cell>
        </row>
        <row r="3464">
          <cell r="H3464">
            <v>-202.26768999999999</v>
          </cell>
        </row>
        <row r="3465">
          <cell r="H3465">
            <v>-202.15604999999999</v>
          </cell>
        </row>
        <row r="3466">
          <cell r="H3466">
            <v>-202.04420000000002</v>
          </cell>
        </row>
        <row r="3467">
          <cell r="H3467">
            <v>-201.93355999999997</v>
          </cell>
        </row>
        <row r="3468">
          <cell r="H3468">
            <v>-201.82191999999998</v>
          </cell>
        </row>
        <row r="3469">
          <cell r="H3469">
            <v>-201.71108000000001</v>
          </cell>
        </row>
        <row r="3470">
          <cell r="H3470">
            <v>-201.59942999999998</v>
          </cell>
        </row>
        <row r="3471">
          <cell r="H3471">
            <v>-201.48868999999999</v>
          </cell>
        </row>
        <row r="3472">
          <cell r="H3472">
            <v>-201.37694999999999</v>
          </cell>
        </row>
        <row r="3473">
          <cell r="H3473">
            <v>-201.26520999999997</v>
          </cell>
        </row>
        <row r="3474">
          <cell r="H3474">
            <v>-201.15457000000001</v>
          </cell>
        </row>
        <row r="3475">
          <cell r="H3475">
            <v>-201.04283000000004</v>
          </cell>
        </row>
        <row r="3476">
          <cell r="H3476">
            <v>-200.93209000000002</v>
          </cell>
        </row>
        <row r="3477">
          <cell r="H3477">
            <v>-200.82034999999999</v>
          </cell>
        </row>
        <row r="3478">
          <cell r="H3478">
            <v>-200.70972</v>
          </cell>
        </row>
        <row r="3479">
          <cell r="H3479">
            <v>-200.59787999999998</v>
          </cell>
        </row>
        <row r="3480">
          <cell r="H3480">
            <v>-200.48624000000001</v>
          </cell>
        </row>
        <row r="3481">
          <cell r="H3481">
            <v>-200.37549999999999</v>
          </cell>
        </row>
        <row r="3482">
          <cell r="H3482">
            <v>-200.26376999999999</v>
          </cell>
        </row>
        <row r="3483">
          <cell r="H3483">
            <v>-200.15303</v>
          </cell>
        </row>
        <row r="3484">
          <cell r="H3484">
            <v>-200.04138999999998</v>
          </cell>
        </row>
        <row r="3485">
          <cell r="H3485">
            <v>-199.92955999999998</v>
          </cell>
        </row>
        <row r="3486">
          <cell r="H3486">
            <v>-199.81881999999999</v>
          </cell>
        </row>
        <row r="3487">
          <cell r="H3487">
            <v>-199.70719</v>
          </cell>
        </row>
        <row r="3488">
          <cell r="H3488">
            <v>-199.59635</v>
          </cell>
        </row>
        <row r="3489">
          <cell r="H3489">
            <v>-199.48472000000001</v>
          </cell>
        </row>
        <row r="3490">
          <cell r="H3490">
            <v>-199.37398000000002</v>
          </cell>
        </row>
        <row r="3491">
          <cell r="H3491">
            <v>-199.26225000000002</v>
          </cell>
        </row>
        <row r="3492">
          <cell r="H3492">
            <v>-199.15051999999997</v>
          </cell>
        </row>
        <row r="3493">
          <cell r="H3493">
            <v>-199.03988000000001</v>
          </cell>
        </row>
        <row r="3494">
          <cell r="H3494">
            <v>-198.92804999999998</v>
          </cell>
        </row>
        <row r="3495">
          <cell r="H3495">
            <v>-198.81741999999997</v>
          </cell>
        </row>
        <row r="3496">
          <cell r="H3496">
            <v>-198.70569</v>
          </cell>
        </row>
        <row r="3497">
          <cell r="H3497">
            <v>-198.59486000000004</v>
          </cell>
        </row>
        <row r="3498">
          <cell r="H3498">
            <v>-198.48322000000002</v>
          </cell>
        </row>
        <row r="3499">
          <cell r="H3499">
            <v>-198.37148999999997</v>
          </cell>
        </row>
        <row r="3500">
          <cell r="H3500">
            <v>-198.26086000000001</v>
          </cell>
        </row>
        <row r="3501">
          <cell r="H3501">
            <v>-198.14903000000001</v>
          </cell>
        </row>
        <row r="3502">
          <cell r="H3502">
            <v>-198.03840000000002</v>
          </cell>
        </row>
        <row r="3503">
          <cell r="H3503">
            <v>-197.92667</v>
          </cell>
        </row>
        <row r="3504">
          <cell r="H3504">
            <v>-197.81594999999999</v>
          </cell>
        </row>
        <row r="3505">
          <cell r="H3505">
            <v>-197.70421999999999</v>
          </cell>
        </row>
        <row r="3506">
          <cell r="H3506">
            <v>-197.59249</v>
          </cell>
        </row>
        <row r="3507">
          <cell r="H3507">
            <v>-197.48176000000001</v>
          </cell>
        </row>
        <row r="3508">
          <cell r="H3508">
            <v>-197.37002999999999</v>
          </cell>
        </row>
        <row r="3509">
          <cell r="H3509">
            <v>-197.25941</v>
          </cell>
        </row>
        <row r="3510">
          <cell r="H3510">
            <v>-197.14758</v>
          </cell>
        </row>
        <row r="3511">
          <cell r="H3511">
            <v>-197.03685999999999</v>
          </cell>
        </row>
        <row r="3512">
          <cell r="H3512">
            <v>-196.92523</v>
          </cell>
        </row>
        <row r="3513">
          <cell r="H3513">
            <v>-196.8134</v>
          </cell>
        </row>
        <row r="3514">
          <cell r="H3514">
            <v>-196.70278000000002</v>
          </cell>
        </row>
        <row r="3515">
          <cell r="H3515">
            <v>-196.59105</v>
          </cell>
        </row>
        <row r="3516">
          <cell r="H3516">
            <v>-196.48023000000001</v>
          </cell>
        </row>
        <row r="3517">
          <cell r="H3517">
            <v>-196.36861000000002</v>
          </cell>
        </row>
        <row r="3518">
          <cell r="H3518">
            <v>-196.25688</v>
          </cell>
        </row>
        <row r="3519">
          <cell r="H3519">
            <v>-196.14616000000001</v>
          </cell>
        </row>
        <row r="3520">
          <cell r="H3520">
            <v>-196.03443999999999</v>
          </cell>
        </row>
        <row r="3521">
          <cell r="H3521">
            <v>-195.92370999999997</v>
          </cell>
        </row>
        <row r="3522">
          <cell r="H3522">
            <v>-195.81199000000001</v>
          </cell>
        </row>
        <row r="3523">
          <cell r="H3523">
            <v>-195.70126999999999</v>
          </cell>
        </row>
        <row r="3524">
          <cell r="H3524">
            <v>-195.58955</v>
          </cell>
        </row>
        <row r="3525">
          <cell r="H3525">
            <v>-195.47783000000001</v>
          </cell>
        </row>
        <row r="3526">
          <cell r="H3526">
            <v>-195.36710999999997</v>
          </cell>
        </row>
        <row r="3527">
          <cell r="H3527">
            <v>-195.25549000000001</v>
          </cell>
        </row>
        <row r="3528">
          <cell r="H3528">
            <v>-195.14467000000002</v>
          </cell>
        </row>
        <row r="3529">
          <cell r="H3529">
            <v>-195.03295</v>
          </cell>
        </row>
        <row r="3530">
          <cell r="H3530">
            <v>-194.92232999999999</v>
          </cell>
        </row>
        <row r="3531">
          <cell r="H3531">
            <v>-194.81051000000002</v>
          </cell>
        </row>
        <row r="3532">
          <cell r="H3532">
            <v>-194.69879</v>
          </cell>
        </row>
        <row r="3533">
          <cell r="H3533">
            <v>-194.58816999999999</v>
          </cell>
        </row>
        <row r="3534">
          <cell r="H3534">
            <v>-194.47636</v>
          </cell>
        </row>
        <row r="3535">
          <cell r="H3535">
            <v>-194.36563999999998</v>
          </cell>
        </row>
        <row r="3536">
          <cell r="H3536">
            <v>-194.25402</v>
          </cell>
        </row>
        <row r="3537">
          <cell r="H3537">
            <v>-194.14321000000001</v>
          </cell>
        </row>
        <row r="3538">
          <cell r="H3538">
            <v>-194.03149000000002</v>
          </cell>
        </row>
        <row r="3539">
          <cell r="H3539">
            <v>-193.91977</v>
          </cell>
        </row>
        <row r="3540">
          <cell r="H3540">
            <v>-193.80905999999999</v>
          </cell>
        </row>
        <row r="3541">
          <cell r="H3541">
            <v>-193.69734</v>
          </cell>
        </row>
        <row r="3542">
          <cell r="H3542">
            <v>-193.58662999999999</v>
          </cell>
        </row>
        <row r="3543">
          <cell r="H3543">
            <v>-193.47492000000003</v>
          </cell>
        </row>
        <row r="3544">
          <cell r="H3544">
            <v>-193.36320000000001</v>
          </cell>
        </row>
        <row r="3545">
          <cell r="H3545">
            <v>-193.25249000000002</v>
          </cell>
        </row>
        <row r="3546">
          <cell r="H3546">
            <v>-193.14078000000001</v>
          </cell>
        </row>
        <row r="3547">
          <cell r="H3547">
            <v>-193.03005999999999</v>
          </cell>
        </row>
        <row r="3548">
          <cell r="H3548">
            <v>-192.91835</v>
          </cell>
        </row>
        <row r="3549">
          <cell r="H3549">
            <v>-192.80763999999999</v>
          </cell>
        </row>
        <row r="3550">
          <cell r="H3550">
            <v>-192.69593</v>
          </cell>
        </row>
        <row r="3551">
          <cell r="H3551">
            <v>-192.58421999999999</v>
          </cell>
        </row>
        <row r="3552">
          <cell r="H3552">
            <v>-192.47351000000003</v>
          </cell>
        </row>
        <row r="3553">
          <cell r="H3553">
            <v>-192.36178999999998</v>
          </cell>
        </row>
        <row r="3554">
          <cell r="H3554">
            <v>-192.25097999999997</v>
          </cell>
        </row>
        <row r="3555">
          <cell r="H3555">
            <v>-192.13938000000002</v>
          </cell>
        </row>
        <row r="3556">
          <cell r="H3556">
            <v>-192.02867000000003</v>
          </cell>
        </row>
        <row r="3557">
          <cell r="H3557">
            <v>-191.91686000000001</v>
          </cell>
        </row>
        <row r="3558">
          <cell r="H3558">
            <v>-191.80525</v>
          </cell>
        </row>
        <row r="3559">
          <cell r="H3559">
            <v>-191.69454000000002</v>
          </cell>
        </row>
        <row r="3560">
          <cell r="H3560">
            <v>-191.58273</v>
          </cell>
        </row>
        <row r="3561">
          <cell r="H3561">
            <v>-191.47202000000001</v>
          </cell>
        </row>
        <row r="3562">
          <cell r="H3562">
            <v>-191.36042</v>
          </cell>
        </row>
        <row r="3563">
          <cell r="H3563">
            <v>-191.24860999999999</v>
          </cell>
        </row>
        <row r="3564">
          <cell r="H3564">
            <v>-191.1379</v>
          </cell>
        </row>
        <row r="3565">
          <cell r="H3565">
            <v>-191.02619999999999</v>
          </cell>
        </row>
        <row r="3566">
          <cell r="H3566">
            <v>-190.91549000000001</v>
          </cell>
        </row>
        <row r="3567">
          <cell r="H3567">
            <v>-190.80378999999999</v>
          </cell>
        </row>
        <row r="3568">
          <cell r="H3568">
            <v>-190.69298000000001</v>
          </cell>
        </row>
        <row r="3569">
          <cell r="H3569">
            <v>-190.58138000000002</v>
          </cell>
        </row>
        <row r="3570">
          <cell r="H3570">
            <v>-190.46967000000001</v>
          </cell>
        </row>
        <row r="3571">
          <cell r="H3571">
            <v>-190.35887</v>
          </cell>
        </row>
        <row r="3572">
          <cell r="H3572">
            <v>-190.24716999999998</v>
          </cell>
        </row>
        <row r="3573">
          <cell r="H3573">
            <v>-190.13656</v>
          </cell>
        </row>
        <row r="3574">
          <cell r="H3574">
            <v>-190.02476000000001</v>
          </cell>
        </row>
        <row r="3575">
          <cell r="H3575">
            <v>-189.91306000000003</v>
          </cell>
        </row>
        <row r="3576">
          <cell r="H3576">
            <v>-189.80235999999999</v>
          </cell>
        </row>
        <row r="3577">
          <cell r="H3577">
            <v>-189.69065999999998</v>
          </cell>
        </row>
        <row r="3578">
          <cell r="H3578">
            <v>-189.57996</v>
          </cell>
        </row>
        <row r="3579">
          <cell r="H3579">
            <v>-189.46816000000001</v>
          </cell>
        </row>
        <row r="3580">
          <cell r="H3580">
            <v>-189.35745000000003</v>
          </cell>
        </row>
        <row r="3581">
          <cell r="H3581">
            <v>-189.24574999999999</v>
          </cell>
        </row>
        <row r="3582">
          <cell r="H3582">
            <v>-189.13406000000001</v>
          </cell>
        </row>
        <row r="3583">
          <cell r="H3583">
            <v>-189.02336</v>
          </cell>
        </row>
        <row r="3584">
          <cell r="H3584">
            <v>-188.91166000000001</v>
          </cell>
        </row>
        <row r="3585">
          <cell r="H3585">
            <v>-188.80086</v>
          </cell>
        </row>
        <row r="3586">
          <cell r="H3586">
            <v>-188.68916000000002</v>
          </cell>
        </row>
        <row r="3587">
          <cell r="H3587">
            <v>-188.57855999999998</v>
          </cell>
        </row>
        <row r="3588">
          <cell r="H3588">
            <v>-188.46677</v>
          </cell>
        </row>
        <row r="3589">
          <cell r="H3589">
            <v>-188.35506999999998</v>
          </cell>
        </row>
        <row r="3590">
          <cell r="H3590">
            <v>-188.24427</v>
          </cell>
        </row>
        <row r="3591">
          <cell r="H3591">
            <v>-188.13268000000002</v>
          </cell>
        </row>
        <row r="3592">
          <cell r="H3592">
            <v>-188.02198000000001</v>
          </cell>
        </row>
        <row r="3593">
          <cell r="H3593">
            <v>-187.91018000000003</v>
          </cell>
        </row>
        <row r="3594">
          <cell r="H3594">
            <v>-187.79848999999999</v>
          </cell>
        </row>
        <row r="3595">
          <cell r="H3595">
            <v>-187.68779999999998</v>
          </cell>
        </row>
        <row r="3596">
          <cell r="H3596">
            <v>-187.57599999999999</v>
          </cell>
        </row>
        <row r="3597">
          <cell r="H3597">
            <v>-187.46540999999999</v>
          </cell>
        </row>
        <row r="3598">
          <cell r="H3598">
            <v>-187.35371000000001</v>
          </cell>
        </row>
        <row r="3599">
          <cell r="H3599">
            <v>-187.24292</v>
          </cell>
        </row>
        <row r="3600">
          <cell r="H3600">
            <v>-187.13123000000002</v>
          </cell>
        </row>
        <row r="3601">
          <cell r="H3601">
            <v>-187.01943</v>
          </cell>
        </row>
        <row r="3602">
          <cell r="H3602">
            <v>-186.90884</v>
          </cell>
        </row>
        <row r="3603">
          <cell r="H3603">
            <v>-186.79715000000002</v>
          </cell>
        </row>
        <row r="3604">
          <cell r="H3604">
            <v>-186.68635999999998</v>
          </cell>
        </row>
        <row r="3605">
          <cell r="H3605">
            <v>-186.57467</v>
          </cell>
        </row>
        <row r="3606">
          <cell r="H3606">
            <v>-186.46298000000002</v>
          </cell>
        </row>
        <row r="3607">
          <cell r="H3607">
            <v>-186.35219000000001</v>
          </cell>
        </row>
        <row r="3608">
          <cell r="H3608">
            <v>-186.2405</v>
          </cell>
        </row>
        <row r="3609">
          <cell r="H3609">
            <v>-186.12981000000002</v>
          </cell>
        </row>
        <row r="3610">
          <cell r="H3610">
            <v>-186.01811999999998</v>
          </cell>
        </row>
        <row r="3611">
          <cell r="H3611">
            <v>-185.90742999999998</v>
          </cell>
        </row>
        <row r="3612">
          <cell r="H3612">
            <v>-185.79563999999999</v>
          </cell>
        </row>
        <row r="3613">
          <cell r="H3613">
            <v>-185.68394999999998</v>
          </cell>
        </row>
        <row r="3614">
          <cell r="H3614">
            <v>-185.57327000000001</v>
          </cell>
        </row>
        <row r="3615">
          <cell r="H3615">
            <v>-185.46147999999999</v>
          </cell>
        </row>
        <row r="3616">
          <cell r="H3616">
            <v>-185.35088999999999</v>
          </cell>
        </row>
        <row r="3617">
          <cell r="H3617">
            <v>-185.23910999999998</v>
          </cell>
        </row>
        <row r="3618">
          <cell r="H3618">
            <v>-185.12742000000003</v>
          </cell>
        </row>
        <row r="3619">
          <cell r="H3619">
            <v>-185.01673</v>
          </cell>
        </row>
        <row r="3620">
          <cell r="H3620">
            <v>-184.90495000000001</v>
          </cell>
        </row>
        <row r="3621">
          <cell r="H3621">
            <v>-184.79425999999998</v>
          </cell>
        </row>
        <row r="3622">
          <cell r="H3622">
            <v>-184.68258</v>
          </cell>
        </row>
        <row r="3623">
          <cell r="H3623">
            <v>-184.57180000000002</v>
          </cell>
        </row>
        <row r="3624">
          <cell r="H3624">
            <v>-184.46021000000002</v>
          </cell>
        </row>
        <row r="3625">
          <cell r="H3625">
            <v>-184.34842999999998</v>
          </cell>
        </row>
        <row r="3626">
          <cell r="H3626">
            <v>-184.23775000000001</v>
          </cell>
        </row>
        <row r="3627">
          <cell r="H3627">
            <v>-184.12606000000002</v>
          </cell>
        </row>
        <row r="3628">
          <cell r="H3628">
            <v>-184.01527999999999</v>
          </cell>
        </row>
        <row r="3629">
          <cell r="H3629">
            <v>-183.90360000000001</v>
          </cell>
        </row>
        <row r="3630">
          <cell r="H3630">
            <v>-183.79182</v>
          </cell>
        </row>
        <row r="3631">
          <cell r="H3631">
            <v>-183.68114</v>
          </cell>
        </row>
        <row r="3632">
          <cell r="H3632">
            <v>-183.56944999999999</v>
          </cell>
        </row>
        <row r="3633">
          <cell r="H3633">
            <v>-183.45867000000001</v>
          </cell>
        </row>
        <row r="3634">
          <cell r="H3634">
            <v>-183.34699000000001</v>
          </cell>
        </row>
        <row r="3635">
          <cell r="H3635">
            <v>-183.23640999999998</v>
          </cell>
        </row>
        <row r="3636">
          <cell r="H3636">
            <v>-183.12464</v>
          </cell>
        </row>
        <row r="3637">
          <cell r="H3637">
            <v>-183.01296000000002</v>
          </cell>
        </row>
        <row r="3638">
          <cell r="H3638">
            <v>-182.90218000000002</v>
          </cell>
        </row>
        <row r="3639">
          <cell r="H3639">
            <v>-182.79049999999998</v>
          </cell>
        </row>
        <row r="3640">
          <cell r="H3640">
            <v>-182.67982000000001</v>
          </cell>
        </row>
        <row r="3641">
          <cell r="H3641">
            <v>-182.56804</v>
          </cell>
        </row>
        <row r="3642">
          <cell r="H3642">
            <v>-182.45637000000002</v>
          </cell>
        </row>
        <row r="3643">
          <cell r="H3643">
            <v>-182.34558999999999</v>
          </cell>
        </row>
        <row r="3644">
          <cell r="H3644">
            <v>-182.23391000000001</v>
          </cell>
        </row>
        <row r="3645">
          <cell r="H3645">
            <v>-182.12294</v>
          </cell>
        </row>
        <row r="3646">
          <cell r="H3646">
            <v>-182.01155999999997</v>
          </cell>
        </row>
        <row r="3647">
          <cell r="H3647">
            <v>-181.90029000000001</v>
          </cell>
        </row>
        <row r="3648">
          <cell r="H3648">
            <v>-181.78890999999999</v>
          </cell>
        </row>
        <row r="3649">
          <cell r="H3649">
            <v>-181.67764</v>
          </cell>
        </row>
        <row r="3650">
          <cell r="H3650">
            <v>-181.56635999999997</v>
          </cell>
        </row>
        <row r="3651">
          <cell r="H3651">
            <v>-181.45509000000001</v>
          </cell>
        </row>
        <row r="3652">
          <cell r="H3652">
            <v>-181.34392</v>
          </cell>
        </row>
        <row r="3653">
          <cell r="H3653">
            <v>-181.23264</v>
          </cell>
        </row>
        <row r="3654">
          <cell r="H3654">
            <v>-181.12127000000001</v>
          </cell>
        </row>
        <row r="3655">
          <cell r="H3655">
            <v>-181.01000000000002</v>
          </cell>
        </row>
        <row r="3656">
          <cell r="H3656">
            <v>-180.89863</v>
          </cell>
        </row>
        <row r="3657">
          <cell r="H3657">
            <v>-180.78735999999998</v>
          </cell>
        </row>
        <row r="3658">
          <cell r="H3658">
            <v>-180.67617999999999</v>
          </cell>
        </row>
        <row r="3659">
          <cell r="H3659">
            <v>-180.56480999999997</v>
          </cell>
        </row>
        <row r="3660">
          <cell r="H3660">
            <v>-180.45354</v>
          </cell>
        </row>
        <row r="3661">
          <cell r="H3661">
            <v>-180.34217000000001</v>
          </cell>
        </row>
        <row r="3662">
          <cell r="H3662">
            <v>-180.23090000000002</v>
          </cell>
        </row>
        <row r="3663">
          <cell r="H3663">
            <v>-180.11963</v>
          </cell>
        </row>
        <row r="3664">
          <cell r="H3664">
            <v>-180.00827000000001</v>
          </cell>
        </row>
        <row r="3665">
          <cell r="H3665">
            <v>-179.89709999999999</v>
          </cell>
        </row>
        <row r="3666">
          <cell r="H3666">
            <v>-179.78573</v>
          </cell>
        </row>
        <row r="3667">
          <cell r="H3667">
            <v>-179.67446000000001</v>
          </cell>
        </row>
        <row r="3668">
          <cell r="H3668">
            <v>-179.56319000000002</v>
          </cell>
        </row>
        <row r="3669">
          <cell r="H3669">
            <v>-179.45183</v>
          </cell>
        </row>
        <row r="3670">
          <cell r="H3670">
            <v>-179.34055999999998</v>
          </cell>
        </row>
        <row r="3671">
          <cell r="H3671">
            <v>-179.22918999999999</v>
          </cell>
        </row>
        <row r="3672">
          <cell r="H3672">
            <v>-179.11803000000003</v>
          </cell>
        </row>
        <row r="3673">
          <cell r="H3673">
            <v>-179.00676000000001</v>
          </cell>
        </row>
        <row r="3674">
          <cell r="H3674">
            <v>-178.8954</v>
          </cell>
        </row>
        <row r="3675">
          <cell r="H3675">
            <v>-178.78413</v>
          </cell>
        </row>
        <row r="3676">
          <cell r="H3676">
            <v>-178.67277000000001</v>
          </cell>
        </row>
        <row r="3677">
          <cell r="H3677">
            <v>-178.56151</v>
          </cell>
        </row>
        <row r="3678">
          <cell r="H3678">
            <v>-178.45024000000001</v>
          </cell>
        </row>
        <row r="3679">
          <cell r="H3679">
            <v>-178.33888000000002</v>
          </cell>
        </row>
        <row r="3680">
          <cell r="H3680">
            <v>-178.22762</v>
          </cell>
        </row>
        <row r="3681">
          <cell r="H3681">
            <v>-178.11625000000001</v>
          </cell>
        </row>
        <row r="3682">
          <cell r="H3682">
            <v>-178.00498999999999</v>
          </cell>
        </row>
        <row r="3683">
          <cell r="H3683">
            <v>-177.89373000000001</v>
          </cell>
        </row>
        <row r="3684">
          <cell r="H3684">
            <v>-177.78236999999999</v>
          </cell>
        </row>
        <row r="3685">
          <cell r="H3685">
            <v>-177.67111</v>
          </cell>
        </row>
        <row r="3686">
          <cell r="H3686">
            <v>-177.55975000000001</v>
          </cell>
        </row>
        <row r="3687">
          <cell r="H3687">
            <v>-177.44849000000002</v>
          </cell>
        </row>
        <row r="3688">
          <cell r="H3688">
            <v>-177.33722999999998</v>
          </cell>
        </row>
        <row r="3689">
          <cell r="H3689">
            <v>-177.22597000000002</v>
          </cell>
        </row>
        <row r="3690">
          <cell r="H3690">
            <v>-177.11471</v>
          </cell>
        </row>
        <row r="3691">
          <cell r="H3691">
            <v>-177.00335000000001</v>
          </cell>
        </row>
        <row r="3692">
          <cell r="H3692">
            <v>-176.89209</v>
          </cell>
        </row>
        <row r="3693">
          <cell r="H3693">
            <v>-176.78073000000001</v>
          </cell>
        </row>
        <row r="3694">
          <cell r="H3694">
            <v>-176.66947000000002</v>
          </cell>
        </row>
        <row r="3695">
          <cell r="H3695">
            <v>-176.55822000000001</v>
          </cell>
        </row>
        <row r="3696">
          <cell r="H3696">
            <v>-176.44686000000002</v>
          </cell>
        </row>
        <row r="3697">
          <cell r="H3697">
            <v>-176.3356</v>
          </cell>
        </row>
        <row r="3698">
          <cell r="H3698">
            <v>-176.22425000000001</v>
          </cell>
        </row>
        <row r="3699">
          <cell r="H3699">
            <v>-176.11298999999997</v>
          </cell>
        </row>
        <row r="3700">
          <cell r="H3700">
            <v>-176.00173999999998</v>
          </cell>
        </row>
        <row r="3701">
          <cell r="H3701">
            <v>-175.89037999999999</v>
          </cell>
        </row>
        <row r="3702">
          <cell r="H3702">
            <v>-175.77913000000001</v>
          </cell>
        </row>
        <row r="3703">
          <cell r="H3703">
            <v>-175.66776999999999</v>
          </cell>
        </row>
        <row r="3704">
          <cell r="H3704">
            <v>-175.55652000000001</v>
          </cell>
        </row>
        <row r="3705">
          <cell r="H3705">
            <v>-175.44517000000002</v>
          </cell>
        </row>
        <row r="3706">
          <cell r="H3706">
            <v>-175.33400999999998</v>
          </cell>
        </row>
        <row r="3707">
          <cell r="H3707">
            <v>-175.22265999999999</v>
          </cell>
        </row>
        <row r="3708">
          <cell r="H3708">
            <v>-175.11131</v>
          </cell>
        </row>
        <row r="3709">
          <cell r="H3709">
            <v>-175.00005999999999</v>
          </cell>
        </row>
        <row r="3710">
          <cell r="H3710">
            <v>-174.88869999999997</v>
          </cell>
        </row>
        <row r="3711">
          <cell r="H3711">
            <v>-174.77744999999999</v>
          </cell>
        </row>
        <row r="3712">
          <cell r="H3712">
            <v>-174.6662</v>
          </cell>
        </row>
        <row r="3713">
          <cell r="H3713">
            <v>-174.55484999999999</v>
          </cell>
        </row>
        <row r="3714">
          <cell r="H3714">
            <v>-174.4436</v>
          </cell>
        </row>
        <row r="3715">
          <cell r="H3715">
            <v>-174.33225000000002</v>
          </cell>
        </row>
        <row r="3716">
          <cell r="H3716">
            <v>-174.221</v>
          </cell>
        </row>
        <row r="3717">
          <cell r="H3717">
            <v>-174.10964999999999</v>
          </cell>
        </row>
        <row r="3718">
          <cell r="H3718">
            <v>-173.9984</v>
          </cell>
        </row>
        <row r="3719">
          <cell r="H3719">
            <v>-173.88715999999999</v>
          </cell>
        </row>
        <row r="3720">
          <cell r="H3720">
            <v>-173.77580999999998</v>
          </cell>
        </row>
        <row r="3721">
          <cell r="H3721">
            <v>-173.66455999999999</v>
          </cell>
        </row>
        <row r="3722">
          <cell r="H3722">
            <v>-173.55321000000001</v>
          </cell>
        </row>
        <row r="3723">
          <cell r="H3723">
            <v>-173.44186999999999</v>
          </cell>
        </row>
        <row r="3724">
          <cell r="H3724">
            <v>-173.33051999999998</v>
          </cell>
        </row>
        <row r="3725">
          <cell r="H3725">
            <v>-173.21937</v>
          </cell>
        </row>
        <row r="3726">
          <cell r="H3726">
            <v>-173.10812999999999</v>
          </cell>
        </row>
        <row r="3727">
          <cell r="H3727">
            <v>-172.99678</v>
          </cell>
        </row>
        <row r="3728">
          <cell r="H3728">
            <v>-172.88553999999999</v>
          </cell>
        </row>
        <row r="3729">
          <cell r="H3729">
            <v>-172.77409</v>
          </cell>
        </row>
        <row r="3730">
          <cell r="H3730">
            <v>-172.66284999999999</v>
          </cell>
        </row>
        <row r="3731">
          <cell r="H3731">
            <v>-172.55151000000001</v>
          </cell>
        </row>
        <row r="3732">
          <cell r="H3732">
            <v>-172.44025999999999</v>
          </cell>
        </row>
        <row r="3733">
          <cell r="H3733">
            <v>-172.32902000000001</v>
          </cell>
        </row>
        <row r="3734">
          <cell r="H3734">
            <v>-172.21768</v>
          </cell>
        </row>
        <row r="3735">
          <cell r="H3735">
            <v>-172.10634000000002</v>
          </cell>
        </row>
        <row r="3736">
          <cell r="H3736">
            <v>-171.99508999999998</v>
          </cell>
        </row>
        <row r="3737">
          <cell r="H3737">
            <v>-171.88385000000002</v>
          </cell>
        </row>
        <row r="3738">
          <cell r="H3738">
            <v>-171.77250999999998</v>
          </cell>
        </row>
        <row r="3739">
          <cell r="H3739">
            <v>-171.66127</v>
          </cell>
        </row>
        <row r="3740">
          <cell r="H3740">
            <v>-171.54993000000002</v>
          </cell>
        </row>
        <row r="3741">
          <cell r="H3741">
            <v>-171.43859000000003</v>
          </cell>
        </row>
        <row r="3742">
          <cell r="H3742">
            <v>-171.32735</v>
          </cell>
        </row>
        <row r="3743">
          <cell r="H3743">
            <v>-171.21600999999998</v>
          </cell>
        </row>
        <row r="3744">
          <cell r="H3744">
            <v>-171.10477</v>
          </cell>
        </row>
        <row r="3745">
          <cell r="H3745">
            <v>-170.99333000000001</v>
          </cell>
        </row>
        <row r="3746">
          <cell r="H3746">
            <v>-170.88209999999998</v>
          </cell>
        </row>
        <row r="3747">
          <cell r="H3747">
            <v>-170.77096</v>
          </cell>
        </row>
        <row r="3748">
          <cell r="H3748">
            <v>-170.65961999999999</v>
          </cell>
        </row>
        <row r="3749">
          <cell r="H3749">
            <v>-170.54827999999998</v>
          </cell>
        </row>
        <row r="3750">
          <cell r="H3750">
            <v>-170.43695</v>
          </cell>
        </row>
        <row r="3751">
          <cell r="H3751">
            <v>-170.32571000000002</v>
          </cell>
        </row>
        <row r="3752">
          <cell r="H3752">
            <v>-170.21437</v>
          </cell>
        </row>
        <row r="3753">
          <cell r="H3753">
            <v>-170.10314</v>
          </cell>
        </row>
        <row r="3754">
          <cell r="H3754">
            <v>-169.99169999999998</v>
          </cell>
        </row>
        <row r="3755">
          <cell r="H3755">
            <v>-169.88047</v>
          </cell>
        </row>
        <row r="3756">
          <cell r="H3756">
            <v>-169.76922999999999</v>
          </cell>
        </row>
        <row r="3757">
          <cell r="H3757">
            <v>-169.65789999999998</v>
          </cell>
        </row>
        <row r="3758">
          <cell r="H3758">
            <v>-169.54657</v>
          </cell>
        </row>
        <row r="3759">
          <cell r="H3759">
            <v>-169.43522999999999</v>
          </cell>
        </row>
        <row r="3760">
          <cell r="H3760">
            <v>-169.32409999999999</v>
          </cell>
        </row>
        <row r="3761">
          <cell r="H3761">
            <v>-169.21276999999998</v>
          </cell>
        </row>
        <row r="3762">
          <cell r="H3762">
            <v>-169.10144</v>
          </cell>
        </row>
        <row r="3763">
          <cell r="H3763">
            <v>-168.99009999999998</v>
          </cell>
        </row>
        <row r="3764">
          <cell r="H3764">
            <v>-168.87887000000001</v>
          </cell>
        </row>
        <row r="3765">
          <cell r="H3765">
            <v>-168.76764</v>
          </cell>
        </row>
        <row r="3766">
          <cell r="H3766">
            <v>-168.65621000000002</v>
          </cell>
        </row>
        <row r="3767">
          <cell r="H3767">
            <v>-168.54498000000001</v>
          </cell>
        </row>
        <row r="3768">
          <cell r="H3768">
            <v>-168.43365</v>
          </cell>
        </row>
        <row r="3769">
          <cell r="H3769">
            <v>-168.32241999999999</v>
          </cell>
        </row>
        <row r="3770">
          <cell r="H3770">
            <v>-168.21099000000001</v>
          </cell>
        </row>
        <row r="3771">
          <cell r="H3771">
            <v>-168.09976</v>
          </cell>
        </row>
        <row r="3772">
          <cell r="H3772">
            <v>-167.98844</v>
          </cell>
        </row>
        <row r="3773">
          <cell r="H3773">
            <v>-167.87711000000002</v>
          </cell>
        </row>
        <row r="3774">
          <cell r="H3774">
            <v>-167.76597999999998</v>
          </cell>
        </row>
        <row r="3775">
          <cell r="H3775">
            <v>-167.65465</v>
          </cell>
        </row>
        <row r="3776">
          <cell r="H3776">
            <v>-167.54343</v>
          </cell>
        </row>
        <row r="3777">
          <cell r="H3777">
            <v>-167.43200000000002</v>
          </cell>
        </row>
        <row r="3778">
          <cell r="H3778">
            <v>-167.32077000000001</v>
          </cell>
        </row>
        <row r="3779">
          <cell r="H3779">
            <v>-167.20944999999998</v>
          </cell>
        </row>
        <row r="3780">
          <cell r="H3780">
            <v>-167.09811999999999</v>
          </cell>
        </row>
        <row r="3781">
          <cell r="H3781">
            <v>-166.98680000000002</v>
          </cell>
        </row>
        <row r="3782">
          <cell r="H3782">
            <v>-166.87557000000001</v>
          </cell>
        </row>
        <row r="3783">
          <cell r="H3783">
            <v>-166.76425</v>
          </cell>
        </row>
        <row r="3784">
          <cell r="H3784">
            <v>-166.65292000000002</v>
          </cell>
        </row>
        <row r="3785">
          <cell r="H3785">
            <v>-166.54169999999999</v>
          </cell>
        </row>
        <row r="3786">
          <cell r="H3786">
            <v>-166.43038000000001</v>
          </cell>
        </row>
        <row r="3787">
          <cell r="H3787">
            <v>-166.31905999999998</v>
          </cell>
        </row>
        <row r="3788">
          <cell r="H3788">
            <v>-166.20773</v>
          </cell>
        </row>
        <row r="3789">
          <cell r="H3789">
            <v>-166.09650999999999</v>
          </cell>
        </row>
        <row r="3790">
          <cell r="H3790">
            <v>-165.98518999999999</v>
          </cell>
        </row>
        <row r="3791">
          <cell r="H3791">
            <v>-165.87397000000004</v>
          </cell>
        </row>
        <row r="3792">
          <cell r="H3792">
            <v>-165.76265000000001</v>
          </cell>
        </row>
        <row r="3793">
          <cell r="H3793">
            <v>-165.65132999999997</v>
          </cell>
        </row>
        <row r="3794">
          <cell r="H3794">
            <v>-165.54011</v>
          </cell>
        </row>
        <row r="3795">
          <cell r="H3795">
            <v>-165.42878999999999</v>
          </cell>
        </row>
        <row r="3796">
          <cell r="H3796">
            <v>-165.31746999999999</v>
          </cell>
        </row>
        <row r="3797">
          <cell r="H3797">
            <v>-165.20614999999998</v>
          </cell>
        </row>
        <row r="3798">
          <cell r="H3798">
            <v>-165.09483</v>
          </cell>
        </row>
        <row r="3799">
          <cell r="H3799">
            <v>-164.98350999999997</v>
          </cell>
        </row>
        <row r="3800">
          <cell r="H3800">
            <v>-164.87228999999999</v>
          </cell>
        </row>
        <row r="3801">
          <cell r="H3801">
            <v>-164.76087999999999</v>
          </cell>
        </row>
        <row r="3802">
          <cell r="H3802">
            <v>-164.64965999999998</v>
          </cell>
        </row>
        <row r="3803">
          <cell r="H3803">
            <v>-164.53834000000001</v>
          </cell>
        </row>
        <row r="3804">
          <cell r="H3804">
            <v>-164.42703</v>
          </cell>
        </row>
        <row r="3805">
          <cell r="H3805">
            <v>-164.31571000000002</v>
          </cell>
        </row>
        <row r="3806">
          <cell r="H3806">
            <v>-164.20448999999999</v>
          </cell>
        </row>
        <row r="3807">
          <cell r="H3807">
            <v>-164.09318000000002</v>
          </cell>
        </row>
        <row r="3808">
          <cell r="H3808">
            <v>-163.98186000000001</v>
          </cell>
        </row>
        <row r="3809">
          <cell r="H3809">
            <v>-163.87054999999998</v>
          </cell>
        </row>
        <row r="3810">
          <cell r="H3810">
            <v>-163.75934000000001</v>
          </cell>
        </row>
        <row r="3811">
          <cell r="H3811">
            <v>-163.64812000000001</v>
          </cell>
        </row>
        <row r="3812">
          <cell r="H3812">
            <v>-163.53671</v>
          </cell>
        </row>
        <row r="3813">
          <cell r="H3813">
            <v>-163.4255</v>
          </cell>
        </row>
        <row r="3814">
          <cell r="H3814">
            <v>-163.31417999999999</v>
          </cell>
        </row>
        <row r="3815">
          <cell r="H3815">
            <v>-163.20287000000002</v>
          </cell>
        </row>
        <row r="3816">
          <cell r="H3816">
            <v>-163.09156000000002</v>
          </cell>
        </row>
        <row r="3817">
          <cell r="H3817">
            <v>-162.98025000000001</v>
          </cell>
        </row>
        <row r="3818">
          <cell r="H3818">
            <v>-162.86893999999998</v>
          </cell>
        </row>
        <row r="3819">
          <cell r="H3819">
            <v>-162.75772000000001</v>
          </cell>
        </row>
        <row r="3820">
          <cell r="H3820">
            <v>-162.64631</v>
          </cell>
        </row>
        <row r="3821">
          <cell r="H3821">
            <v>-162.5351</v>
          </cell>
        </row>
        <row r="3822">
          <cell r="H3822">
            <v>-162.42379</v>
          </cell>
        </row>
        <row r="3823">
          <cell r="H3823">
            <v>-162.31249</v>
          </cell>
        </row>
        <row r="3824">
          <cell r="H3824">
            <v>-162.20128</v>
          </cell>
        </row>
        <row r="3825">
          <cell r="H3825">
            <v>-162.08986999999999</v>
          </cell>
        </row>
        <row r="3826">
          <cell r="H3826">
            <v>-161.97865999999999</v>
          </cell>
        </row>
        <row r="3827">
          <cell r="H3827">
            <v>-161.86725000000001</v>
          </cell>
        </row>
        <row r="3828">
          <cell r="H3828">
            <v>-161.75604000000001</v>
          </cell>
        </row>
        <row r="3829">
          <cell r="H3829">
            <v>-161.64464000000001</v>
          </cell>
        </row>
        <row r="3830">
          <cell r="H3830">
            <v>-161.53343000000001</v>
          </cell>
        </row>
        <row r="3831">
          <cell r="H3831">
            <v>-161.42212000000001</v>
          </cell>
        </row>
        <row r="3832">
          <cell r="H3832">
            <v>-161.31081999999998</v>
          </cell>
        </row>
        <row r="3833">
          <cell r="H3833">
            <v>-161.19951</v>
          </cell>
        </row>
        <row r="3834">
          <cell r="H3834">
            <v>-161.08821</v>
          </cell>
        </row>
        <row r="3835">
          <cell r="H3835">
            <v>-160.9769</v>
          </cell>
        </row>
        <row r="3836">
          <cell r="H3836">
            <v>-160.86560000000003</v>
          </cell>
        </row>
        <row r="3837">
          <cell r="H3837">
            <v>-160.7543</v>
          </cell>
        </row>
        <row r="3838">
          <cell r="H3838">
            <v>-160.64299</v>
          </cell>
        </row>
        <row r="3839">
          <cell r="H3839">
            <v>-160.53169</v>
          </cell>
        </row>
        <row r="3840">
          <cell r="H3840">
            <v>-160.42049</v>
          </cell>
        </row>
        <row r="3841">
          <cell r="H3841">
            <v>-160.30928</v>
          </cell>
        </row>
        <row r="3842">
          <cell r="H3842">
            <v>-160.19798000000003</v>
          </cell>
        </row>
        <row r="3843">
          <cell r="H3843">
            <v>-160.08668</v>
          </cell>
        </row>
        <row r="3844">
          <cell r="H3844">
            <v>-159.97537999999997</v>
          </cell>
        </row>
        <row r="3845">
          <cell r="H3845">
            <v>-159.86408</v>
          </cell>
        </row>
        <row r="3846">
          <cell r="H3846">
            <v>-159.75277999999997</v>
          </cell>
        </row>
        <row r="3847">
          <cell r="H3847">
            <v>-159.64148</v>
          </cell>
        </row>
        <row r="3848">
          <cell r="H3848">
            <v>-159.53018</v>
          </cell>
        </row>
        <row r="3849">
          <cell r="H3849">
            <v>-159.41888</v>
          </cell>
        </row>
        <row r="3850">
          <cell r="H3850">
            <v>-159.30758</v>
          </cell>
        </row>
        <row r="3851">
          <cell r="H3851">
            <v>-159.19628</v>
          </cell>
        </row>
        <row r="3852">
          <cell r="H3852">
            <v>-159.08498</v>
          </cell>
        </row>
        <row r="3853">
          <cell r="H3853">
            <v>-158.97367999999997</v>
          </cell>
        </row>
        <row r="3854">
          <cell r="H3854">
            <v>-158.86238</v>
          </cell>
        </row>
        <row r="3855">
          <cell r="H3855">
            <v>-158.75109</v>
          </cell>
        </row>
        <row r="3856">
          <cell r="H3856">
            <v>-158.63979</v>
          </cell>
        </row>
        <row r="3857">
          <cell r="H3857">
            <v>-158.52849000000003</v>
          </cell>
        </row>
        <row r="3858">
          <cell r="H3858">
            <v>-158.41720000000001</v>
          </cell>
        </row>
        <row r="3859">
          <cell r="H3859">
            <v>-158.30590000000001</v>
          </cell>
        </row>
        <row r="3860">
          <cell r="H3860">
            <v>-158.19461000000001</v>
          </cell>
        </row>
        <row r="3861">
          <cell r="H3861">
            <v>-158.08330999999998</v>
          </cell>
        </row>
        <row r="3862">
          <cell r="H3862">
            <v>-157.97202000000001</v>
          </cell>
        </row>
        <row r="3863">
          <cell r="H3863">
            <v>-157.86072000000001</v>
          </cell>
        </row>
        <row r="3864">
          <cell r="H3864">
            <v>-157.74943000000002</v>
          </cell>
        </row>
        <row r="3865">
          <cell r="H3865">
            <v>-157.63812999999999</v>
          </cell>
        </row>
        <row r="3866">
          <cell r="H3866">
            <v>-157.52683999999999</v>
          </cell>
        </row>
        <row r="3867">
          <cell r="H3867">
            <v>-157.41555</v>
          </cell>
        </row>
        <row r="3868">
          <cell r="H3868">
            <v>-157.30426</v>
          </cell>
        </row>
        <row r="3869">
          <cell r="H3869">
            <v>-157.19296</v>
          </cell>
        </row>
        <row r="3870">
          <cell r="H3870">
            <v>-157.08157</v>
          </cell>
        </row>
        <row r="3871">
          <cell r="H3871">
            <v>-156.97038000000001</v>
          </cell>
        </row>
        <row r="3872">
          <cell r="H3872">
            <v>-156.85899000000001</v>
          </cell>
        </row>
        <row r="3873">
          <cell r="H3873">
            <v>-156.74780000000001</v>
          </cell>
        </row>
        <row r="3874">
          <cell r="H3874">
            <v>-156.63640999999998</v>
          </cell>
        </row>
        <row r="3875">
          <cell r="H3875">
            <v>-156.52521999999999</v>
          </cell>
        </row>
        <row r="3876">
          <cell r="H3876">
            <v>-156.41382999999999</v>
          </cell>
        </row>
        <row r="3877">
          <cell r="H3877">
            <v>-156.30264</v>
          </cell>
        </row>
        <row r="3878">
          <cell r="H3878">
            <v>-156.19125000000003</v>
          </cell>
        </row>
        <row r="3879">
          <cell r="H3879">
            <v>-156.07996</v>
          </cell>
        </row>
        <row r="3880">
          <cell r="H3880">
            <v>-155.96868000000001</v>
          </cell>
        </row>
        <row r="3881">
          <cell r="H3881">
            <v>-155.85739000000001</v>
          </cell>
        </row>
        <row r="3882">
          <cell r="H3882">
            <v>-155.74620000000002</v>
          </cell>
        </row>
        <row r="3883">
          <cell r="H3883">
            <v>-155.63481999999999</v>
          </cell>
        </row>
        <row r="3884">
          <cell r="H3884">
            <v>-155.52363000000003</v>
          </cell>
        </row>
        <row r="3885">
          <cell r="H3885">
            <v>-155.41224</v>
          </cell>
        </row>
        <row r="3886">
          <cell r="H3886">
            <v>-155.30096</v>
          </cell>
        </row>
        <row r="3887">
          <cell r="H3887">
            <v>-155.18966999999998</v>
          </cell>
        </row>
        <row r="3888">
          <cell r="H3888">
            <v>-155.07839000000001</v>
          </cell>
        </row>
        <row r="3889">
          <cell r="H3889">
            <v>-154.96709999999999</v>
          </cell>
        </row>
        <row r="3890">
          <cell r="H3890">
            <v>-154.85581999999999</v>
          </cell>
        </row>
        <row r="3891">
          <cell r="H3891">
            <v>-154.74453</v>
          </cell>
        </row>
        <row r="3892">
          <cell r="H3892">
            <v>-154.63325</v>
          </cell>
        </row>
        <row r="3893">
          <cell r="H3893">
            <v>-154.52187000000004</v>
          </cell>
        </row>
        <row r="3894">
          <cell r="H3894">
            <v>-154.41058999999998</v>
          </cell>
        </row>
        <row r="3895">
          <cell r="H3895">
            <v>-154.29930000000002</v>
          </cell>
        </row>
        <row r="3896">
          <cell r="H3896">
            <v>-154.18801999999999</v>
          </cell>
        </row>
        <row r="3897">
          <cell r="H3897">
            <v>-154.07674</v>
          </cell>
        </row>
        <row r="3898">
          <cell r="H3898">
            <v>-153.96536</v>
          </cell>
        </row>
        <row r="3899">
          <cell r="H3899">
            <v>-153.85418000000001</v>
          </cell>
        </row>
        <row r="3900">
          <cell r="H3900">
            <v>-153.74280000000002</v>
          </cell>
        </row>
        <row r="3901">
          <cell r="H3901">
            <v>-153.63151999999999</v>
          </cell>
        </row>
        <row r="3902">
          <cell r="H3902">
            <v>-153.52024</v>
          </cell>
        </row>
        <row r="3903">
          <cell r="H3903">
            <v>-153.40896000000001</v>
          </cell>
        </row>
        <row r="3904">
          <cell r="H3904">
            <v>-153.29767999999999</v>
          </cell>
        </row>
        <row r="3905">
          <cell r="H3905">
            <v>-153.18639999999999</v>
          </cell>
        </row>
        <row r="3906">
          <cell r="H3906">
            <v>-153.07501999999999</v>
          </cell>
        </row>
        <row r="3907">
          <cell r="H3907">
            <v>-152.96385000000001</v>
          </cell>
        </row>
        <row r="3908">
          <cell r="H3908">
            <v>-152.85246999999998</v>
          </cell>
        </row>
        <row r="3909">
          <cell r="H3909">
            <v>-152.74118999999999</v>
          </cell>
        </row>
        <row r="3910">
          <cell r="H3910">
            <v>-152.62991</v>
          </cell>
        </row>
        <row r="3911">
          <cell r="H3911">
            <v>-152.51864</v>
          </cell>
        </row>
        <row r="3912">
          <cell r="H3912">
            <v>-152.40726000000001</v>
          </cell>
        </row>
        <row r="3913">
          <cell r="H3913">
            <v>-152.29608999999999</v>
          </cell>
        </row>
        <row r="3914">
          <cell r="H3914">
            <v>-152.18471000000002</v>
          </cell>
        </row>
        <row r="3915">
          <cell r="H3915">
            <v>-152.07334</v>
          </cell>
        </row>
        <row r="3916">
          <cell r="H3916">
            <v>-151.96205999999998</v>
          </cell>
        </row>
        <row r="3917">
          <cell r="H3917">
            <v>-151.85079000000002</v>
          </cell>
        </row>
        <row r="3918">
          <cell r="H3918">
            <v>-151.73940999999999</v>
          </cell>
        </row>
        <row r="3919">
          <cell r="H3919">
            <v>-151.62824000000001</v>
          </cell>
        </row>
        <row r="3920">
          <cell r="H3920">
            <v>-151.51686999999998</v>
          </cell>
        </row>
        <row r="3921">
          <cell r="H3921">
            <v>-151.40560000000002</v>
          </cell>
        </row>
        <row r="3922">
          <cell r="H3922">
            <v>-151.29432</v>
          </cell>
        </row>
        <row r="3923">
          <cell r="H3923">
            <v>-151.18304999999998</v>
          </cell>
        </row>
        <row r="3924">
          <cell r="H3924">
            <v>-151.07167999999999</v>
          </cell>
        </row>
        <row r="3925">
          <cell r="H3925">
            <v>-150.96051</v>
          </cell>
        </row>
        <row r="3926">
          <cell r="H3926">
            <v>-150.84914000000001</v>
          </cell>
        </row>
        <row r="3927">
          <cell r="H3927">
            <v>-150.73786999999999</v>
          </cell>
        </row>
        <row r="3928">
          <cell r="H3928">
            <v>-150.6266</v>
          </cell>
        </row>
        <row r="3929">
          <cell r="H3929">
            <v>-150.51533000000001</v>
          </cell>
        </row>
        <row r="3930">
          <cell r="H3930">
            <v>-150.40395999999998</v>
          </cell>
        </row>
        <row r="3931">
          <cell r="H3931">
            <v>-150.29279</v>
          </cell>
        </row>
        <row r="3932">
          <cell r="H3932">
            <v>-150.18142</v>
          </cell>
        </row>
        <row r="3933">
          <cell r="H3933">
            <v>-150.07015000000001</v>
          </cell>
        </row>
        <row r="3934">
          <cell r="H3934">
            <v>-149.95879000000002</v>
          </cell>
        </row>
        <row r="3935">
          <cell r="H3935">
            <v>-149.84752</v>
          </cell>
        </row>
        <row r="3936">
          <cell r="H3936">
            <v>-149.73625000000001</v>
          </cell>
        </row>
        <row r="3937">
          <cell r="H3937">
            <v>-149.62488999999999</v>
          </cell>
        </row>
        <row r="3938">
          <cell r="H3938">
            <v>-149.51371999999998</v>
          </cell>
        </row>
        <row r="3939">
          <cell r="H3939">
            <v>-149.40234999999998</v>
          </cell>
        </row>
        <row r="3940">
          <cell r="H3940">
            <v>-149.29109</v>
          </cell>
        </row>
        <row r="3941">
          <cell r="H3941">
            <v>-149.17972</v>
          </cell>
        </row>
        <row r="3942">
          <cell r="H3942">
            <v>-149.06856000000002</v>
          </cell>
        </row>
        <row r="3943">
          <cell r="H3943">
            <v>-148.95719000000003</v>
          </cell>
        </row>
        <row r="3944">
          <cell r="H3944">
            <v>-148.84592999999998</v>
          </cell>
        </row>
        <row r="3945">
          <cell r="H3945">
            <v>-148.73457000000002</v>
          </cell>
        </row>
        <row r="3946">
          <cell r="H3946">
            <v>-148.62329999999997</v>
          </cell>
        </row>
        <row r="3947">
          <cell r="H3947">
            <v>-148.51193999999998</v>
          </cell>
        </row>
        <row r="3948">
          <cell r="H3948">
            <v>-148.40067999999999</v>
          </cell>
        </row>
        <row r="3949">
          <cell r="H3949">
            <v>-148.28942000000001</v>
          </cell>
        </row>
        <row r="3950">
          <cell r="H3950">
            <v>-148.17815999999999</v>
          </cell>
        </row>
        <row r="3951">
          <cell r="H3951">
            <v>-148.06679</v>
          </cell>
        </row>
        <row r="3952">
          <cell r="H3952">
            <v>-147.95553000000001</v>
          </cell>
        </row>
        <row r="3953">
          <cell r="H3953">
            <v>-147.84426999999999</v>
          </cell>
        </row>
        <row r="3954">
          <cell r="H3954">
            <v>-147.73291</v>
          </cell>
        </row>
        <row r="3955">
          <cell r="H3955">
            <v>-147.62164999999999</v>
          </cell>
        </row>
        <row r="3956">
          <cell r="H3956">
            <v>-147.51029</v>
          </cell>
        </row>
        <row r="3957">
          <cell r="H3957">
            <v>-147.39903000000001</v>
          </cell>
        </row>
        <row r="3958">
          <cell r="H3958">
            <v>-147.28778</v>
          </cell>
        </row>
        <row r="3959">
          <cell r="H3959">
            <v>-147.17651999999998</v>
          </cell>
        </row>
        <row r="3960">
          <cell r="H3960">
            <v>-147.06515999999999</v>
          </cell>
        </row>
        <row r="3961">
          <cell r="H3961">
            <v>-146.9539</v>
          </cell>
        </row>
        <row r="3962">
          <cell r="H3962">
            <v>-146.84263999999999</v>
          </cell>
        </row>
        <row r="3963">
          <cell r="H3963">
            <v>-146.73139</v>
          </cell>
        </row>
        <row r="3964">
          <cell r="H3964">
            <v>-146.62002999999999</v>
          </cell>
        </row>
        <row r="3965">
          <cell r="H3965">
            <v>-146.50868</v>
          </cell>
        </row>
        <row r="3966">
          <cell r="H3966">
            <v>-146.39732000000001</v>
          </cell>
        </row>
        <row r="3967">
          <cell r="H3967">
            <v>-146.28616</v>
          </cell>
        </row>
        <row r="3968">
          <cell r="H3968">
            <v>-146.17481000000001</v>
          </cell>
        </row>
        <row r="3969">
          <cell r="H3969">
            <v>-146.06344999999999</v>
          </cell>
        </row>
        <row r="3970">
          <cell r="H3970">
            <v>-145.9522</v>
          </cell>
        </row>
        <row r="3971">
          <cell r="H3971">
            <v>-145.84084999999999</v>
          </cell>
        </row>
        <row r="3972">
          <cell r="H3972">
            <v>-145.72969000000001</v>
          </cell>
        </row>
        <row r="3973">
          <cell r="H3973">
            <v>-145.61833999999999</v>
          </cell>
        </row>
        <row r="3974">
          <cell r="H3974">
            <v>-145.50709000000001</v>
          </cell>
        </row>
        <row r="3975">
          <cell r="H3975">
            <v>-145.39573999999999</v>
          </cell>
        </row>
        <row r="3976">
          <cell r="H3976">
            <v>-145.28448</v>
          </cell>
        </row>
        <row r="3977">
          <cell r="H3977">
            <v>-145.17322999999999</v>
          </cell>
        </row>
        <row r="3978">
          <cell r="H3978">
            <v>-145.06198000000001</v>
          </cell>
        </row>
        <row r="3979">
          <cell r="H3979">
            <v>-144.95063000000002</v>
          </cell>
        </row>
        <row r="3980">
          <cell r="H3980">
            <v>-144.83938000000001</v>
          </cell>
        </row>
        <row r="3981">
          <cell r="H3981">
            <v>-144.72792999999999</v>
          </cell>
        </row>
        <row r="3982">
          <cell r="H3982">
            <v>-144.61658</v>
          </cell>
        </row>
        <row r="3983">
          <cell r="H3983">
            <v>-144.50543000000002</v>
          </cell>
        </row>
        <row r="3984">
          <cell r="H3984">
            <v>-144.39407999999997</v>
          </cell>
        </row>
        <row r="3985">
          <cell r="H3985">
            <v>-144.28282999999999</v>
          </cell>
        </row>
        <row r="3986">
          <cell r="H3986">
            <v>-144.17149000000001</v>
          </cell>
        </row>
        <row r="3987">
          <cell r="H3987">
            <v>-144.06023999999999</v>
          </cell>
        </row>
        <row r="3988">
          <cell r="H3988">
            <v>-143.94889000000001</v>
          </cell>
        </row>
        <row r="3989">
          <cell r="H3989">
            <v>-143.83763999999999</v>
          </cell>
        </row>
        <row r="3990">
          <cell r="H3990">
            <v>-143.72640000000001</v>
          </cell>
        </row>
        <row r="3991">
          <cell r="H3991">
            <v>-143.61515</v>
          </cell>
        </row>
        <row r="3992">
          <cell r="H3992">
            <v>-143.50380000000001</v>
          </cell>
        </row>
        <row r="3993">
          <cell r="H3993">
            <v>-143.39246</v>
          </cell>
        </row>
        <row r="3994">
          <cell r="H3994">
            <v>-143.28120999999999</v>
          </cell>
        </row>
        <row r="3995">
          <cell r="H3995">
            <v>-143.16977</v>
          </cell>
        </row>
        <row r="3996">
          <cell r="H3996">
            <v>-143.05851999999999</v>
          </cell>
        </row>
        <row r="3997">
          <cell r="H3997">
            <v>-142.94728000000001</v>
          </cell>
        </row>
        <row r="3998">
          <cell r="H3998">
            <v>-142.83604</v>
          </cell>
        </row>
        <row r="3999">
          <cell r="H3999">
            <v>-142.72469000000001</v>
          </cell>
        </row>
        <row r="4000">
          <cell r="H4000">
            <v>-142.61345</v>
          </cell>
        </row>
        <row r="4001">
          <cell r="H4001">
            <v>-142.50210999999999</v>
          </cell>
        </row>
        <row r="4002">
          <cell r="H4002">
            <v>-142.39087000000001</v>
          </cell>
        </row>
        <row r="4003">
          <cell r="H4003">
            <v>-142.27951999999999</v>
          </cell>
        </row>
        <row r="4004">
          <cell r="H4004">
            <v>-142.16818000000001</v>
          </cell>
        </row>
        <row r="4005">
          <cell r="H4005">
            <v>-142.05694</v>
          </cell>
        </row>
        <row r="4006">
          <cell r="H4006">
            <v>-141.94569999999999</v>
          </cell>
        </row>
        <row r="4007">
          <cell r="H4007">
            <v>-141.83436</v>
          </cell>
        </row>
        <row r="4008">
          <cell r="H4008">
            <v>-141.72301999999999</v>
          </cell>
        </row>
        <row r="4009">
          <cell r="H4009">
            <v>-141.61178000000001</v>
          </cell>
        </row>
        <row r="4010">
          <cell r="H4010">
            <v>-141.50044</v>
          </cell>
        </row>
        <row r="4011">
          <cell r="H4011">
            <v>-141.38919999999999</v>
          </cell>
        </row>
        <row r="4012">
          <cell r="H4012">
            <v>-141.27786</v>
          </cell>
        </row>
        <row r="4013">
          <cell r="H4013">
            <v>-141.16652999999999</v>
          </cell>
        </row>
        <row r="4014">
          <cell r="H4014">
            <v>-141.05529000000001</v>
          </cell>
        </row>
        <row r="4015">
          <cell r="H4015">
            <v>-140.94395</v>
          </cell>
        </row>
        <row r="4016">
          <cell r="H4016">
            <v>-140.83270999999999</v>
          </cell>
        </row>
        <row r="4017">
          <cell r="H4017">
            <v>-140.72147999999999</v>
          </cell>
        </row>
        <row r="4018">
          <cell r="H4018">
            <v>-140.61024</v>
          </cell>
        </row>
        <row r="4019">
          <cell r="H4019">
            <v>-140.49880999999999</v>
          </cell>
        </row>
        <row r="4020">
          <cell r="H4020">
            <v>-140.38747000000001</v>
          </cell>
        </row>
        <row r="4021">
          <cell r="H4021">
            <v>-140.27624</v>
          </cell>
        </row>
        <row r="4022">
          <cell r="H4022">
            <v>-140.16489999999999</v>
          </cell>
        </row>
        <row r="4023">
          <cell r="H4023">
            <v>-140.05367000000001</v>
          </cell>
        </row>
        <row r="4024">
          <cell r="H4024">
            <v>-139.94233</v>
          </cell>
        </row>
        <row r="4025">
          <cell r="H4025">
            <v>-139.83109999999999</v>
          </cell>
        </row>
        <row r="4026">
          <cell r="H4026">
            <v>-139.71976999999998</v>
          </cell>
        </row>
        <row r="4027">
          <cell r="H4027">
            <v>-139.60852999999997</v>
          </cell>
        </row>
        <row r="4028">
          <cell r="H4028">
            <v>-139.49720000000002</v>
          </cell>
        </row>
        <row r="4029">
          <cell r="H4029">
            <v>-139.38577000000001</v>
          </cell>
        </row>
        <row r="4030">
          <cell r="H4030">
            <v>-139.27454</v>
          </cell>
        </row>
        <row r="4031">
          <cell r="H4031">
            <v>-139.16320999999999</v>
          </cell>
        </row>
        <row r="4032">
          <cell r="H4032">
            <v>-139.05197000000001</v>
          </cell>
        </row>
        <row r="4033">
          <cell r="H4033">
            <v>-138.94063999999997</v>
          </cell>
        </row>
        <row r="4034">
          <cell r="H4034">
            <v>-138.82941</v>
          </cell>
        </row>
        <row r="4035">
          <cell r="H4035">
            <v>-138.71807999999999</v>
          </cell>
        </row>
        <row r="4036">
          <cell r="H4036">
            <v>-138.60675000000001</v>
          </cell>
        </row>
        <row r="4037">
          <cell r="H4037">
            <v>-138.49553</v>
          </cell>
        </row>
        <row r="4038">
          <cell r="H4038">
            <v>-138.38420000000002</v>
          </cell>
        </row>
        <row r="4039">
          <cell r="H4039">
            <v>-138.27287000000001</v>
          </cell>
        </row>
        <row r="4040">
          <cell r="H4040">
            <v>-138.16154</v>
          </cell>
        </row>
        <row r="4041">
          <cell r="H4041">
            <v>-138.05031</v>
          </cell>
        </row>
        <row r="4042">
          <cell r="H4042">
            <v>-137.93898999999999</v>
          </cell>
        </row>
        <row r="4043">
          <cell r="H4043">
            <v>-137.82766000000001</v>
          </cell>
        </row>
        <row r="4044">
          <cell r="H4044">
            <v>-137.71643</v>
          </cell>
        </row>
        <row r="4045">
          <cell r="H4045">
            <v>-137.60511</v>
          </cell>
        </row>
        <row r="4046">
          <cell r="H4046">
            <v>-137.49387999999999</v>
          </cell>
        </row>
        <row r="4047">
          <cell r="H4047">
            <v>-137.38256000000001</v>
          </cell>
        </row>
        <row r="4048">
          <cell r="H4048">
            <v>-137.27123</v>
          </cell>
        </row>
        <row r="4049">
          <cell r="H4049">
            <v>-137.15991</v>
          </cell>
        </row>
        <row r="4050">
          <cell r="H4050">
            <v>-137.04858000000002</v>
          </cell>
        </row>
        <row r="4051">
          <cell r="H4051">
            <v>-136.93735999999998</v>
          </cell>
        </row>
        <row r="4052">
          <cell r="H4052">
            <v>-136.82604000000001</v>
          </cell>
        </row>
        <row r="4053">
          <cell r="H4053">
            <v>-136.71481</v>
          </cell>
        </row>
        <row r="4054">
          <cell r="H4054">
            <v>-136.60348999999999</v>
          </cell>
        </row>
        <row r="4055">
          <cell r="H4055">
            <v>-136.49226999999999</v>
          </cell>
        </row>
        <row r="4056">
          <cell r="H4056">
            <v>-136.38095000000001</v>
          </cell>
        </row>
        <row r="4057">
          <cell r="H4057">
            <v>-136.26952</v>
          </cell>
        </row>
        <row r="4058">
          <cell r="H4058">
            <v>-136.15830000000003</v>
          </cell>
        </row>
        <row r="4059">
          <cell r="H4059">
            <v>-136.04697999999999</v>
          </cell>
        </row>
        <row r="4060">
          <cell r="H4060">
            <v>-135.93575999999999</v>
          </cell>
        </row>
        <row r="4061">
          <cell r="H4061">
            <v>-135.82444000000001</v>
          </cell>
        </row>
        <row r="4062">
          <cell r="H4062">
            <v>-135.71321999999998</v>
          </cell>
        </row>
        <row r="4063">
          <cell r="H4063">
            <v>-135.6019</v>
          </cell>
        </row>
        <row r="4064">
          <cell r="H4064">
            <v>-135.49057999999999</v>
          </cell>
        </row>
        <row r="4065">
          <cell r="H4065">
            <v>-135.37936999999999</v>
          </cell>
        </row>
        <row r="4066">
          <cell r="H4066">
            <v>-135.26795000000001</v>
          </cell>
        </row>
        <row r="4067">
          <cell r="H4067">
            <v>-135.15672999999998</v>
          </cell>
        </row>
        <row r="4068">
          <cell r="H4068">
            <v>-135.04540999999998</v>
          </cell>
        </row>
        <row r="4069">
          <cell r="H4069">
            <v>-134.93409000000003</v>
          </cell>
        </row>
        <row r="4070">
          <cell r="H4070">
            <v>-134.82288</v>
          </cell>
        </row>
        <row r="4071">
          <cell r="H4071">
            <v>-134.71156000000002</v>
          </cell>
        </row>
        <row r="4072">
          <cell r="H4072">
            <v>-134.60024999999999</v>
          </cell>
        </row>
        <row r="4073">
          <cell r="H4073">
            <v>-134.48893000000001</v>
          </cell>
        </row>
        <row r="4074">
          <cell r="H4074">
            <v>-134.37761999999998</v>
          </cell>
        </row>
        <row r="4075">
          <cell r="H4075">
            <v>-134.2663</v>
          </cell>
        </row>
        <row r="4076">
          <cell r="H4076">
            <v>-134.15499</v>
          </cell>
        </row>
        <row r="4077">
          <cell r="H4077">
            <v>-134.04376999999999</v>
          </cell>
        </row>
        <row r="4078">
          <cell r="H4078">
            <v>-133.93245999999999</v>
          </cell>
        </row>
        <row r="4079">
          <cell r="H4079">
            <v>-133.82123999999999</v>
          </cell>
        </row>
        <row r="4080">
          <cell r="H4080">
            <v>-133.70992999999999</v>
          </cell>
        </row>
        <row r="4081">
          <cell r="H4081">
            <v>-133.59852000000001</v>
          </cell>
        </row>
        <row r="4082">
          <cell r="H4082">
            <v>-133.48731000000001</v>
          </cell>
        </row>
        <row r="4083">
          <cell r="H4083">
            <v>-133.3759</v>
          </cell>
        </row>
        <row r="4084">
          <cell r="H4084">
            <v>-133.26468</v>
          </cell>
        </row>
        <row r="4085">
          <cell r="H4085">
            <v>-133.15337</v>
          </cell>
        </row>
        <row r="4086">
          <cell r="H4086">
            <v>-133.04216</v>
          </cell>
        </row>
        <row r="4087">
          <cell r="H4087">
            <v>-132.93084999999999</v>
          </cell>
        </row>
        <row r="4088">
          <cell r="H4088">
            <v>-132.81954000000002</v>
          </cell>
        </row>
        <row r="4089">
          <cell r="H4089">
            <v>-132.70822999999999</v>
          </cell>
        </row>
        <row r="4090">
          <cell r="H4090">
            <v>-132.59692000000001</v>
          </cell>
        </row>
        <row r="4091">
          <cell r="H4091">
            <v>-132.48570999999998</v>
          </cell>
        </row>
        <row r="4092">
          <cell r="H4092">
            <v>-132.37431000000001</v>
          </cell>
        </row>
        <row r="4093">
          <cell r="H4093">
            <v>-132.26300000000001</v>
          </cell>
        </row>
        <row r="4094">
          <cell r="H4094">
            <v>-132.15178999999998</v>
          </cell>
        </row>
        <row r="4095">
          <cell r="H4095">
            <v>-132.04048</v>
          </cell>
        </row>
        <row r="4096">
          <cell r="H4096">
            <v>-131.92918</v>
          </cell>
        </row>
        <row r="4097">
          <cell r="H4097">
            <v>-131.81787</v>
          </cell>
        </row>
        <row r="4098">
          <cell r="H4098">
            <v>-131.70656</v>
          </cell>
        </row>
        <row r="4099">
          <cell r="H4099">
            <v>-131.59536</v>
          </cell>
        </row>
        <row r="4100">
          <cell r="H4100">
            <v>-131.48394999999999</v>
          </cell>
        </row>
        <row r="4101">
          <cell r="H4101">
            <v>-131.37275</v>
          </cell>
        </row>
        <row r="4102">
          <cell r="H4102">
            <v>-131.26143999999999</v>
          </cell>
        </row>
        <row r="4103">
          <cell r="H4103">
            <v>-131.15004000000002</v>
          </cell>
        </row>
        <row r="4104">
          <cell r="H4104">
            <v>-131.03882999999999</v>
          </cell>
        </row>
        <row r="4105">
          <cell r="H4105">
            <v>-130.92752999999999</v>
          </cell>
        </row>
        <row r="4106">
          <cell r="H4106">
            <v>-130.81622999999999</v>
          </cell>
        </row>
        <row r="4107">
          <cell r="H4107">
            <v>-130.70492999999999</v>
          </cell>
        </row>
        <row r="4108">
          <cell r="H4108">
            <v>-130.59362000000002</v>
          </cell>
        </row>
        <row r="4109">
          <cell r="H4109">
            <v>-130.48241999999999</v>
          </cell>
        </row>
        <row r="4110">
          <cell r="H4110">
            <v>-130.37101999999999</v>
          </cell>
        </row>
        <row r="4111">
          <cell r="H4111">
            <v>-130.25981999999999</v>
          </cell>
        </row>
        <row r="4112">
          <cell r="H4112">
            <v>-130.14841999999999</v>
          </cell>
        </row>
        <row r="4113">
          <cell r="H4113">
            <v>-130.03711999999999</v>
          </cell>
        </row>
        <row r="4114">
          <cell r="H4114">
            <v>-129.92591999999999</v>
          </cell>
        </row>
        <row r="4115">
          <cell r="H4115">
            <v>-129.81461999999999</v>
          </cell>
        </row>
        <row r="4116">
          <cell r="H4116">
            <v>-129.70331999999999</v>
          </cell>
        </row>
        <row r="4117">
          <cell r="H4117">
            <v>-129.59191999999999</v>
          </cell>
        </row>
        <row r="4118">
          <cell r="H4118">
            <v>-129.48061999999999</v>
          </cell>
        </row>
        <row r="4119">
          <cell r="H4119">
            <v>-129.36941999999999</v>
          </cell>
        </row>
        <row r="4120">
          <cell r="H4120">
            <v>-129.25812000000002</v>
          </cell>
        </row>
        <row r="4121">
          <cell r="H4121">
            <v>-129.14693</v>
          </cell>
        </row>
        <row r="4122">
          <cell r="H4122">
            <v>-129.03552999999999</v>
          </cell>
        </row>
        <row r="4123">
          <cell r="H4123">
            <v>-128.92412999999999</v>
          </cell>
        </row>
        <row r="4124">
          <cell r="H4124">
            <v>-128.81294</v>
          </cell>
        </row>
        <row r="4125">
          <cell r="H4125">
            <v>-128.70164</v>
          </cell>
        </row>
        <row r="4126">
          <cell r="H4126">
            <v>-128.59034</v>
          </cell>
        </row>
        <row r="4127">
          <cell r="H4127">
            <v>-128.47905</v>
          </cell>
        </row>
        <row r="4128">
          <cell r="H4128">
            <v>-128.36775</v>
          </cell>
        </row>
        <row r="4129">
          <cell r="H4129">
            <v>-128.25646</v>
          </cell>
        </row>
        <row r="4130">
          <cell r="H4130">
            <v>-128.14516</v>
          </cell>
        </row>
        <row r="4131">
          <cell r="H4131">
            <v>-128.03387000000001</v>
          </cell>
        </row>
        <row r="4132">
          <cell r="H4132">
            <v>-127.92258</v>
          </cell>
        </row>
        <row r="4133">
          <cell r="H4133">
            <v>-127.81128</v>
          </cell>
        </row>
        <row r="4134">
          <cell r="H4134">
            <v>-127.70008999999999</v>
          </cell>
        </row>
        <row r="4135">
          <cell r="H4135">
            <v>-127.58869999999999</v>
          </cell>
        </row>
        <row r="4136">
          <cell r="H4136">
            <v>-127.47731</v>
          </cell>
        </row>
        <row r="4137">
          <cell r="H4137">
            <v>-127.36612000000001</v>
          </cell>
        </row>
        <row r="4138">
          <cell r="H4138">
            <v>-127.25482</v>
          </cell>
        </row>
        <row r="4139">
          <cell r="H4139">
            <v>-127.14363000000002</v>
          </cell>
        </row>
        <row r="4140">
          <cell r="H4140">
            <v>-127.03223999999997</v>
          </cell>
        </row>
        <row r="4141">
          <cell r="H4141">
            <v>-126.92085000000002</v>
          </cell>
        </row>
        <row r="4142">
          <cell r="H4142">
            <v>-126.80965999999999</v>
          </cell>
        </row>
        <row r="4143">
          <cell r="H4143">
            <v>-126.69837000000001</v>
          </cell>
        </row>
        <row r="4144">
          <cell r="H4144">
            <v>-126.58699000000001</v>
          </cell>
        </row>
        <row r="4145">
          <cell r="H4145">
            <v>-126.47579999999999</v>
          </cell>
        </row>
        <row r="4146">
          <cell r="H4146">
            <v>-126.36451000000001</v>
          </cell>
        </row>
        <row r="4147">
          <cell r="H4147">
            <v>-126.25322</v>
          </cell>
        </row>
        <row r="4148">
          <cell r="H4148">
            <v>-126.14183</v>
          </cell>
        </row>
        <row r="4149">
          <cell r="H4149">
            <v>-126.03055000000001</v>
          </cell>
        </row>
        <row r="4150">
          <cell r="H4150">
            <v>-125.91936</v>
          </cell>
        </row>
        <row r="4151">
          <cell r="H4151">
            <v>-125.80797</v>
          </cell>
        </row>
        <row r="4152">
          <cell r="H4152">
            <v>-125.69668999999999</v>
          </cell>
        </row>
        <row r="4153">
          <cell r="H4153">
            <v>-125.58539999999999</v>
          </cell>
        </row>
        <row r="4154">
          <cell r="H4154">
            <v>-125.47412</v>
          </cell>
        </row>
        <row r="4155">
          <cell r="H4155">
            <v>-125.36283</v>
          </cell>
        </row>
        <row r="4156">
          <cell r="H4156">
            <v>-125.25154999999999</v>
          </cell>
        </row>
        <row r="4157">
          <cell r="H4157">
            <v>-125.14026</v>
          </cell>
        </row>
        <row r="4158">
          <cell r="H4158">
            <v>-125.02888</v>
          </cell>
        </row>
        <row r="4159">
          <cell r="H4159">
            <v>-124.91760000000001</v>
          </cell>
        </row>
        <row r="4160">
          <cell r="H4160">
            <v>-124.80641000000001</v>
          </cell>
        </row>
        <row r="4161">
          <cell r="H4161">
            <v>-124.69503</v>
          </cell>
        </row>
        <row r="4162">
          <cell r="H4162">
            <v>-124.58375000000001</v>
          </cell>
        </row>
        <row r="4163">
          <cell r="H4163">
            <v>-124.47247</v>
          </cell>
        </row>
        <row r="4164">
          <cell r="H4164">
            <v>-124.36118999999999</v>
          </cell>
        </row>
        <row r="4165">
          <cell r="H4165">
            <v>-124.24981</v>
          </cell>
        </row>
        <row r="4166">
          <cell r="H4166">
            <v>-124.13862</v>
          </cell>
        </row>
        <row r="4167">
          <cell r="H4167">
            <v>-124.02734000000001</v>
          </cell>
        </row>
        <row r="4168">
          <cell r="H4168">
            <v>-123.91606</v>
          </cell>
        </row>
        <row r="4169">
          <cell r="H4169">
            <v>-123.80468</v>
          </cell>
        </row>
        <row r="4170">
          <cell r="H4170">
            <v>-123.69341000000001</v>
          </cell>
        </row>
        <row r="4171">
          <cell r="H4171">
            <v>-123.58212999999999</v>
          </cell>
        </row>
        <row r="4172">
          <cell r="H4172">
            <v>-123.47084999999998</v>
          </cell>
        </row>
        <row r="4173">
          <cell r="H4173">
            <v>-123.35956999999999</v>
          </cell>
        </row>
        <row r="4174">
          <cell r="H4174">
            <v>-123.24818999999999</v>
          </cell>
        </row>
        <row r="4175">
          <cell r="H4175">
            <v>-123.13692</v>
          </cell>
        </row>
        <row r="4176">
          <cell r="H4176">
            <v>-123.02564</v>
          </cell>
        </row>
        <row r="4177">
          <cell r="H4177">
            <v>-122.91436</v>
          </cell>
        </row>
        <row r="4178">
          <cell r="H4178">
            <v>-122.80309</v>
          </cell>
        </row>
        <row r="4179">
          <cell r="H4179">
            <v>-122.69171</v>
          </cell>
        </row>
        <row r="4180">
          <cell r="H4180">
            <v>-122.58043000000001</v>
          </cell>
        </row>
        <row r="4181">
          <cell r="H4181">
            <v>-122.46916</v>
          </cell>
        </row>
        <row r="4182">
          <cell r="H4182">
            <v>-122.35787999999999</v>
          </cell>
        </row>
        <row r="4183">
          <cell r="H4183">
            <v>-122.24661</v>
          </cell>
        </row>
        <row r="4184">
          <cell r="H4184">
            <v>-122.13524</v>
          </cell>
        </row>
        <row r="4185">
          <cell r="H4185">
            <v>-122.02395999999999</v>
          </cell>
        </row>
        <row r="4186">
          <cell r="H4186">
            <v>-121.91269</v>
          </cell>
        </row>
        <row r="4187">
          <cell r="H4187">
            <v>-121.80142000000001</v>
          </cell>
        </row>
        <row r="4188">
          <cell r="H4188">
            <v>-121.69014000000001</v>
          </cell>
        </row>
        <row r="4189">
          <cell r="H4189">
            <v>-121.57877000000001</v>
          </cell>
        </row>
        <row r="4190">
          <cell r="H4190">
            <v>-121.4675</v>
          </cell>
        </row>
        <row r="4191">
          <cell r="H4191">
            <v>-121.35623000000001</v>
          </cell>
        </row>
        <row r="4192">
          <cell r="H4192">
            <v>-121.24496000000001</v>
          </cell>
        </row>
        <row r="4193">
          <cell r="H4193">
            <v>-121.13369</v>
          </cell>
        </row>
        <row r="4194">
          <cell r="H4194">
            <v>-121.02232000000001</v>
          </cell>
        </row>
        <row r="4195">
          <cell r="H4195">
            <v>-120.91095</v>
          </cell>
        </row>
        <row r="4196">
          <cell r="H4196">
            <v>-120.79978</v>
          </cell>
        </row>
        <row r="4197">
          <cell r="H4197">
            <v>-120.68850999999999</v>
          </cell>
        </row>
        <row r="4198">
          <cell r="H4198">
            <v>-120.57713999999999</v>
          </cell>
        </row>
        <row r="4199">
          <cell r="H4199">
            <v>-120.46587000000001</v>
          </cell>
        </row>
        <row r="4200">
          <cell r="H4200">
            <v>-120.35451</v>
          </cell>
        </row>
        <row r="4201">
          <cell r="H4201">
            <v>-120.24334</v>
          </cell>
        </row>
        <row r="4202">
          <cell r="H4202">
            <v>-120.13206999999998</v>
          </cell>
        </row>
        <row r="4203">
          <cell r="H4203">
            <v>-120.02070000000001</v>
          </cell>
        </row>
        <row r="4204">
          <cell r="H4204">
            <v>-119.90944</v>
          </cell>
        </row>
        <row r="4205">
          <cell r="H4205">
            <v>-119.79807</v>
          </cell>
        </row>
        <row r="4206">
          <cell r="H4206">
            <v>-119.68680999999998</v>
          </cell>
        </row>
        <row r="4207">
          <cell r="H4207">
            <v>-119.57553999999999</v>
          </cell>
        </row>
        <row r="4208">
          <cell r="H4208">
            <v>-119.46418</v>
          </cell>
        </row>
        <row r="4209">
          <cell r="H4209">
            <v>-119.35290999999999</v>
          </cell>
        </row>
        <row r="4210">
          <cell r="H4210">
            <v>-119.24165000000001</v>
          </cell>
        </row>
        <row r="4211">
          <cell r="H4211">
            <v>-119.13038000000002</v>
          </cell>
        </row>
        <row r="4212">
          <cell r="H4212">
            <v>-119.01902000000001</v>
          </cell>
        </row>
        <row r="4213">
          <cell r="H4213">
            <v>-118.90776</v>
          </cell>
        </row>
        <row r="4214">
          <cell r="H4214">
            <v>-118.79638999999999</v>
          </cell>
        </row>
        <row r="4215">
          <cell r="H4215">
            <v>-118.68512999999999</v>
          </cell>
        </row>
        <row r="4216">
          <cell r="H4216">
            <v>-118.57386999999999</v>
          </cell>
        </row>
        <row r="4217">
          <cell r="H4217">
            <v>-118.46251000000001</v>
          </cell>
        </row>
        <row r="4218">
          <cell r="H4218">
            <v>-118.35124999999999</v>
          </cell>
        </row>
        <row r="4219">
          <cell r="H4219">
            <v>-118.23998999999999</v>
          </cell>
        </row>
        <row r="4220">
          <cell r="H4220">
            <v>-118.12872999999999</v>
          </cell>
        </row>
        <row r="4221">
          <cell r="H4221">
            <v>-118.01747000000002</v>
          </cell>
        </row>
        <row r="4222">
          <cell r="H4222">
            <v>-117.90611000000001</v>
          </cell>
        </row>
        <row r="4223">
          <cell r="H4223">
            <v>-117.79474999999999</v>
          </cell>
        </row>
        <row r="4224">
          <cell r="H4224">
            <v>-117.68359</v>
          </cell>
        </row>
        <row r="4225">
          <cell r="H4225">
            <v>-117.57223</v>
          </cell>
        </row>
        <row r="4226">
          <cell r="H4226">
            <v>-117.46087</v>
          </cell>
        </row>
        <row r="4227">
          <cell r="H4227">
            <v>-117.34960999999998</v>
          </cell>
        </row>
        <row r="4228">
          <cell r="H4228">
            <v>-117.23836</v>
          </cell>
        </row>
        <row r="4229">
          <cell r="H4229">
            <v>-117.12700000000001</v>
          </cell>
        </row>
        <row r="4230">
          <cell r="H4230">
            <v>-117.01584</v>
          </cell>
        </row>
        <row r="4231">
          <cell r="H4231">
            <v>-116.90439000000001</v>
          </cell>
        </row>
        <row r="4232">
          <cell r="H4232">
            <v>-116.79313000000002</v>
          </cell>
        </row>
        <row r="4233">
          <cell r="H4233">
            <v>-116.68187000000002</v>
          </cell>
        </row>
        <row r="4234">
          <cell r="H4234">
            <v>-116.57062000000001</v>
          </cell>
        </row>
        <row r="4235">
          <cell r="H4235">
            <v>-116.45917000000001</v>
          </cell>
        </row>
        <row r="4236">
          <cell r="H4236">
            <v>-116.34800999999999</v>
          </cell>
        </row>
        <row r="4237">
          <cell r="H4237">
            <v>-116.23666</v>
          </cell>
        </row>
        <row r="4238">
          <cell r="H4238">
            <v>-116.1254</v>
          </cell>
        </row>
        <row r="4239">
          <cell r="H4239">
            <v>-116.01405</v>
          </cell>
        </row>
        <row r="4240">
          <cell r="H4240">
            <v>-115.9028</v>
          </cell>
        </row>
        <row r="4241">
          <cell r="H4241">
            <v>-115.79144000000001</v>
          </cell>
        </row>
        <row r="4242">
          <cell r="H4242">
            <v>-115.68028999999999</v>
          </cell>
        </row>
        <row r="4243">
          <cell r="H4243">
            <v>-115.56884000000001</v>
          </cell>
        </row>
        <row r="4244">
          <cell r="H4244">
            <v>-115.45759</v>
          </cell>
        </row>
        <row r="4245">
          <cell r="H4245">
            <v>-115.34634</v>
          </cell>
        </row>
        <row r="4246">
          <cell r="H4246">
            <v>-115.23509000000001</v>
          </cell>
        </row>
        <row r="4247">
          <cell r="H4247">
            <v>-115.12374</v>
          </cell>
        </row>
        <row r="4248">
          <cell r="H4248">
            <v>-115.01248999999999</v>
          </cell>
        </row>
        <row r="4249">
          <cell r="H4249">
            <v>-114.90114</v>
          </cell>
        </row>
        <row r="4250">
          <cell r="H4250">
            <v>-114.78989</v>
          </cell>
        </row>
        <row r="4251">
          <cell r="H4251">
            <v>-114.67864</v>
          </cell>
        </row>
        <row r="4252">
          <cell r="H4252">
            <v>-114.56719000000001</v>
          </cell>
        </row>
        <row r="4253">
          <cell r="H4253">
            <v>-114.45594</v>
          </cell>
        </row>
        <row r="4254">
          <cell r="H4254">
            <v>-114.34469999999999</v>
          </cell>
        </row>
        <row r="4255">
          <cell r="H4255">
            <v>-114.23345</v>
          </cell>
        </row>
        <row r="4256">
          <cell r="H4256">
            <v>-114.12200000000001</v>
          </cell>
        </row>
        <row r="4257">
          <cell r="H4257">
            <v>-114.01085</v>
          </cell>
        </row>
        <row r="4258">
          <cell r="H4258">
            <v>-113.89951000000001</v>
          </cell>
        </row>
        <row r="4259">
          <cell r="H4259">
            <v>-113.78825999999999</v>
          </cell>
        </row>
        <row r="4260">
          <cell r="H4260">
            <v>-113.67692</v>
          </cell>
        </row>
        <row r="4261">
          <cell r="H4261">
            <v>-113.56556999999999</v>
          </cell>
        </row>
        <row r="4262">
          <cell r="H4262">
            <v>-113.45433</v>
          </cell>
        </row>
        <row r="4263">
          <cell r="H4263">
            <v>-113.34308000000001</v>
          </cell>
        </row>
        <row r="4264">
          <cell r="H4264">
            <v>-113.23174</v>
          </cell>
        </row>
        <row r="4265">
          <cell r="H4265">
            <v>-113.12039999999999</v>
          </cell>
        </row>
        <row r="4266">
          <cell r="H4266">
            <v>-113.00915000000001</v>
          </cell>
        </row>
        <row r="4267">
          <cell r="H4267">
            <v>-112.89791000000001</v>
          </cell>
        </row>
        <row r="4268">
          <cell r="H4268">
            <v>-112.78647000000001</v>
          </cell>
        </row>
        <row r="4269">
          <cell r="H4269">
            <v>-112.67533</v>
          </cell>
        </row>
        <row r="4270">
          <cell r="H4270">
            <v>-112.56398</v>
          </cell>
        </row>
        <row r="4271">
          <cell r="H4271">
            <v>-112.45274000000001</v>
          </cell>
        </row>
        <row r="4272">
          <cell r="H4272">
            <v>-112.34139999999998</v>
          </cell>
        </row>
        <row r="4273">
          <cell r="H4273">
            <v>-112.23005999999999</v>
          </cell>
        </row>
        <row r="4274">
          <cell r="H4274">
            <v>-112.11882</v>
          </cell>
        </row>
        <row r="4275">
          <cell r="H4275">
            <v>-112.00757999999999</v>
          </cell>
        </row>
        <row r="4276">
          <cell r="H4276">
            <v>-111.89613999999999</v>
          </cell>
        </row>
        <row r="4277">
          <cell r="H4277">
            <v>-111.78490000000001</v>
          </cell>
        </row>
        <row r="4278">
          <cell r="H4278">
            <v>-111.67366</v>
          </cell>
        </row>
        <row r="4279">
          <cell r="H4279">
            <v>-111.56233</v>
          </cell>
        </row>
        <row r="4280">
          <cell r="H4280">
            <v>-111.45098999999999</v>
          </cell>
        </row>
        <row r="4281">
          <cell r="H4281">
            <v>-111.33975000000001</v>
          </cell>
        </row>
        <row r="4282">
          <cell r="H4282">
            <v>-111.22851</v>
          </cell>
        </row>
        <row r="4283">
          <cell r="H4283">
            <v>-111.11708</v>
          </cell>
        </row>
        <row r="4284">
          <cell r="H4284">
            <v>-111.00573999999999</v>
          </cell>
        </row>
        <row r="4285">
          <cell r="H4285">
            <v>-110.8946</v>
          </cell>
        </row>
        <row r="4286">
          <cell r="H4286">
            <v>-110.78327</v>
          </cell>
        </row>
        <row r="4287">
          <cell r="H4287">
            <v>-110.67192999999999</v>
          </cell>
        </row>
        <row r="4288">
          <cell r="H4288">
            <v>-110.56069999999998</v>
          </cell>
        </row>
        <row r="4289">
          <cell r="H4289">
            <v>-110.44936000000001</v>
          </cell>
        </row>
        <row r="4290">
          <cell r="H4290">
            <v>-110.33813000000001</v>
          </cell>
        </row>
        <row r="4291">
          <cell r="H4291">
            <v>-110.2268</v>
          </cell>
        </row>
        <row r="4292">
          <cell r="H4292">
            <v>-110.11546</v>
          </cell>
        </row>
        <row r="4293">
          <cell r="H4293">
            <v>-110.00423000000001</v>
          </cell>
        </row>
        <row r="4294">
          <cell r="H4294">
            <v>-109.8929</v>
          </cell>
        </row>
        <row r="4295">
          <cell r="H4295">
            <v>-109.78157000000002</v>
          </cell>
        </row>
        <row r="4296">
          <cell r="H4296">
            <v>-109.67032999999999</v>
          </cell>
        </row>
        <row r="4297">
          <cell r="H4297">
            <v>-109.5591</v>
          </cell>
        </row>
        <row r="4298">
          <cell r="H4298">
            <v>-109.44767</v>
          </cell>
        </row>
        <row r="4299">
          <cell r="H4299">
            <v>-109.33644</v>
          </cell>
        </row>
        <row r="4300">
          <cell r="H4300">
            <v>-109.22511</v>
          </cell>
        </row>
        <row r="4301">
          <cell r="H4301">
            <v>-109.11387999999999</v>
          </cell>
        </row>
        <row r="4302">
          <cell r="H4302">
            <v>-109.00255</v>
          </cell>
        </row>
        <row r="4303">
          <cell r="H4303">
            <v>-108.89122</v>
          </cell>
        </row>
        <row r="4304">
          <cell r="H4304">
            <v>-108.77999</v>
          </cell>
        </row>
        <row r="4305">
          <cell r="H4305">
            <v>-108.66866</v>
          </cell>
        </row>
        <row r="4306">
          <cell r="H4306">
            <v>-108.55734000000001</v>
          </cell>
        </row>
        <row r="4307">
          <cell r="H4307">
            <v>-108.44611</v>
          </cell>
        </row>
        <row r="4308">
          <cell r="H4308">
            <v>-108.33488</v>
          </cell>
        </row>
        <row r="4309">
          <cell r="H4309">
            <v>-108.22345000000001</v>
          </cell>
        </row>
        <row r="4310">
          <cell r="H4310">
            <v>-108.11223000000001</v>
          </cell>
        </row>
        <row r="4311">
          <cell r="H4311">
            <v>-108.0009</v>
          </cell>
        </row>
        <row r="4312">
          <cell r="H4312">
            <v>-107.88956999999999</v>
          </cell>
        </row>
        <row r="4313">
          <cell r="H4313">
            <v>-107.77825</v>
          </cell>
        </row>
        <row r="4314">
          <cell r="H4314">
            <v>-107.66701999999999</v>
          </cell>
        </row>
        <row r="4315">
          <cell r="H4315">
            <v>-107.5558</v>
          </cell>
        </row>
        <row r="4316">
          <cell r="H4316">
            <v>-107.44436999999999</v>
          </cell>
        </row>
        <row r="4317">
          <cell r="H4317">
            <v>-107.33315999999999</v>
          </cell>
        </row>
        <row r="4318">
          <cell r="H4318">
            <v>-107.22187000000001</v>
          </cell>
        </row>
        <row r="4319">
          <cell r="H4319">
            <v>-107.11047000000001</v>
          </cell>
        </row>
        <row r="4320">
          <cell r="H4320">
            <v>-106.99928000000001</v>
          </cell>
        </row>
        <row r="4321">
          <cell r="H4321">
            <v>-106.88798000000001</v>
          </cell>
        </row>
        <row r="4322">
          <cell r="H4322">
            <v>-106.77668999999997</v>
          </cell>
        </row>
        <row r="4323">
          <cell r="H4323">
            <v>-106.66539</v>
          </cell>
        </row>
        <row r="4324">
          <cell r="H4324">
            <v>-106.55408999999999</v>
          </cell>
        </row>
        <row r="4325">
          <cell r="H4325">
            <v>-106.44279999999999</v>
          </cell>
        </row>
        <row r="4326">
          <cell r="H4326">
            <v>-106.3314</v>
          </cell>
        </row>
        <row r="4327">
          <cell r="H4327">
            <v>-106.22021000000001</v>
          </cell>
        </row>
        <row r="4328">
          <cell r="H4328">
            <v>-106.10891000000001</v>
          </cell>
        </row>
        <row r="4329">
          <cell r="H4329">
            <v>-105.99762</v>
          </cell>
        </row>
        <row r="4330">
          <cell r="H4330">
            <v>-105.88632</v>
          </cell>
        </row>
        <row r="4331">
          <cell r="H4331">
            <v>-105.77503000000002</v>
          </cell>
        </row>
        <row r="4332">
          <cell r="H4332">
            <v>-105.66374</v>
          </cell>
        </row>
        <row r="4333">
          <cell r="H4333">
            <v>-105.55234999999999</v>
          </cell>
        </row>
        <row r="4334">
          <cell r="H4334">
            <v>-105.44114999999999</v>
          </cell>
        </row>
        <row r="4335">
          <cell r="H4335">
            <v>-105.32984999999999</v>
          </cell>
        </row>
        <row r="4336">
          <cell r="H4336">
            <v>-105.21847000000001</v>
          </cell>
        </row>
        <row r="4337">
          <cell r="H4337">
            <v>-105.10726999999999</v>
          </cell>
        </row>
        <row r="4338">
          <cell r="H4338">
            <v>-104.99596999999999</v>
          </cell>
        </row>
        <row r="4339">
          <cell r="H4339">
            <v>-104.88468</v>
          </cell>
        </row>
        <row r="4340">
          <cell r="H4340">
            <v>-104.77339000000001</v>
          </cell>
        </row>
        <row r="4341">
          <cell r="H4341">
            <v>-104.6621</v>
          </cell>
        </row>
        <row r="4342">
          <cell r="H4342">
            <v>-104.55080000000001</v>
          </cell>
        </row>
        <row r="4343">
          <cell r="H4343">
            <v>-104.43941000000001</v>
          </cell>
        </row>
        <row r="4344">
          <cell r="H4344">
            <v>-104.32821000000001</v>
          </cell>
        </row>
        <row r="4345">
          <cell r="H4345">
            <v>-104.21692000000002</v>
          </cell>
        </row>
        <row r="4346">
          <cell r="H4346">
            <v>-104.10553000000002</v>
          </cell>
        </row>
        <row r="4347">
          <cell r="H4347">
            <v>-103.99433999999999</v>
          </cell>
        </row>
        <row r="4348">
          <cell r="H4348">
            <v>-103.88304000000001</v>
          </cell>
        </row>
        <row r="4349">
          <cell r="H4349">
            <v>-103.77174999999998</v>
          </cell>
        </row>
        <row r="4350">
          <cell r="H4350">
            <v>-103.66035999999998</v>
          </cell>
        </row>
        <row r="4351">
          <cell r="H4351">
            <v>-103.54917</v>
          </cell>
        </row>
        <row r="4352">
          <cell r="H4352">
            <v>-103.43787999999999</v>
          </cell>
        </row>
        <row r="4353">
          <cell r="H4353">
            <v>-103.32648999999999</v>
          </cell>
        </row>
        <row r="4354">
          <cell r="H4354">
            <v>-103.21529</v>
          </cell>
        </row>
        <row r="4355">
          <cell r="H4355">
            <v>-103.10399999999998</v>
          </cell>
        </row>
        <row r="4356">
          <cell r="H4356">
            <v>-102.99261</v>
          </cell>
        </row>
        <row r="4357">
          <cell r="H4357">
            <v>-102.88132</v>
          </cell>
        </row>
        <row r="4358">
          <cell r="H4358">
            <v>-102.77012999999999</v>
          </cell>
        </row>
        <row r="4359">
          <cell r="H4359">
            <v>-102.65872999999999</v>
          </cell>
        </row>
        <row r="4360">
          <cell r="H4360">
            <v>-102.54744000000001</v>
          </cell>
        </row>
        <row r="4361">
          <cell r="H4361">
            <v>-102.43626</v>
          </cell>
        </row>
        <row r="4362">
          <cell r="H4362">
            <v>-102.32486</v>
          </cell>
        </row>
        <row r="4363">
          <cell r="H4363">
            <v>-102.21357</v>
          </cell>
        </row>
        <row r="4364">
          <cell r="H4364">
            <v>-102.10228000000001</v>
          </cell>
        </row>
        <row r="4365">
          <cell r="H4365">
            <v>-101.99108999999999</v>
          </cell>
        </row>
        <row r="4366">
          <cell r="H4366">
            <v>-101.87969</v>
          </cell>
        </row>
        <row r="4367">
          <cell r="H4367">
            <v>-101.76841</v>
          </cell>
        </row>
        <row r="4368">
          <cell r="H4368">
            <v>-101.65720999999999</v>
          </cell>
        </row>
        <row r="4369">
          <cell r="H4369">
            <v>-101.54583000000001</v>
          </cell>
        </row>
        <row r="4370">
          <cell r="H4370">
            <v>-101.43454</v>
          </cell>
        </row>
        <row r="4371">
          <cell r="H4371">
            <v>-101.32324000000001</v>
          </cell>
        </row>
        <row r="4372">
          <cell r="H4372">
            <v>-101.21196</v>
          </cell>
        </row>
        <row r="4373">
          <cell r="H4373">
            <v>-101.10067000000001</v>
          </cell>
        </row>
        <row r="4374">
          <cell r="H4374">
            <v>-100.98936999999999</v>
          </cell>
        </row>
        <row r="4375">
          <cell r="H4375">
            <v>-100.87799</v>
          </cell>
        </row>
        <row r="4376">
          <cell r="H4376">
            <v>-100.76679999999999</v>
          </cell>
        </row>
        <row r="4377">
          <cell r="H4377">
            <v>-100.65551000000001</v>
          </cell>
        </row>
        <row r="4378">
          <cell r="H4378">
            <v>-100.54412000000001</v>
          </cell>
        </row>
        <row r="4379">
          <cell r="H4379">
            <v>-100.43292999999998</v>
          </cell>
        </row>
        <row r="4380">
          <cell r="H4380">
            <v>-100.32164999999999</v>
          </cell>
        </row>
        <row r="4381">
          <cell r="H4381">
            <v>-100.21025999999999</v>
          </cell>
        </row>
        <row r="4382">
          <cell r="H4382">
            <v>-100.09896999999999</v>
          </cell>
        </row>
        <row r="4383">
          <cell r="H4383">
            <v>-99.987779999999987</v>
          </cell>
        </row>
        <row r="4384">
          <cell r="H4384">
            <v>-99.876389999999986</v>
          </cell>
        </row>
        <row r="4385">
          <cell r="H4385">
            <v>-99.765100000000004</v>
          </cell>
        </row>
        <row r="4386">
          <cell r="H4386">
            <v>-99.653809999999993</v>
          </cell>
        </row>
        <row r="4387">
          <cell r="H4387">
            <v>-99.542519999999996</v>
          </cell>
        </row>
        <row r="4388">
          <cell r="H4388">
            <v>-99.431240000000003</v>
          </cell>
        </row>
        <row r="4389">
          <cell r="H4389">
            <v>-99.319950000000006</v>
          </cell>
        </row>
        <row r="4390">
          <cell r="H4390">
            <v>-99.208660000000009</v>
          </cell>
        </row>
        <row r="4391">
          <cell r="H4391">
            <v>-99.097369999999998</v>
          </cell>
        </row>
        <row r="4392">
          <cell r="H4392">
            <v>-98.986080000000001</v>
          </cell>
        </row>
        <row r="4393">
          <cell r="H4393">
            <v>-98.874690000000001</v>
          </cell>
        </row>
        <row r="4394">
          <cell r="H4394">
            <v>-98.763509999999997</v>
          </cell>
        </row>
        <row r="4395">
          <cell r="H4395">
            <v>-98.652209999999997</v>
          </cell>
        </row>
        <row r="4396">
          <cell r="H4396">
            <v>-98.540829999999985</v>
          </cell>
        </row>
        <row r="4397">
          <cell r="H4397">
            <v>-98.429549999999992</v>
          </cell>
        </row>
        <row r="4398">
          <cell r="H4398">
            <v>-98.318359999999998</v>
          </cell>
        </row>
        <row r="4399">
          <cell r="H4399">
            <v>-98.206969999999998</v>
          </cell>
        </row>
        <row r="4400">
          <cell r="H4400">
            <v>-98.095690000000005</v>
          </cell>
        </row>
        <row r="4401">
          <cell r="H4401">
            <v>-97.984390000000005</v>
          </cell>
        </row>
        <row r="4402">
          <cell r="H4402">
            <v>-97.873109999999997</v>
          </cell>
        </row>
        <row r="4403">
          <cell r="H4403">
            <v>-97.76182</v>
          </cell>
        </row>
        <row r="4404">
          <cell r="H4404">
            <v>-97.650540000000007</v>
          </cell>
        </row>
        <row r="4405">
          <cell r="H4405">
            <v>-97.53925000000001</v>
          </cell>
        </row>
        <row r="4406">
          <cell r="H4406">
            <v>-97.427970000000002</v>
          </cell>
        </row>
        <row r="4407">
          <cell r="H4407">
            <v>-97.316680000000005</v>
          </cell>
        </row>
        <row r="4408">
          <cell r="H4408">
            <v>-97.205299999999994</v>
          </cell>
        </row>
        <row r="4409">
          <cell r="H4409">
            <v>-97.094110000000015</v>
          </cell>
        </row>
        <row r="4410">
          <cell r="H4410">
            <v>-96.98281999999999</v>
          </cell>
        </row>
        <row r="4411">
          <cell r="H4411">
            <v>-96.871439999999993</v>
          </cell>
        </row>
        <row r="4412">
          <cell r="H4412">
            <v>-96.760149999999996</v>
          </cell>
        </row>
        <row r="4413">
          <cell r="H4413">
            <v>-96.648859999999985</v>
          </cell>
        </row>
        <row r="4414">
          <cell r="H4414">
            <v>-96.537579999999991</v>
          </cell>
        </row>
        <row r="4415">
          <cell r="H4415">
            <v>-96.426299999999998</v>
          </cell>
        </row>
        <row r="4416">
          <cell r="H4416">
            <v>-96.314909999999998</v>
          </cell>
        </row>
        <row r="4417">
          <cell r="H4417">
            <v>-96.203730000000007</v>
          </cell>
        </row>
        <row r="4418">
          <cell r="H4418">
            <v>-96.092439999999996</v>
          </cell>
        </row>
        <row r="4419">
          <cell r="H4419">
            <v>-95.981049999999996</v>
          </cell>
        </row>
        <row r="4420">
          <cell r="H4420">
            <v>-95.869770000000003</v>
          </cell>
        </row>
        <row r="4421">
          <cell r="H4421">
            <v>-95.758579999999995</v>
          </cell>
        </row>
        <row r="4422">
          <cell r="H4422">
            <v>-95.647200000000012</v>
          </cell>
        </row>
        <row r="4423">
          <cell r="H4423">
            <v>-95.535910000000001</v>
          </cell>
        </row>
        <row r="4424">
          <cell r="H4424">
            <v>-95.424629999999993</v>
          </cell>
        </row>
        <row r="4425">
          <cell r="H4425">
            <v>-95.31335</v>
          </cell>
        </row>
        <row r="4426">
          <cell r="H4426">
            <v>-95.202059999999989</v>
          </cell>
        </row>
        <row r="4427">
          <cell r="H4427">
            <v>-95.090680000000006</v>
          </cell>
        </row>
        <row r="4428">
          <cell r="H4428">
            <v>-94.979399999999998</v>
          </cell>
        </row>
        <row r="4429">
          <cell r="H4429">
            <v>-94.868219999999994</v>
          </cell>
        </row>
        <row r="4430">
          <cell r="H4430">
            <v>-94.756840000000011</v>
          </cell>
        </row>
        <row r="4431">
          <cell r="H4431">
            <v>-94.645539999999997</v>
          </cell>
        </row>
        <row r="4432">
          <cell r="H4432">
            <v>-94.534260000000003</v>
          </cell>
        </row>
        <row r="4433">
          <cell r="H4433">
            <v>-94.422979999999995</v>
          </cell>
        </row>
        <row r="4434">
          <cell r="H4434">
            <v>-94.311700000000002</v>
          </cell>
        </row>
        <row r="4435">
          <cell r="H4435">
            <v>-94.200409999999991</v>
          </cell>
        </row>
        <row r="4436">
          <cell r="H4436">
            <v>-94.089030000000008</v>
          </cell>
        </row>
        <row r="4437">
          <cell r="H4437">
            <v>-93.977860000000007</v>
          </cell>
        </row>
        <row r="4438">
          <cell r="H4438">
            <v>-93.866470000000007</v>
          </cell>
        </row>
        <row r="4439">
          <cell r="H4439">
            <v>-93.755190000000013</v>
          </cell>
        </row>
        <row r="4440">
          <cell r="H4440">
            <v>-93.643900000000002</v>
          </cell>
        </row>
        <row r="4441">
          <cell r="H4441">
            <v>-93.532620000000009</v>
          </cell>
        </row>
        <row r="4442">
          <cell r="H4442">
            <v>-93.421340000000001</v>
          </cell>
        </row>
        <row r="4443">
          <cell r="H4443">
            <v>-93.310060000000007</v>
          </cell>
        </row>
        <row r="4444">
          <cell r="H4444">
            <v>-93.198670000000007</v>
          </cell>
        </row>
        <row r="4445">
          <cell r="H4445">
            <v>-93.087500000000006</v>
          </cell>
        </row>
        <row r="4446">
          <cell r="H4446">
            <v>-92.976210000000009</v>
          </cell>
        </row>
        <row r="4447">
          <cell r="H4447">
            <v>-92.864829999999998</v>
          </cell>
        </row>
        <row r="4448">
          <cell r="H4448">
            <v>-92.753550000000004</v>
          </cell>
        </row>
        <row r="4449">
          <cell r="H4449">
            <v>-92.642269999999996</v>
          </cell>
        </row>
        <row r="4450">
          <cell r="H4450">
            <v>-92.53098</v>
          </cell>
        </row>
        <row r="4451">
          <cell r="H4451">
            <v>-92.419709999999995</v>
          </cell>
        </row>
        <row r="4452">
          <cell r="H4452">
            <v>-92.308329999999998</v>
          </cell>
        </row>
        <row r="4453">
          <cell r="H4453">
            <v>-92.197140000000005</v>
          </cell>
        </row>
        <row r="4454">
          <cell r="H4454">
            <v>-92.085859999999997</v>
          </cell>
        </row>
        <row r="4455">
          <cell r="H4455">
            <v>-91.97448</v>
          </cell>
        </row>
        <row r="4456">
          <cell r="H4456">
            <v>-91.863209999999995</v>
          </cell>
        </row>
        <row r="4457">
          <cell r="H4457">
            <v>-91.751819999999995</v>
          </cell>
        </row>
        <row r="4458">
          <cell r="H4458">
            <v>-91.640640000000005</v>
          </cell>
        </row>
        <row r="4459">
          <cell r="H4459">
            <v>-91.529359999999997</v>
          </cell>
        </row>
        <row r="4460">
          <cell r="H4460">
            <v>-91.41798</v>
          </cell>
        </row>
        <row r="4461">
          <cell r="H4461">
            <v>-91.306699999999992</v>
          </cell>
        </row>
        <row r="4462">
          <cell r="H4462">
            <v>-91.195419999999999</v>
          </cell>
        </row>
        <row r="4463">
          <cell r="H4463">
            <v>-91.084140000000005</v>
          </cell>
        </row>
        <row r="4464">
          <cell r="H4464">
            <v>-90.97287</v>
          </cell>
        </row>
        <row r="4465">
          <cell r="H4465">
            <v>-90.86148</v>
          </cell>
        </row>
        <row r="4466">
          <cell r="H4466">
            <v>-90.75030000000001</v>
          </cell>
        </row>
        <row r="4467">
          <cell r="H4467">
            <v>-90.639020000000002</v>
          </cell>
        </row>
        <row r="4468">
          <cell r="H4468">
            <v>-90.527640000000005</v>
          </cell>
        </row>
        <row r="4469">
          <cell r="H4469">
            <v>-90.416370000000001</v>
          </cell>
        </row>
        <row r="4470">
          <cell r="H4470">
            <v>-90.30507999999999</v>
          </cell>
        </row>
        <row r="4471">
          <cell r="H4471">
            <v>-90.193799999999996</v>
          </cell>
        </row>
        <row r="4472">
          <cell r="H4472">
            <v>-90.082530000000006</v>
          </cell>
        </row>
        <row r="4473">
          <cell r="H4473">
            <v>-89.971149999999994</v>
          </cell>
        </row>
        <row r="4474">
          <cell r="H4474">
            <v>-89.859870000000001</v>
          </cell>
        </row>
        <row r="4475">
          <cell r="H4475">
            <v>-89.748590000000007</v>
          </cell>
        </row>
        <row r="4476">
          <cell r="H4476">
            <v>-89.637310000000014</v>
          </cell>
        </row>
        <row r="4477">
          <cell r="H4477">
            <v>-89.526029999999992</v>
          </cell>
        </row>
        <row r="4478">
          <cell r="H4478">
            <v>-89.414659999999998</v>
          </cell>
        </row>
        <row r="4479">
          <cell r="H4479">
            <v>-89.303480000000008</v>
          </cell>
        </row>
        <row r="4480">
          <cell r="H4480">
            <v>-89.192099999999996</v>
          </cell>
        </row>
        <row r="4481">
          <cell r="H4481">
            <v>-89.080820000000003</v>
          </cell>
        </row>
        <row r="4482">
          <cell r="H4482">
            <v>-88.969540000000009</v>
          </cell>
        </row>
        <row r="4483">
          <cell r="H4483">
            <v>-88.858170000000001</v>
          </cell>
        </row>
        <row r="4484">
          <cell r="H4484">
            <v>-88.746989999999997</v>
          </cell>
        </row>
        <row r="4485">
          <cell r="H4485">
            <v>-88.635620000000003</v>
          </cell>
        </row>
        <row r="4486">
          <cell r="H4486">
            <v>-88.524339999999995</v>
          </cell>
        </row>
        <row r="4487">
          <cell r="H4487">
            <v>-88.413060000000002</v>
          </cell>
        </row>
        <row r="4488">
          <cell r="H4488">
            <v>-88.301789999999997</v>
          </cell>
        </row>
        <row r="4489">
          <cell r="H4489">
            <v>-88.190510000000003</v>
          </cell>
        </row>
        <row r="4490">
          <cell r="H4490">
            <v>-88.079130000000006</v>
          </cell>
        </row>
        <row r="4491">
          <cell r="H4491">
            <v>-87.967849999999999</v>
          </cell>
        </row>
        <row r="4492">
          <cell r="H4492">
            <v>-87.856570000000005</v>
          </cell>
        </row>
        <row r="4493">
          <cell r="H4493">
            <v>-87.7453</v>
          </cell>
        </row>
        <row r="4494">
          <cell r="H4494">
            <v>-87.634019999999992</v>
          </cell>
        </row>
        <row r="4495">
          <cell r="H4495">
            <v>-87.522649999999999</v>
          </cell>
        </row>
        <row r="4496">
          <cell r="H4496">
            <v>-87.411370000000005</v>
          </cell>
        </row>
        <row r="4497">
          <cell r="H4497">
            <v>-87.300190000000001</v>
          </cell>
        </row>
        <row r="4498">
          <cell r="H4498">
            <v>-87.188820000000007</v>
          </cell>
        </row>
        <row r="4499">
          <cell r="H4499">
            <v>-87.07753799999999</v>
          </cell>
        </row>
        <row r="4500">
          <cell r="H4500">
            <v>-86.966167999999996</v>
          </cell>
        </row>
        <row r="4501">
          <cell r="H4501">
            <v>-86.854887000000005</v>
          </cell>
        </row>
        <row r="4502">
          <cell r="H4502">
            <v>-86.743716000000006</v>
          </cell>
        </row>
        <row r="4503">
          <cell r="H4503">
            <v>-86.632334999999998</v>
          </cell>
        </row>
        <row r="4504">
          <cell r="H4504">
            <v>-86.521063999999996</v>
          </cell>
        </row>
        <row r="4505">
          <cell r="H4505">
            <v>-86.409691999999993</v>
          </cell>
        </row>
        <row r="4506">
          <cell r="H4506">
            <v>-86.298510000000007</v>
          </cell>
        </row>
        <row r="4507">
          <cell r="H4507">
            <v>-86.187237999999994</v>
          </cell>
        </row>
        <row r="4508">
          <cell r="H4508">
            <v>-86.075864999999993</v>
          </cell>
        </row>
        <row r="4509">
          <cell r="H4509">
            <v>-85.964591999999996</v>
          </cell>
        </row>
        <row r="4510">
          <cell r="H4510">
            <v>-85.853209000000007</v>
          </cell>
        </row>
        <row r="4511">
          <cell r="H4511">
            <v>-85.742035999999999</v>
          </cell>
        </row>
        <row r="4512">
          <cell r="H4512">
            <v>-85.630661999999987</v>
          </cell>
        </row>
        <row r="4513">
          <cell r="H4513">
            <v>-85.519389000000004</v>
          </cell>
        </row>
        <row r="4514">
          <cell r="H4514">
            <v>-85.408115000000009</v>
          </cell>
        </row>
        <row r="4515">
          <cell r="H4515">
            <v>-85.29674</v>
          </cell>
        </row>
        <row r="4516">
          <cell r="H4516">
            <v>-85.185566000000009</v>
          </cell>
        </row>
        <row r="4517">
          <cell r="H4517">
            <v>-85.074190599999994</v>
          </cell>
        </row>
        <row r="4518">
          <cell r="H4518">
            <v>-84.962925500000011</v>
          </cell>
        </row>
        <row r="4519">
          <cell r="H4519">
            <v>-84.851650000000006</v>
          </cell>
        </row>
        <row r="4520">
          <cell r="H4520">
            <v>-84.740274400000004</v>
          </cell>
        </row>
        <row r="4521">
          <cell r="H4521">
            <v>-84.629097999999999</v>
          </cell>
        </row>
        <row r="4522">
          <cell r="H4522">
            <v>-84.517731999999995</v>
          </cell>
        </row>
        <row r="4523">
          <cell r="H4523">
            <v>-84.406456000000006</v>
          </cell>
        </row>
        <row r="4524">
          <cell r="H4524">
            <v>-84.295078999999987</v>
          </cell>
        </row>
        <row r="4525">
          <cell r="H4525">
            <v>-84.183911999999992</v>
          </cell>
        </row>
        <row r="4526">
          <cell r="H4526">
            <v>-84.072635000000005</v>
          </cell>
        </row>
        <row r="4527">
          <cell r="H4527">
            <v>-83.961267000000007</v>
          </cell>
        </row>
        <row r="4528">
          <cell r="H4528">
            <v>-83.849988999999994</v>
          </cell>
        </row>
        <row r="4529">
          <cell r="H4529">
            <v>-83.738621000000009</v>
          </cell>
        </row>
        <row r="4530">
          <cell r="H4530">
            <v>-83.627443</v>
          </cell>
        </row>
        <row r="4531">
          <cell r="H4531">
            <v>-83.516074000000017</v>
          </cell>
        </row>
        <row r="4532">
          <cell r="H4532">
            <v>-83.404804999999996</v>
          </cell>
        </row>
        <row r="4533">
          <cell r="H4533">
            <v>-83.293526</v>
          </cell>
        </row>
        <row r="4534">
          <cell r="H4534">
            <v>-83.182157000000004</v>
          </cell>
        </row>
        <row r="4535">
          <cell r="H4535">
            <v>-83.070986999999988</v>
          </cell>
        </row>
        <row r="4536">
          <cell r="H4536">
            <v>-82.959616999999994</v>
          </cell>
        </row>
        <row r="4537">
          <cell r="H4537">
            <v>-82.848337000000001</v>
          </cell>
        </row>
        <row r="4538">
          <cell r="H4538">
            <v>-82.736967000000007</v>
          </cell>
        </row>
        <row r="4539">
          <cell r="H4539">
            <v>-82.625699999999995</v>
          </cell>
        </row>
        <row r="4540">
          <cell r="H4540">
            <v>-82.514520000000005</v>
          </cell>
        </row>
        <row r="4541">
          <cell r="H4541">
            <v>-82.403150000000011</v>
          </cell>
        </row>
        <row r="4542">
          <cell r="H4542">
            <v>-82.291880000000006</v>
          </cell>
        </row>
        <row r="4543">
          <cell r="H4543">
            <v>-82.180510000000012</v>
          </cell>
        </row>
        <row r="4544">
          <cell r="H4544">
            <v>-82.069249999999997</v>
          </cell>
        </row>
        <row r="4545">
          <cell r="H4545">
            <v>-81.957980000000006</v>
          </cell>
        </row>
        <row r="4546">
          <cell r="H4546">
            <v>-81.846699999999998</v>
          </cell>
        </row>
        <row r="4547">
          <cell r="H4547">
            <v>-81.73532999999999</v>
          </cell>
        </row>
        <row r="4548">
          <cell r="H4548">
            <v>-81.62406</v>
          </cell>
        </row>
        <row r="4549">
          <cell r="H4549">
            <v>-81.51279000000001</v>
          </cell>
        </row>
        <row r="4550">
          <cell r="H4550">
            <v>-81.401420000000002</v>
          </cell>
        </row>
        <row r="4551">
          <cell r="H4551">
            <v>-81.29025</v>
          </cell>
        </row>
        <row r="4552">
          <cell r="H4552">
            <v>-81.178880000000007</v>
          </cell>
        </row>
        <row r="4553">
          <cell r="H4553">
            <v>-81.067610000000002</v>
          </cell>
        </row>
        <row r="4554">
          <cell r="H4554">
            <v>-80.956239999999994</v>
          </cell>
        </row>
        <row r="4555">
          <cell r="H4555">
            <v>-80.844969999999989</v>
          </cell>
        </row>
        <row r="4556">
          <cell r="H4556">
            <v>-80.733700000000013</v>
          </cell>
        </row>
        <row r="4557">
          <cell r="H4557">
            <v>-80.622439999999997</v>
          </cell>
        </row>
        <row r="4558">
          <cell r="H4558">
            <v>-80.511160000000004</v>
          </cell>
        </row>
        <row r="4559">
          <cell r="H4559">
            <v>-80.399799999999985</v>
          </cell>
        </row>
        <row r="4560">
          <cell r="H4560">
            <v>-80.288529999999994</v>
          </cell>
        </row>
        <row r="4561">
          <cell r="H4561">
            <v>-80.177250000000001</v>
          </cell>
        </row>
        <row r="4562">
          <cell r="H4562">
            <v>-80.065989999999999</v>
          </cell>
        </row>
        <row r="4563">
          <cell r="H4563">
            <v>-79.954620000000006</v>
          </cell>
        </row>
        <row r="4564">
          <cell r="H4564">
            <v>-79.843350000000001</v>
          </cell>
        </row>
        <row r="4565">
          <cell r="H4565">
            <v>-79.731980000000007</v>
          </cell>
        </row>
        <row r="4566">
          <cell r="H4566">
            <v>-79.620820000000009</v>
          </cell>
        </row>
        <row r="4567">
          <cell r="H4567">
            <v>-79.509550000000004</v>
          </cell>
        </row>
        <row r="4568">
          <cell r="H4568">
            <v>-79.398179999999996</v>
          </cell>
        </row>
        <row r="4569">
          <cell r="H4569">
            <v>-79.286910000000006</v>
          </cell>
        </row>
        <row r="4570">
          <cell r="H4570">
            <v>-79.175540000000012</v>
          </cell>
        </row>
        <row r="4571">
          <cell r="H4571">
            <v>-79.064269999999993</v>
          </cell>
        </row>
        <row r="4572">
          <cell r="H4572">
            <v>-78.952999999999989</v>
          </cell>
        </row>
        <row r="4573">
          <cell r="H4573">
            <v>-78.841729999999998</v>
          </cell>
        </row>
        <row r="4574">
          <cell r="H4574">
            <v>-78.730369999999994</v>
          </cell>
        </row>
        <row r="4575">
          <cell r="H4575">
            <v>-78.619099999999989</v>
          </cell>
        </row>
        <row r="4576">
          <cell r="H4576">
            <v>-78.507730000000009</v>
          </cell>
        </row>
        <row r="4577">
          <cell r="H4577">
            <v>-78.396569999999997</v>
          </cell>
        </row>
        <row r="4578">
          <cell r="H4578">
            <v>-78.285300000000007</v>
          </cell>
        </row>
        <row r="4579">
          <cell r="H4579">
            <v>-78.173929999999999</v>
          </cell>
        </row>
        <row r="4580">
          <cell r="H4580">
            <v>-78.062670000000011</v>
          </cell>
        </row>
        <row r="4581">
          <cell r="H4581">
            <v>-77.951300000000003</v>
          </cell>
        </row>
        <row r="4582">
          <cell r="H4582">
            <v>-77.840029999999999</v>
          </cell>
        </row>
        <row r="4583">
          <cell r="H4583">
            <v>-77.728769999999997</v>
          </cell>
        </row>
        <row r="4584">
          <cell r="H4584">
            <v>-77.617499999999993</v>
          </cell>
        </row>
        <row r="4585">
          <cell r="H4585">
            <v>-77.506139999999988</v>
          </cell>
        </row>
        <row r="4586">
          <cell r="H4586">
            <v>-77.394869999999997</v>
          </cell>
        </row>
        <row r="4587">
          <cell r="H4587">
            <v>-77.283499999999989</v>
          </cell>
        </row>
        <row r="4588">
          <cell r="H4588">
            <v>-77.172340000000005</v>
          </cell>
        </row>
        <row r="4589">
          <cell r="H4589">
            <v>-77.060969999999998</v>
          </cell>
        </row>
        <row r="4590">
          <cell r="H4590">
            <v>-76.949709999999996</v>
          </cell>
        </row>
        <row r="4591">
          <cell r="H4591">
            <v>-76.838340000000002</v>
          </cell>
        </row>
        <row r="4592">
          <cell r="H4592">
            <v>-76.727080000000001</v>
          </cell>
        </row>
        <row r="4593">
          <cell r="H4593">
            <v>-76.615800000000007</v>
          </cell>
        </row>
        <row r="4594">
          <cell r="H4594">
            <v>-76.504540000000006</v>
          </cell>
        </row>
        <row r="4595">
          <cell r="H4595">
            <v>-76.393280000000004</v>
          </cell>
        </row>
        <row r="4596">
          <cell r="H4596">
            <v>-76.28192</v>
          </cell>
        </row>
        <row r="4597">
          <cell r="H4597">
            <v>-76.170649999999995</v>
          </cell>
        </row>
        <row r="4598">
          <cell r="H4598">
            <v>-76.059279000000004</v>
          </cell>
        </row>
        <row r="4599">
          <cell r="H4599">
            <v>-75.94802</v>
          </cell>
        </row>
        <row r="4600">
          <cell r="H4600">
            <v>-75.836753000000002</v>
          </cell>
        </row>
        <row r="4601">
          <cell r="H4601">
            <v>-75.725484999999992</v>
          </cell>
        </row>
        <row r="4602">
          <cell r="H4602">
            <v>-75.61412799999998</v>
          </cell>
        </row>
        <row r="4603">
          <cell r="H4603">
            <v>-75.502861999999993</v>
          </cell>
        </row>
        <row r="4604">
          <cell r="H4604">
            <v>-75.391494999999992</v>
          </cell>
        </row>
        <row r="4605">
          <cell r="H4605">
            <v>-75.280229000000006</v>
          </cell>
        </row>
        <row r="4606">
          <cell r="H4606">
            <v>-75.168963999999988</v>
          </cell>
        </row>
        <row r="4607">
          <cell r="H4607">
            <v>-75.057709000000003</v>
          </cell>
        </row>
        <row r="4608">
          <cell r="H4608">
            <v>-74.946343999999996</v>
          </cell>
        </row>
        <row r="4609">
          <cell r="H4609">
            <v>-74.835080000000005</v>
          </cell>
        </row>
        <row r="4610">
          <cell r="H4610">
            <v>-74.723715999999996</v>
          </cell>
        </row>
        <row r="4611">
          <cell r="H4611">
            <v>-74.612452000000005</v>
          </cell>
        </row>
        <row r="4612">
          <cell r="H4612">
            <v>-74.501188999999997</v>
          </cell>
        </row>
        <row r="4613">
          <cell r="H4613">
            <v>-74.389926000000003</v>
          </cell>
        </row>
        <row r="4614">
          <cell r="H4614">
            <v>-74.278562999999991</v>
          </cell>
        </row>
        <row r="4615">
          <cell r="H4615">
            <v>-74.167301000000009</v>
          </cell>
        </row>
        <row r="4616">
          <cell r="H4616">
            <v>-74.056030000000007</v>
          </cell>
        </row>
        <row r="4617">
          <cell r="H4617">
            <v>-73.944667999999993</v>
          </cell>
        </row>
        <row r="4618">
          <cell r="H4618">
            <v>-73.833506999999997</v>
          </cell>
        </row>
        <row r="4619">
          <cell r="H4619">
            <v>-73.722146999999993</v>
          </cell>
        </row>
        <row r="4620">
          <cell r="H4620">
            <v>-73.610886000000008</v>
          </cell>
        </row>
        <row r="4621">
          <cell r="H4621">
            <v>-73.499525999999989</v>
          </cell>
        </row>
        <row r="4622">
          <cell r="H4622">
            <v>-73.38825700000001</v>
          </cell>
        </row>
        <row r="4623">
          <cell r="H4623">
            <v>-73.276897999999989</v>
          </cell>
        </row>
        <row r="4624">
          <cell r="H4624">
            <v>-73.165739000000002</v>
          </cell>
        </row>
        <row r="4625">
          <cell r="H4625">
            <v>-73.054371000000003</v>
          </cell>
        </row>
        <row r="4626">
          <cell r="H4626">
            <v>-72.943112999999997</v>
          </cell>
        </row>
        <row r="4627">
          <cell r="H4627">
            <v>-72.829897000000003</v>
          </cell>
        </row>
        <row r="4628">
          <cell r="H4628">
            <v>-72.716120000000004</v>
          </cell>
        </row>
        <row r="4629">
          <cell r="H4629">
            <v>-72.602343000000005</v>
          </cell>
        </row>
        <row r="4630">
          <cell r="H4630">
            <v>-72.488567000000018</v>
          </cell>
        </row>
        <row r="4631">
          <cell r="H4631">
            <v>-72.374791999999985</v>
          </cell>
        </row>
        <row r="4632">
          <cell r="H4632">
            <v>-72.261116999999999</v>
          </cell>
        </row>
        <row r="4633">
          <cell r="H4633">
            <v>-72.147341999999995</v>
          </cell>
        </row>
        <row r="4634">
          <cell r="H4634">
            <v>-72.033567999999988</v>
          </cell>
        </row>
        <row r="4635">
          <cell r="H4635">
            <v>-71.919694000000007</v>
          </cell>
        </row>
        <row r="4636">
          <cell r="H4636">
            <v>-71.805921000000012</v>
          </cell>
        </row>
        <row r="4637">
          <cell r="H4637">
            <v>-71.692138</v>
          </cell>
        </row>
        <row r="4638">
          <cell r="H4638">
            <v>-71.578465999999992</v>
          </cell>
        </row>
        <row r="4639">
          <cell r="H4639">
            <v>-71.464693999999994</v>
          </cell>
        </row>
        <row r="4640">
          <cell r="H4640">
            <v>-71.350922999999995</v>
          </cell>
        </row>
        <row r="4641">
          <cell r="H4641">
            <v>-71.237142000000006</v>
          </cell>
        </row>
        <row r="4642">
          <cell r="H4642">
            <v>-71.123372000000003</v>
          </cell>
        </row>
        <row r="4643">
          <cell r="H4643">
            <v>-71.009491999999995</v>
          </cell>
        </row>
        <row r="4644">
          <cell r="H4644">
            <v>-70.895823000000007</v>
          </cell>
        </row>
        <row r="4645">
          <cell r="H4645">
            <v>-70.782044000000013</v>
          </cell>
        </row>
        <row r="4646">
          <cell r="H4646">
            <v>-70.668274999999994</v>
          </cell>
        </row>
        <row r="4647">
          <cell r="H4647">
            <v>-70.554496999999998</v>
          </cell>
        </row>
        <row r="4648">
          <cell r="H4648">
            <v>-70.44072899999999</v>
          </cell>
        </row>
        <row r="4649">
          <cell r="H4649">
            <v>-70.326951999999991</v>
          </cell>
        </row>
        <row r="4650">
          <cell r="H4650">
            <v>-70.213075999999987</v>
          </cell>
        </row>
        <row r="4651">
          <cell r="H4651">
            <v>-70.099409999999992</v>
          </cell>
        </row>
        <row r="4652">
          <cell r="H4652">
            <v>-69.98563399999999</v>
          </cell>
        </row>
        <row r="4653">
          <cell r="H4653">
            <v>-69.871859000000001</v>
          </cell>
        </row>
        <row r="4654">
          <cell r="H4654">
            <v>-69.758083999999997</v>
          </cell>
        </row>
        <row r="4655">
          <cell r="H4655">
            <v>-69.64430999999999</v>
          </cell>
        </row>
        <row r="4656">
          <cell r="H4656">
            <v>-69.530535999999998</v>
          </cell>
        </row>
        <row r="4657">
          <cell r="H4657">
            <v>-69.416762999999989</v>
          </cell>
        </row>
        <row r="4658">
          <cell r="H4658">
            <v>-69.302989999999994</v>
          </cell>
        </row>
        <row r="4659">
          <cell r="H4659">
            <v>-69.189216999999985</v>
          </cell>
        </row>
        <row r="4660">
          <cell r="H4660">
            <v>-69.075444999999988</v>
          </cell>
        </row>
        <row r="4661">
          <cell r="H4661">
            <v>-68.961669999999998</v>
          </cell>
        </row>
        <row r="4662">
          <cell r="H4662">
            <v>-68.847899999999996</v>
          </cell>
        </row>
        <row r="4663">
          <cell r="H4663">
            <v>-68.734220000000008</v>
          </cell>
        </row>
        <row r="4664">
          <cell r="H4664">
            <v>-68.620350000000002</v>
          </cell>
        </row>
        <row r="4665">
          <cell r="H4665">
            <v>-68.50658</v>
          </cell>
        </row>
        <row r="4666">
          <cell r="H4666">
            <v>-68.392810000000011</v>
          </cell>
        </row>
        <row r="4667">
          <cell r="H4667">
            <v>-68.279029999999992</v>
          </cell>
        </row>
        <row r="4668">
          <cell r="H4668">
            <v>-68.165269999999992</v>
          </cell>
        </row>
        <row r="4669">
          <cell r="H4669">
            <v>-68.05158999999999</v>
          </cell>
        </row>
        <row r="4670">
          <cell r="H4670">
            <v>-67.937820000000002</v>
          </cell>
        </row>
        <row r="4671">
          <cell r="H4671">
            <v>-67.823940000000007</v>
          </cell>
        </row>
        <row r="4672">
          <cell r="H4672">
            <v>-67.710180000000008</v>
          </cell>
        </row>
        <row r="4673">
          <cell r="H4673">
            <v>-67.596400000000003</v>
          </cell>
        </row>
        <row r="4674">
          <cell r="H4674">
            <v>-67.482640000000004</v>
          </cell>
        </row>
        <row r="4675">
          <cell r="H4675">
            <v>-67.368859999999998</v>
          </cell>
        </row>
        <row r="4676">
          <cell r="H4676">
            <v>-67.255189999999999</v>
          </cell>
        </row>
        <row r="4677">
          <cell r="H4677">
            <v>-67.141310000000004</v>
          </cell>
        </row>
        <row r="4678">
          <cell r="H4678">
            <v>-67.027550000000005</v>
          </cell>
        </row>
        <row r="4679">
          <cell r="H4679">
            <v>-66.913780000000003</v>
          </cell>
        </row>
        <row r="4680">
          <cell r="H4680">
            <v>-66.80001</v>
          </cell>
        </row>
        <row r="4681">
          <cell r="H4681">
            <v>-66.686229999999995</v>
          </cell>
        </row>
        <row r="4682">
          <cell r="H4682">
            <v>-66.572559999999996</v>
          </cell>
        </row>
        <row r="4683">
          <cell r="H4683">
            <v>-66.458790000000008</v>
          </cell>
        </row>
        <row r="4684">
          <cell r="H4684">
            <v>-66.344919999999988</v>
          </cell>
        </row>
        <row r="4685">
          <cell r="H4685">
            <v>-66.231149999999985</v>
          </cell>
        </row>
        <row r="4686">
          <cell r="H4686">
            <v>-66.117380000000011</v>
          </cell>
        </row>
        <row r="4687">
          <cell r="H4687">
            <v>-66.003609999999995</v>
          </cell>
        </row>
        <row r="4688">
          <cell r="H4688">
            <v>-65.889929999999993</v>
          </cell>
        </row>
        <row r="4689">
          <cell r="H4689">
            <v>-65.776160000000004</v>
          </cell>
        </row>
        <row r="4690">
          <cell r="H4690">
            <v>-65.662300000000002</v>
          </cell>
        </row>
        <row r="4691">
          <cell r="H4691">
            <v>-65.54853</v>
          </cell>
        </row>
        <row r="4692">
          <cell r="H4692">
            <v>-65.434750000000008</v>
          </cell>
        </row>
        <row r="4693">
          <cell r="H4693">
            <v>-65.320980000000006</v>
          </cell>
        </row>
        <row r="4694">
          <cell r="H4694">
            <v>-65.207210000000003</v>
          </cell>
        </row>
        <row r="4695">
          <cell r="H4695">
            <v>-65.093540000000004</v>
          </cell>
        </row>
        <row r="4696">
          <cell r="H4696">
            <v>-64.979669999999999</v>
          </cell>
        </row>
        <row r="4697">
          <cell r="H4697">
            <v>-64.865899999999996</v>
          </cell>
        </row>
        <row r="4698">
          <cell r="H4698">
            <v>-64.752129999999994</v>
          </cell>
        </row>
        <row r="4699">
          <cell r="H4699">
            <v>-64.638369999999995</v>
          </cell>
        </row>
        <row r="4700">
          <cell r="H4700">
            <v>-64.524589999999989</v>
          </cell>
        </row>
        <row r="4701">
          <cell r="H4701">
            <v>-64.410920000000004</v>
          </cell>
        </row>
        <row r="4702">
          <cell r="H4702">
            <v>-64.297060000000002</v>
          </cell>
        </row>
        <row r="4703">
          <cell r="H4703">
            <v>-64.183290000000014</v>
          </cell>
        </row>
        <row r="4704">
          <cell r="H4704">
            <v>-64.069509999999994</v>
          </cell>
        </row>
        <row r="4705">
          <cell r="H4705">
            <v>-63.955739999999999</v>
          </cell>
        </row>
        <row r="4706">
          <cell r="H4706">
            <v>-63.841969999999989</v>
          </cell>
        </row>
        <row r="4707">
          <cell r="H4707">
            <v>-63.728199999999994</v>
          </cell>
        </row>
        <row r="4708">
          <cell r="H4708">
            <v>-63.614429999999999</v>
          </cell>
        </row>
        <row r="4709">
          <cell r="H4709">
            <v>-63.500670000000007</v>
          </cell>
        </row>
        <row r="4710">
          <cell r="H4710">
            <v>-63.386899999999997</v>
          </cell>
        </row>
        <row r="4711">
          <cell r="H4711">
            <v>-63.273130000000002</v>
          </cell>
        </row>
        <row r="4712">
          <cell r="H4712">
            <v>-63.159360000000007</v>
          </cell>
        </row>
        <row r="4713">
          <cell r="H4713">
            <v>-63.045490000000008</v>
          </cell>
        </row>
        <row r="4714">
          <cell r="H4714">
            <v>-62.931830000000005</v>
          </cell>
        </row>
        <row r="4715">
          <cell r="H4715">
            <v>-62.818049999999992</v>
          </cell>
        </row>
        <row r="4716">
          <cell r="H4716">
            <v>-62.70429</v>
          </cell>
        </row>
        <row r="4717">
          <cell r="H4717">
            <v>-62.590519999999991</v>
          </cell>
        </row>
        <row r="4718">
          <cell r="H4718">
            <v>-62.476759999999999</v>
          </cell>
        </row>
        <row r="4719">
          <cell r="H4719">
            <v>-62.362879999999997</v>
          </cell>
        </row>
        <row r="4720">
          <cell r="H4720">
            <v>-62.249220000000008</v>
          </cell>
        </row>
        <row r="4721">
          <cell r="H4721">
            <v>-62.135440000000003</v>
          </cell>
        </row>
        <row r="4722">
          <cell r="H4722">
            <v>-62.021679999999996</v>
          </cell>
        </row>
        <row r="4723">
          <cell r="H4723">
            <v>-61.907910000000001</v>
          </cell>
        </row>
        <row r="4724">
          <cell r="H4724">
            <v>-61.794050000000006</v>
          </cell>
        </row>
        <row r="4725">
          <cell r="H4725">
            <v>-61.680279999999996</v>
          </cell>
        </row>
        <row r="4726">
          <cell r="H4726">
            <v>-61.566500000000005</v>
          </cell>
        </row>
        <row r="4727">
          <cell r="H4727">
            <v>-61.452840000000002</v>
          </cell>
        </row>
        <row r="4728">
          <cell r="H4728">
            <v>-61.339070000000007</v>
          </cell>
        </row>
        <row r="4729">
          <cell r="H4729">
            <v>-61.225200000000001</v>
          </cell>
        </row>
        <row r="4730">
          <cell r="H4730">
            <v>-61.111440000000009</v>
          </cell>
        </row>
        <row r="4731">
          <cell r="H4731">
            <v>-60.997669999999999</v>
          </cell>
        </row>
        <row r="4732">
          <cell r="H4732">
            <v>-60.883900000000011</v>
          </cell>
        </row>
        <row r="4733">
          <cell r="H4733">
            <v>-60.770229999999991</v>
          </cell>
        </row>
        <row r="4734">
          <cell r="H4734">
            <v>-60.656359999999992</v>
          </cell>
        </row>
        <row r="4735">
          <cell r="H4735">
            <v>-60.542600000000007</v>
          </cell>
        </row>
        <row r="4736">
          <cell r="H4736">
            <v>-60.428830000000012</v>
          </cell>
        </row>
        <row r="4737">
          <cell r="H4737">
            <v>-60.315059999999995</v>
          </cell>
        </row>
        <row r="4738">
          <cell r="H4738">
            <v>-60.201300000000003</v>
          </cell>
        </row>
        <row r="4739">
          <cell r="H4739">
            <v>-60.087430000000012</v>
          </cell>
        </row>
        <row r="4740">
          <cell r="H4740">
            <v>-59.973769999999995</v>
          </cell>
        </row>
        <row r="4741">
          <cell r="H4741">
            <v>-59.860000000000007</v>
          </cell>
        </row>
        <row r="4742">
          <cell r="H4742">
            <v>-59.746229999999997</v>
          </cell>
        </row>
        <row r="4743">
          <cell r="H4743">
            <v>-59.632469999999998</v>
          </cell>
        </row>
        <row r="4744">
          <cell r="H4744">
            <v>-59.518599999999999</v>
          </cell>
        </row>
        <row r="4745">
          <cell r="H4745">
            <v>-59.40484</v>
          </cell>
        </row>
        <row r="4746">
          <cell r="H4746">
            <v>-59.291069999999991</v>
          </cell>
        </row>
        <row r="4747">
          <cell r="H4747">
            <v>-59.177400000000006</v>
          </cell>
        </row>
        <row r="4748">
          <cell r="H4748">
            <v>-59.063639999999999</v>
          </cell>
        </row>
        <row r="4749">
          <cell r="H4749">
            <v>-58.949769999999994</v>
          </cell>
        </row>
        <row r="4750">
          <cell r="H4750">
            <v>-58.836000000000006</v>
          </cell>
        </row>
        <row r="4751">
          <cell r="H4751">
            <v>-58.722239999999999</v>
          </cell>
        </row>
        <row r="4752">
          <cell r="H4752">
            <v>-58.608469999999997</v>
          </cell>
        </row>
        <row r="4753">
          <cell r="H4753">
            <v>-58.494810000000001</v>
          </cell>
        </row>
        <row r="4754">
          <cell r="H4754">
            <v>-58.380949999999999</v>
          </cell>
        </row>
        <row r="4755">
          <cell r="H4755">
            <v>-58.267180000000003</v>
          </cell>
        </row>
        <row r="4756">
          <cell r="H4756">
            <v>-58.153410000000001</v>
          </cell>
        </row>
        <row r="4757">
          <cell r="H4757">
            <v>-58.039650000000002</v>
          </cell>
        </row>
        <row r="4758">
          <cell r="H4758">
            <v>-57.925879999999999</v>
          </cell>
        </row>
        <row r="4759">
          <cell r="H4759">
            <v>-57.812019999999997</v>
          </cell>
        </row>
        <row r="4760">
          <cell r="H4760">
            <v>-57.698349999999998</v>
          </cell>
        </row>
        <row r="4761">
          <cell r="H4761">
            <v>-57.584589999999999</v>
          </cell>
        </row>
        <row r="4762">
          <cell r="H4762">
            <v>-57.470819999999996</v>
          </cell>
        </row>
        <row r="4763">
          <cell r="H4763">
            <v>-57.356960000000001</v>
          </cell>
        </row>
        <row r="4764">
          <cell r="H4764">
            <v>-57.243199999999995</v>
          </cell>
        </row>
        <row r="4765">
          <cell r="H4765">
            <v>-57.129430000000006</v>
          </cell>
        </row>
        <row r="4766">
          <cell r="H4766">
            <v>-57.01576</v>
          </cell>
        </row>
        <row r="4767">
          <cell r="H4767">
            <v>-56.902000000000001</v>
          </cell>
        </row>
        <row r="4768">
          <cell r="H4768">
            <v>-56.788139999999999</v>
          </cell>
        </row>
        <row r="4769">
          <cell r="H4769">
            <v>-56.674380000000006</v>
          </cell>
        </row>
        <row r="4770">
          <cell r="H4770">
            <v>-56.560609999999997</v>
          </cell>
        </row>
        <row r="4771">
          <cell r="H4771">
            <v>-56.446849999999998</v>
          </cell>
        </row>
        <row r="4772">
          <cell r="H4772">
            <v>-56.332979999999999</v>
          </cell>
        </row>
        <row r="4773">
          <cell r="H4773">
            <v>-56.219319999999996</v>
          </cell>
        </row>
        <row r="4774">
          <cell r="H4774">
            <v>-56.105549999999994</v>
          </cell>
        </row>
        <row r="4775">
          <cell r="H4775">
            <v>-55.991789999999995</v>
          </cell>
        </row>
        <row r="4776">
          <cell r="H4776">
            <v>-55.878019999999999</v>
          </cell>
        </row>
        <row r="4777">
          <cell r="H4777">
            <v>-55.764160000000004</v>
          </cell>
        </row>
        <row r="4778">
          <cell r="H4778">
            <v>-55.650400000000005</v>
          </cell>
        </row>
        <row r="4779">
          <cell r="H4779">
            <v>-55.536630000000002</v>
          </cell>
        </row>
        <row r="4780">
          <cell r="H4780">
            <v>-55.422969999999999</v>
          </cell>
        </row>
        <row r="4781">
          <cell r="H4781">
            <v>-55.309099999999994</v>
          </cell>
        </row>
        <row r="4782">
          <cell r="H4782">
            <v>-55.195340000000002</v>
          </cell>
        </row>
        <row r="4783">
          <cell r="H4783">
            <v>-55.081579999999995</v>
          </cell>
        </row>
        <row r="4784">
          <cell r="H4784">
            <v>-54.967820000000003</v>
          </cell>
        </row>
        <row r="4785">
          <cell r="H4785">
            <v>-54.854060000000004</v>
          </cell>
        </row>
        <row r="4786">
          <cell r="H4786">
            <v>-54.740290000000002</v>
          </cell>
        </row>
        <row r="4787">
          <cell r="H4787">
            <v>-54.626530000000002</v>
          </cell>
        </row>
        <row r="4788">
          <cell r="H4788">
            <v>-54.512769999999996</v>
          </cell>
        </row>
        <row r="4789">
          <cell r="H4789">
            <v>-54.399000000000001</v>
          </cell>
        </row>
        <row r="4790">
          <cell r="H4790">
            <v>-54.285140000000006</v>
          </cell>
        </row>
        <row r="4791">
          <cell r="H4791">
            <v>-54.171379999999999</v>
          </cell>
        </row>
        <row r="4792">
          <cell r="H4792">
            <v>-54.05762</v>
          </cell>
        </row>
        <row r="4793">
          <cell r="H4793">
            <v>-53.943959999999997</v>
          </cell>
        </row>
        <row r="4794">
          <cell r="H4794">
            <v>-53.830090000000006</v>
          </cell>
        </row>
        <row r="4795">
          <cell r="H4795">
            <v>-53.716329999999999</v>
          </cell>
        </row>
        <row r="4796">
          <cell r="H4796">
            <v>-53.601009999999995</v>
          </cell>
        </row>
        <row r="4797">
          <cell r="H4797">
            <v>-53.48527</v>
          </cell>
        </row>
        <row r="4798">
          <cell r="H4798">
            <v>-53.369860000000003</v>
          </cell>
        </row>
        <row r="4799">
          <cell r="H4799">
            <v>-53.254550000000002</v>
          </cell>
        </row>
        <row r="4800">
          <cell r="H4800">
            <v>-53.139130000000002</v>
          </cell>
        </row>
        <row r="4801">
          <cell r="H4801">
            <v>-53.023719999999997</v>
          </cell>
        </row>
        <row r="4802">
          <cell r="H4802">
            <v>-52.90831</v>
          </cell>
        </row>
        <row r="4803">
          <cell r="H4803">
            <v>-52.792999999999992</v>
          </cell>
        </row>
        <row r="4804">
          <cell r="H4804">
            <v>-52.677580000000006</v>
          </cell>
        </row>
        <row r="4805">
          <cell r="H4805">
            <v>-52.562169999999995</v>
          </cell>
        </row>
        <row r="4806">
          <cell r="H4806">
            <v>-52.446860000000001</v>
          </cell>
        </row>
        <row r="4807">
          <cell r="H4807">
            <v>-52.331440000000001</v>
          </cell>
        </row>
        <row r="4808">
          <cell r="H4808">
            <v>-52.216030000000003</v>
          </cell>
        </row>
        <row r="4809">
          <cell r="H4809">
            <v>-52.100620000000006</v>
          </cell>
        </row>
        <row r="4810">
          <cell r="H4810">
            <v>-51.985309999999998</v>
          </cell>
        </row>
        <row r="4811">
          <cell r="H4811">
            <v>-51.869890000000005</v>
          </cell>
        </row>
        <row r="4812">
          <cell r="H4812">
            <v>-51.754480000000001</v>
          </cell>
        </row>
        <row r="4813">
          <cell r="H4813">
            <v>-51.63906999999999</v>
          </cell>
        </row>
        <row r="4814">
          <cell r="H4814">
            <v>-51.523659999999992</v>
          </cell>
        </row>
        <row r="4815">
          <cell r="H4815">
            <v>-51.408250000000002</v>
          </cell>
        </row>
        <row r="4816">
          <cell r="H4816">
            <v>-51.292839999999998</v>
          </cell>
        </row>
        <row r="4817">
          <cell r="H4817">
            <v>-51.177520000000001</v>
          </cell>
        </row>
        <row r="4818">
          <cell r="H4818">
            <v>-51.06212</v>
          </cell>
        </row>
        <row r="4819">
          <cell r="H4819">
            <v>-50.946700000000007</v>
          </cell>
        </row>
        <row r="4820">
          <cell r="H4820">
            <v>-50.831289999999996</v>
          </cell>
        </row>
        <row r="4821">
          <cell r="H4821">
            <v>-50.715980000000002</v>
          </cell>
        </row>
        <row r="4822">
          <cell r="H4822">
            <v>-50.600569999999991</v>
          </cell>
        </row>
        <row r="4823">
          <cell r="H4823">
            <v>-50.485159999999993</v>
          </cell>
        </row>
        <row r="4824">
          <cell r="H4824">
            <v>-50.369750000000003</v>
          </cell>
        </row>
        <row r="4825">
          <cell r="H4825">
            <v>-50.254449999999999</v>
          </cell>
        </row>
        <row r="4826">
          <cell r="H4826">
            <v>-50.139029999999998</v>
          </cell>
        </row>
        <row r="4827">
          <cell r="H4827">
            <v>-50.023520000000005</v>
          </cell>
        </row>
        <row r="4828">
          <cell r="H4828">
            <v>-49.908209999999997</v>
          </cell>
        </row>
        <row r="4829">
          <cell r="H4829">
            <v>-49.792800000000007</v>
          </cell>
        </row>
        <row r="4830">
          <cell r="H4830">
            <v>-49.677390000000003</v>
          </cell>
        </row>
        <row r="4831">
          <cell r="H4831">
            <v>-49.561979999999998</v>
          </cell>
        </row>
        <row r="4832">
          <cell r="H4832">
            <v>-49.446669999999997</v>
          </cell>
        </row>
        <row r="4833">
          <cell r="H4833">
            <v>-49.33126</v>
          </cell>
        </row>
        <row r="4834">
          <cell r="H4834">
            <v>-49.215859999999999</v>
          </cell>
        </row>
        <row r="4835">
          <cell r="H4835">
            <v>-49.100450000000002</v>
          </cell>
        </row>
        <row r="4836">
          <cell r="H4836">
            <v>-48.985140000000001</v>
          </cell>
        </row>
        <row r="4837">
          <cell r="H4837">
            <v>-48.869730000000004</v>
          </cell>
        </row>
        <row r="4838">
          <cell r="H4838">
            <v>-48.754220000000004</v>
          </cell>
        </row>
        <row r="4839">
          <cell r="H4839">
            <v>-48.638910000000003</v>
          </cell>
        </row>
        <row r="4840">
          <cell r="H4840">
            <v>-48.523510000000002</v>
          </cell>
        </row>
        <row r="4841">
          <cell r="H4841">
            <v>-48.408100000000005</v>
          </cell>
        </row>
        <row r="4842">
          <cell r="H4842">
            <v>-48.29269</v>
          </cell>
        </row>
        <row r="4843">
          <cell r="H4843">
            <v>-48.177379999999999</v>
          </cell>
        </row>
        <row r="4844">
          <cell r="H4844">
            <v>-48.061980000000005</v>
          </cell>
        </row>
        <row r="4845">
          <cell r="H4845">
            <v>-47.946559999999998</v>
          </cell>
        </row>
        <row r="4846">
          <cell r="H4846">
            <v>-47.831159999999997</v>
          </cell>
        </row>
        <row r="4847">
          <cell r="H4847">
            <v>-47.71575</v>
          </cell>
        </row>
        <row r="4848">
          <cell r="H4848">
            <v>-47.600339999999996</v>
          </cell>
        </row>
        <row r="4849">
          <cell r="H4849">
            <v>-47.484939999999995</v>
          </cell>
        </row>
        <row r="4850">
          <cell r="H4850">
            <v>-47.369630000000008</v>
          </cell>
        </row>
        <row r="4851">
          <cell r="H4851">
            <v>-47.254220000000004</v>
          </cell>
        </row>
        <row r="4852">
          <cell r="H4852">
            <v>-47.138819999999996</v>
          </cell>
        </row>
        <row r="4853">
          <cell r="H4853">
            <v>-47.023409999999991</v>
          </cell>
        </row>
        <row r="4854">
          <cell r="H4854">
            <v>-46.908100000000005</v>
          </cell>
        </row>
        <row r="4855">
          <cell r="H4855">
            <v>-46.79269</v>
          </cell>
        </row>
        <row r="4856">
          <cell r="H4856">
            <v>-46.677189999999996</v>
          </cell>
        </row>
        <row r="4857">
          <cell r="H4857">
            <v>-46.561780000000006</v>
          </cell>
        </row>
        <row r="4858">
          <cell r="H4858">
            <v>-46.446479999999994</v>
          </cell>
        </row>
        <row r="4859">
          <cell r="H4859">
            <v>-46.331069999999997</v>
          </cell>
        </row>
        <row r="4860">
          <cell r="H4860">
            <v>-46.215669999999996</v>
          </cell>
        </row>
        <row r="4861">
          <cell r="H4861">
            <v>-46.100369999999998</v>
          </cell>
        </row>
        <row r="4862">
          <cell r="H4862">
            <v>-45.984959999999994</v>
          </cell>
        </row>
        <row r="4863">
          <cell r="H4863">
            <v>-45.869450000000001</v>
          </cell>
        </row>
        <row r="4864">
          <cell r="H4864">
            <v>-45.754049999999999</v>
          </cell>
        </row>
        <row r="4865">
          <cell r="H4865">
            <v>-45.638749999999987</v>
          </cell>
        </row>
        <row r="4866">
          <cell r="H4866">
            <v>-45.523339999999997</v>
          </cell>
        </row>
        <row r="4867">
          <cell r="H4867">
            <v>-45.407939999999996</v>
          </cell>
        </row>
        <row r="4868">
          <cell r="H4868">
            <v>-45.292529999999999</v>
          </cell>
        </row>
        <row r="4869">
          <cell r="H4869">
            <v>-45.177230000000002</v>
          </cell>
        </row>
        <row r="4870">
          <cell r="H4870">
            <v>-45.061820000000004</v>
          </cell>
        </row>
        <row r="4871">
          <cell r="H4871">
            <v>-44.946320000000007</v>
          </cell>
        </row>
        <row r="4872">
          <cell r="H4872">
            <v>-44.831010000000006</v>
          </cell>
        </row>
        <row r="4873">
          <cell r="H4873">
            <v>-44.715610000000005</v>
          </cell>
        </row>
        <row r="4874">
          <cell r="H4874">
            <v>-44.600210000000004</v>
          </cell>
        </row>
        <row r="4875">
          <cell r="H4875">
            <v>-44.4848</v>
          </cell>
        </row>
        <row r="4876">
          <cell r="H4876">
            <v>-44.369500000000002</v>
          </cell>
        </row>
        <row r="4877">
          <cell r="H4877">
            <v>-44.254090000000005</v>
          </cell>
        </row>
        <row r="4878">
          <cell r="H4878">
            <v>-44.138590000000001</v>
          </cell>
        </row>
        <row r="4879">
          <cell r="H4879">
            <v>-44.02319</v>
          </cell>
        </row>
        <row r="4880">
          <cell r="H4880">
            <v>-43.907889999999995</v>
          </cell>
        </row>
        <row r="4881">
          <cell r="H4881">
            <v>-43.792490000000001</v>
          </cell>
        </row>
        <row r="4882">
          <cell r="H4882">
            <v>-43.67709</v>
          </cell>
        </row>
        <row r="4883">
          <cell r="H4883">
            <v>-43.561779999999999</v>
          </cell>
        </row>
        <row r="4884">
          <cell r="H4884">
            <v>-43.446269999999991</v>
          </cell>
        </row>
        <row r="4885">
          <cell r="H4885">
            <v>-43.330870000000004</v>
          </cell>
        </row>
        <row r="4886">
          <cell r="H4886">
            <v>-43.215469999999996</v>
          </cell>
        </row>
        <row r="4887">
          <cell r="H4887">
            <v>-43.100169999999999</v>
          </cell>
        </row>
        <row r="4888">
          <cell r="H4888">
            <v>-42.984769999999997</v>
          </cell>
        </row>
        <row r="4889">
          <cell r="H4889">
            <v>-42.86936</v>
          </cell>
        </row>
        <row r="4890">
          <cell r="H4890">
            <v>-42.753870000000006</v>
          </cell>
        </row>
        <row r="4891">
          <cell r="H4891">
            <v>-42.638790000000007</v>
          </cell>
        </row>
        <row r="4892">
          <cell r="H4892">
            <v>-42.523859999999992</v>
          </cell>
        </row>
        <row r="4893">
          <cell r="H4893">
            <v>-42.408929999999998</v>
          </cell>
        </row>
        <row r="4894">
          <cell r="H4894">
            <v>-42.293999999999997</v>
          </cell>
        </row>
        <row r="4895">
          <cell r="H4895">
            <v>-42.17906</v>
          </cell>
        </row>
        <row r="4896">
          <cell r="H4896">
            <v>-42.064130000000006</v>
          </cell>
        </row>
        <row r="4897">
          <cell r="H4897">
            <v>-41.949190000000002</v>
          </cell>
        </row>
        <row r="4898">
          <cell r="H4898">
            <v>-41.83426</v>
          </cell>
        </row>
        <row r="4899">
          <cell r="H4899">
            <v>-41.719430000000003</v>
          </cell>
        </row>
        <row r="4900">
          <cell r="H4900">
            <v>-41.604399999999998</v>
          </cell>
        </row>
        <row r="4901">
          <cell r="H4901">
            <v>-41.489460000000001</v>
          </cell>
        </row>
        <row r="4902">
          <cell r="H4902">
            <v>-41.37453</v>
          </cell>
        </row>
        <row r="4903">
          <cell r="H4903">
            <v>-41.259599999999999</v>
          </cell>
        </row>
        <row r="4904">
          <cell r="H4904">
            <v>-41.144659999999995</v>
          </cell>
        </row>
        <row r="4905">
          <cell r="H4905">
            <v>-41.029730000000001</v>
          </cell>
        </row>
        <row r="4906">
          <cell r="H4906">
            <v>-40.9148</v>
          </cell>
        </row>
        <row r="4907">
          <cell r="H4907">
            <v>-40.799860000000002</v>
          </cell>
        </row>
        <row r="4908">
          <cell r="H4908">
            <v>-40.684560000000005</v>
          </cell>
        </row>
        <row r="4909">
          <cell r="H4909">
            <v>-40.550800000000002</v>
          </cell>
        </row>
        <row r="4910">
          <cell r="H4910">
            <v>-40.41704</v>
          </cell>
        </row>
        <row r="4911">
          <cell r="H4911">
            <v>-40.283279999999998</v>
          </cell>
        </row>
        <row r="4912">
          <cell r="H4912">
            <v>-40.149519999999995</v>
          </cell>
        </row>
        <row r="4913">
          <cell r="H4913">
            <v>-40.01576</v>
          </cell>
        </row>
        <row r="4914">
          <cell r="H4914">
            <v>-39.881900000000002</v>
          </cell>
        </row>
        <row r="4915">
          <cell r="H4915">
            <v>-39.748139999999992</v>
          </cell>
        </row>
        <row r="4916">
          <cell r="H4916">
            <v>-39.61448</v>
          </cell>
        </row>
        <row r="4917">
          <cell r="H4917">
            <v>-39.480719999999998</v>
          </cell>
        </row>
        <row r="4918">
          <cell r="H4918">
            <v>-39.346969999999999</v>
          </cell>
        </row>
        <row r="4919">
          <cell r="H4919">
            <v>-39.213200000000001</v>
          </cell>
        </row>
        <row r="4920">
          <cell r="H4920">
            <v>-39.079449999999994</v>
          </cell>
        </row>
        <row r="4921">
          <cell r="H4921">
            <v>-38.945689999999999</v>
          </cell>
        </row>
        <row r="4922">
          <cell r="H4922">
            <v>-38.811930000000004</v>
          </cell>
        </row>
        <row r="4923">
          <cell r="H4923">
            <v>-38.678170000000001</v>
          </cell>
        </row>
        <row r="4924">
          <cell r="H4924">
            <v>-38.544409999999999</v>
          </cell>
        </row>
        <row r="4925">
          <cell r="H4925">
            <v>-38.410660000000007</v>
          </cell>
        </row>
        <row r="4926">
          <cell r="H4926">
            <v>-38.276899999999998</v>
          </cell>
        </row>
        <row r="4927">
          <cell r="H4927">
            <v>-38.143140000000002</v>
          </cell>
        </row>
        <row r="4928">
          <cell r="H4928">
            <v>-38.009390000000003</v>
          </cell>
        </row>
        <row r="4929">
          <cell r="H4929">
            <v>-37.875720000000001</v>
          </cell>
        </row>
        <row r="4930">
          <cell r="H4930">
            <v>-37.741870000000006</v>
          </cell>
        </row>
        <row r="4931">
          <cell r="H4931">
            <v>-37.60812</v>
          </cell>
        </row>
        <row r="4932">
          <cell r="H4932">
            <v>-37.474359999999997</v>
          </cell>
        </row>
        <row r="4933">
          <cell r="H4933">
            <v>-37.340589999999999</v>
          </cell>
        </row>
        <row r="4934">
          <cell r="H4934">
            <v>-37.206849999999996</v>
          </cell>
        </row>
        <row r="4935">
          <cell r="H4935">
            <v>-37.073090000000001</v>
          </cell>
        </row>
        <row r="4936">
          <cell r="H4936">
            <v>-36.939329999999998</v>
          </cell>
        </row>
        <row r="4937">
          <cell r="H4937">
            <v>-36.805579999999999</v>
          </cell>
        </row>
        <row r="4938">
          <cell r="H4938">
            <v>-36.671819999999997</v>
          </cell>
        </row>
        <row r="4939">
          <cell r="H4939">
            <v>-36.538060000000002</v>
          </cell>
        </row>
        <row r="4940">
          <cell r="H4940">
            <v>-36.404300000000006</v>
          </cell>
        </row>
        <row r="4941">
          <cell r="H4941">
            <v>-36.27055</v>
          </cell>
        </row>
        <row r="4942">
          <cell r="H4942">
            <v>-36.136790000000005</v>
          </cell>
        </row>
        <row r="4943">
          <cell r="H4943">
            <v>-36.003030000000003</v>
          </cell>
        </row>
        <row r="4944">
          <cell r="H4944">
            <v>-35.869280000000003</v>
          </cell>
        </row>
        <row r="4945">
          <cell r="H4945">
            <v>-35.735530000000004</v>
          </cell>
        </row>
        <row r="4946">
          <cell r="H4946">
            <v>-35.601770000000002</v>
          </cell>
        </row>
        <row r="4947">
          <cell r="H4947">
            <v>-35.46802000000001</v>
          </cell>
        </row>
        <row r="4948">
          <cell r="H4948">
            <v>-35.334260000000008</v>
          </cell>
        </row>
        <row r="4949">
          <cell r="H4949">
            <v>-35.200510000000001</v>
          </cell>
        </row>
        <row r="4950">
          <cell r="H4950">
            <v>-35.066759999999995</v>
          </cell>
        </row>
        <row r="4951">
          <cell r="H4951">
            <v>-34.932899999999997</v>
          </cell>
        </row>
        <row r="4952">
          <cell r="H4952">
            <v>-34.799250000000001</v>
          </cell>
        </row>
        <row r="4953">
          <cell r="H4953">
            <v>-34.665490000000005</v>
          </cell>
        </row>
        <row r="4954">
          <cell r="H4954">
            <v>-34.531739999999999</v>
          </cell>
        </row>
        <row r="4955">
          <cell r="H4955">
            <v>-34.397880000000001</v>
          </cell>
        </row>
        <row r="4956">
          <cell r="H4956">
            <v>-34.264230000000005</v>
          </cell>
        </row>
        <row r="4957">
          <cell r="H4957">
            <v>-34.130470000000003</v>
          </cell>
        </row>
        <row r="4958">
          <cell r="H4958">
            <v>-33.99662</v>
          </cell>
        </row>
        <row r="4959">
          <cell r="H4959">
            <v>-33.862970000000004</v>
          </cell>
        </row>
        <row r="4960">
          <cell r="H4960">
            <v>-33.729219999999998</v>
          </cell>
        </row>
        <row r="4961">
          <cell r="H4961">
            <v>-33.595369999999996</v>
          </cell>
        </row>
        <row r="4962">
          <cell r="H4962">
            <v>-33.461709999999997</v>
          </cell>
        </row>
        <row r="4963">
          <cell r="H4963">
            <v>-33.327959999999997</v>
          </cell>
        </row>
        <row r="4964">
          <cell r="H4964">
            <v>-33.194099999999999</v>
          </cell>
        </row>
        <row r="4965">
          <cell r="H4965">
            <v>-33.060359999999996</v>
          </cell>
        </row>
        <row r="4966">
          <cell r="H4966">
            <v>-32.926600000000001</v>
          </cell>
        </row>
        <row r="4967">
          <cell r="H4967">
            <v>-32.792849999999994</v>
          </cell>
        </row>
        <row r="4968">
          <cell r="H4968">
            <v>-32.659090000000006</v>
          </cell>
        </row>
        <row r="4969">
          <cell r="H4969">
            <v>-32.52534</v>
          </cell>
        </row>
        <row r="4970">
          <cell r="H4970">
            <v>-32.391590000000001</v>
          </cell>
        </row>
        <row r="4971">
          <cell r="H4971">
            <v>-32.257840000000002</v>
          </cell>
        </row>
        <row r="4972">
          <cell r="H4972">
            <v>-32.124079999999992</v>
          </cell>
        </row>
        <row r="4973">
          <cell r="H4973">
            <v>-31.990340000000003</v>
          </cell>
        </row>
        <row r="4974">
          <cell r="H4974">
            <v>-31.856479999999998</v>
          </cell>
        </row>
        <row r="4975">
          <cell r="H4975">
            <v>-31.722840000000001</v>
          </cell>
        </row>
        <row r="4976">
          <cell r="H4976">
            <v>-31.588979999999999</v>
          </cell>
        </row>
        <row r="4977">
          <cell r="H4977">
            <v>-31.45533</v>
          </cell>
        </row>
        <row r="4978">
          <cell r="H4978">
            <v>-31.32159</v>
          </cell>
        </row>
        <row r="4979">
          <cell r="H4979">
            <v>-31.187729999999998</v>
          </cell>
        </row>
        <row r="4980">
          <cell r="H4980">
            <v>-31.054079999999999</v>
          </cell>
        </row>
        <row r="4981">
          <cell r="H4981">
            <v>-30.920230000000004</v>
          </cell>
        </row>
        <row r="4982">
          <cell r="H4982">
            <v>-30.786480000000001</v>
          </cell>
        </row>
        <row r="4983">
          <cell r="H4983">
            <v>-30.652729999999998</v>
          </cell>
        </row>
        <row r="4984">
          <cell r="H4984">
            <v>-30.518980000000003</v>
          </cell>
        </row>
        <row r="4985">
          <cell r="H4985">
            <v>-30.38523</v>
          </cell>
        </row>
        <row r="4986">
          <cell r="H4986">
            <v>-30.249270000000003</v>
          </cell>
        </row>
        <row r="4987">
          <cell r="H4987">
            <v>-30.111649999999997</v>
          </cell>
        </row>
        <row r="4988">
          <cell r="H4988">
            <v>-29.974029999999999</v>
          </cell>
        </row>
        <row r="4989">
          <cell r="H4989">
            <v>-29.836520000000004</v>
          </cell>
        </row>
        <row r="4990">
          <cell r="H4990">
            <v>-29.698900000000002</v>
          </cell>
        </row>
        <row r="4991">
          <cell r="H4991">
            <v>-29.56137</v>
          </cell>
        </row>
        <row r="4992">
          <cell r="H4992">
            <v>-29.423650000000002</v>
          </cell>
        </row>
        <row r="4993">
          <cell r="H4993">
            <v>-29.28604</v>
          </cell>
        </row>
        <row r="4994">
          <cell r="H4994">
            <v>-29.148529999999997</v>
          </cell>
        </row>
        <row r="4995">
          <cell r="H4995">
            <v>-29.010899999999996</v>
          </cell>
        </row>
        <row r="4996">
          <cell r="H4996">
            <v>-28.873390000000001</v>
          </cell>
        </row>
        <row r="4997">
          <cell r="H4997">
            <v>-28.735789999999994</v>
          </cell>
        </row>
        <row r="4998">
          <cell r="H4998">
            <v>-28.598169999999996</v>
          </cell>
        </row>
        <row r="4999">
          <cell r="H4999">
            <v>-28.460549999999998</v>
          </cell>
        </row>
        <row r="5000">
          <cell r="H5000">
            <v>-28.322949999999999</v>
          </cell>
        </row>
        <row r="5001">
          <cell r="H5001">
            <v>-28.185430000000004</v>
          </cell>
        </row>
        <row r="5002">
          <cell r="H5002">
            <v>-28.047820000000002</v>
          </cell>
        </row>
        <row r="5003">
          <cell r="H5003">
            <v>-27.910209999999996</v>
          </cell>
        </row>
        <row r="5004">
          <cell r="H5004">
            <v>-27.772699999999997</v>
          </cell>
        </row>
        <row r="5005">
          <cell r="H5005">
            <v>-27.634989999999995</v>
          </cell>
        </row>
        <row r="5006">
          <cell r="H5006">
            <v>-27.49738</v>
          </cell>
        </row>
        <row r="5007">
          <cell r="H5007">
            <v>-27.359879999999997</v>
          </cell>
        </row>
        <row r="5008">
          <cell r="H5008">
            <v>-27.222259999999999</v>
          </cell>
        </row>
        <row r="5009">
          <cell r="H5009">
            <v>-27.08466</v>
          </cell>
        </row>
        <row r="5010">
          <cell r="H5010">
            <v>-26.947160000000004</v>
          </cell>
        </row>
        <row r="5011">
          <cell r="H5011">
            <v>-26.809550000000002</v>
          </cell>
        </row>
        <row r="5012">
          <cell r="H5012">
            <v>-26.671950000000002</v>
          </cell>
        </row>
        <row r="5013">
          <cell r="H5013">
            <v>-26.534240000000004</v>
          </cell>
        </row>
        <row r="5014">
          <cell r="H5014">
            <v>-26.396740000000005</v>
          </cell>
        </row>
        <row r="5015">
          <cell r="H5015">
            <v>-26.259139999999995</v>
          </cell>
        </row>
        <row r="5016">
          <cell r="H5016">
            <v>-26.12154</v>
          </cell>
        </row>
        <row r="5017">
          <cell r="H5017">
            <v>-25.983930000000001</v>
          </cell>
        </row>
        <row r="5018">
          <cell r="H5018">
            <v>-25.846329999999995</v>
          </cell>
        </row>
        <row r="5019">
          <cell r="H5019">
            <v>-25.708829999999992</v>
          </cell>
        </row>
        <row r="5020">
          <cell r="H5020">
            <v>-25.571230000000003</v>
          </cell>
        </row>
        <row r="5021">
          <cell r="H5021">
            <v>-25.433640000000004</v>
          </cell>
        </row>
        <row r="5022">
          <cell r="H5022">
            <v>-25.296029999999998</v>
          </cell>
        </row>
        <row r="5023">
          <cell r="H5023">
            <v>-25.158439999999999</v>
          </cell>
        </row>
        <row r="5024">
          <cell r="H5024">
            <v>-25.018170000000001</v>
          </cell>
        </row>
        <row r="5025">
          <cell r="H5025">
            <v>-24.877520000000004</v>
          </cell>
        </row>
        <row r="5026">
          <cell r="H5026">
            <v>-24.73677</v>
          </cell>
        </row>
        <row r="5027">
          <cell r="H5027">
            <v>-24.596230000000006</v>
          </cell>
        </row>
        <row r="5028">
          <cell r="H5028">
            <v>-24.455480000000001</v>
          </cell>
        </row>
        <row r="5029">
          <cell r="H5029">
            <v>-24.314840000000004</v>
          </cell>
        </row>
        <row r="5030">
          <cell r="H5030">
            <v>-24.174099999999996</v>
          </cell>
        </row>
        <row r="5031">
          <cell r="H5031">
            <v>-24.033559999999998</v>
          </cell>
        </row>
        <row r="5032">
          <cell r="H5032">
            <v>-23.892810000000004</v>
          </cell>
        </row>
        <row r="5033">
          <cell r="H5033">
            <v>-23.75217</v>
          </cell>
        </row>
        <row r="5034">
          <cell r="H5034">
            <v>-23.611440000000002</v>
          </cell>
        </row>
        <row r="5035">
          <cell r="H5035">
            <v>-23.470790000000001</v>
          </cell>
        </row>
        <row r="5036">
          <cell r="H5036">
            <v>-23.33015</v>
          </cell>
        </row>
        <row r="5037">
          <cell r="H5037">
            <v>-23.189519999999998</v>
          </cell>
        </row>
        <row r="5038">
          <cell r="H5038">
            <v>-23.048780000000001</v>
          </cell>
        </row>
        <row r="5039">
          <cell r="H5039">
            <v>-22.908140000000003</v>
          </cell>
        </row>
        <row r="5040">
          <cell r="H5040">
            <v>-22.767510000000001</v>
          </cell>
        </row>
        <row r="5041">
          <cell r="H5041">
            <v>-22.626870000000004</v>
          </cell>
        </row>
        <row r="5042">
          <cell r="H5042">
            <v>-22.486139999999995</v>
          </cell>
        </row>
        <row r="5043">
          <cell r="H5043">
            <v>-22.345510000000001</v>
          </cell>
        </row>
        <row r="5044">
          <cell r="H5044">
            <v>-22.20487</v>
          </cell>
        </row>
        <row r="5045">
          <cell r="H5045">
            <v>-22.064239999999998</v>
          </cell>
        </row>
        <row r="5046">
          <cell r="H5046">
            <v>-21.92351</v>
          </cell>
        </row>
        <row r="5047">
          <cell r="H5047">
            <v>-21.782780000000002</v>
          </cell>
        </row>
        <row r="5048">
          <cell r="H5048">
            <v>-21.642160000000004</v>
          </cell>
        </row>
        <row r="5049">
          <cell r="H5049">
            <v>-21.501519999999999</v>
          </cell>
        </row>
        <row r="5050">
          <cell r="H5050">
            <v>-21.360889999999998</v>
          </cell>
        </row>
        <row r="5051">
          <cell r="H5051">
            <v>-21.22016</v>
          </cell>
        </row>
        <row r="5052">
          <cell r="H5052">
            <v>-21.079439999999998</v>
          </cell>
        </row>
        <row r="5053">
          <cell r="H5053">
            <v>-20.93892</v>
          </cell>
        </row>
        <row r="5054">
          <cell r="H5054">
            <v>-20.798189999999998</v>
          </cell>
        </row>
        <row r="5055">
          <cell r="H5055">
            <v>-20.65746</v>
          </cell>
        </row>
        <row r="5056">
          <cell r="H5056">
            <v>-20.516839999999998</v>
          </cell>
        </row>
      </sheetData>
      <sheetData sheetId="1">
        <row r="4">
          <cell r="I4">
            <v>4.3019200000000003E-5</v>
          </cell>
        </row>
        <row r="5">
          <cell r="I5">
            <v>8.30192E-5</v>
          </cell>
        </row>
        <row r="6">
          <cell r="I6">
            <v>1.2301900000000001E-4</v>
          </cell>
        </row>
        <row r="7">
          <cell r="I7">
            <v>1.6301900000000001E-4</v>
          </cell>
        </row>
        <row r="8">
          <cell r="I8">
            <v>2.03019E-4</v>
          </cell>
        </row>
        <row r="9">
          <cell r="I9">
            <v>2.43019E-4</v>
          </cell>
        </row>
        <row r="10">
          <cell r="I10">
            <v>2.8301900000000002E-4</v>
          </cell>
        </row>
        <row r="11">
          <cell r="I11">
            <v>3.2301900000000002E-4</v>
          </cell>
        </row>
        <row r="12">
          <cell r="I12">
            <v>3.6301900000000002E-4</v>
          </cell>
        </row>
        <row r="13">
          <cell r="I13">
            <v>4.0301900000000001E-4</v>
          </cell>
        </row>
        <row r="14">
          <cell r="I14">
            <v>4.4301900000000001E-4</v>
          </cell>
        </row>
        <row r="15">
          <cell r="I15">
            <v>4.83019E-4</v>
          </cell>
        </row>
        <row r="16">
          <cell r="I16">
            <v>5.23019E-4</v>
          </cell>
        </row>
        <row r="17">
          <cell r="I17">
            <v>5.63019E-4</v>
          </cell>
        </row>
        <row r="18">
          <cell r="I18">
            <v>6.0301899999999999E-4</v>
          </cell>
        </row>
        <row r="19">
          <cell r="I19">
            <v>6.4301899999999999E-4</v>
          </cell>
        </row>
        <row r="20">
          <cell r="I20">
            <v>6.8301899999999999E-4</v>
          </cell>
        </row>
        <row r="21">
          <cell r="I21">
            <v>7.2301899999999998E-4</v>
          </cell>
        </row>
        <row r="22">
          <cell r="I22">
            <v>7.6301899999999998E-4</v>
          </cell>
        </row>
        <row r="23">
          <cell r="I23">
            <v>8.0301899999999998E-4</v>
          </cell>
        </row>
        <row r="24">
          <cell r="I24">
            <v>8.4301899999999997E-4</v>
          </cell>
        </row>
        <row r="25">
          <cell r="I25">
            <v>8.8301899999999997E-4</v>
          </cell>
        </row>
        <row r="26">
          <cell r="I26">
            <v>9.2301899999999997E-4</v>
          </cell>
        </row>
        <row r="27">
          <cell r="I27">
            <v>9.6301899999999996E-4</v>
          </cell>
        </row>
        <row r="28">
          <cell r="I28">
            <v>1.0030200000000001E-3</v>
          </cell>
        </row>
        <row r="29">
          <cell r="I29">
            <v>1.04302E-3</v>
          </cell>
        </row>
        <row r="30">
          <cell r="I30">
            <v>1.0830200000000001E-3</v>
          </cell>
        </row>
        <row r="31">
          <cell r="I31">
            <v>1.12302E-3</v>
          </cell>
        </row>
        <row r="32">
          <cell r="I32">
            <v>1.1630200000000001E-3</v>
          </cell>
        </row>
        <row r="33">
          <cell r="I33">
            <v>1.20302E-3</v>
          </cell>
        </row>
        <row r="34">
          <cell r="I34">
            <v>1.2430200000000001E-3</v>
          </cell>
        </row>
        <row r="35">
          <cell r="I35">
            <v>1.28302E-3</v>
          </cell>
        </row>
        <row r="36">
          <cell r="I36">
            <v>1.3230200000000001E-3</v>
          </cell>
        </row>
        <row r="37">
          <cell r="I37">
            <v>1.3630199999999999E-3</v>
          </cell>
        </row>
        <row r="38">
          <cell r="I38">
            <v>1.40302E-3</v>
          </cell>
        </row>
        <row r="39">
          <cell r="I39">
            <v>1.4430199999999999E-3</v>
          </cell>
        </row>
        <row r="40">
          <cell r="I40">
            <v>1.48302E-3</v>
          </cell>
        </row>
        <row r="41">
          <cell r="I41">
            <v>1.5230199999999999E-3</v>
          </cell>
        </row>
        <row r="42">
          <cell r="I42">
            <v>1.56302E-3</v>
          </cell>
        </row>
        <row r="43">
          <cell r="I43">
            <v>1.6030199999999999E-3</v>
          </cell>
        </row>
        <row r="44">
          <cell r="I44">
            <v>1.64302E-3</v>
          </cell>
        </row>
        <row r="45">
          <cell r="I45">
            <v>1.6830199999999999E-3</v>
          </cell>
        </row>
        <row r="46">
          <cell r="I46">
            <v>1.72302E-3</v>
          </cell>
        </row>
        <row r="47">
          <cell r="I47">
            <v>1.7630199999999999E-3</v>
          </cell>
        </row>
        <row r="48">
          <cell r="I48">
            <v>1.80302E-3</v>
          </cell>
        </row>
        <row r="49">
          <cell r="I49">
            <v>1.8430199999999999E-3</v>
          </cell>
        </row>
        <row r="50">
          <cell r="I50">
            <v>1.88302E-3</v>
          </cell>
        </row>
        <row r="51">
          <cell r="I51">
            <v>1.9230199999999999E-3</v>
          </cell>
        </row>
        <row r="52">
          <cell r="I52">
            <v>1.9630200000000002E-3</v>
          </cell>
        </row>
        <row r="53">
          <cell r="I53">
            <v>2.0030199999999999E-3</v>
          </cell>
        </row>
        <row r="54">
          <cell r="I54">
            <v>2.04302E-3</v>
          </cell>
        </row>
        <row r="55">
          <cell r="I55">
            <v>2.0830200000000001E-3</v>
          </cell>
        </row>
        <row r="56">
          <cell r="I56">
            <v>2.1230200000000002E-3</v>
          </cell>
        </row>
        <row r="57">
          <cell r="I57">
            <v>2.1630199999999999E-3</v>
          </cell>
        </row>
        <row r="58">
          <cell r="I58">
            <v>2.20302E-3</v>
          </cell>
        </row>
        <row r="59">
          <cell r="I59">
            <v>2.2430200000000001E-3</v>
          </cell>
        </row>
        <row r="60">
          <cell r="I60">
            <v>2.2830200000000002E-3</v>
          </cell>
        </row>
        <row r="61">
          <cell r="I61">
            <v>2.3230199999999999E-3</v>
          </cell>
        </row>
        <row r="62">
          <cell r="I62">
            <v>2.36302E-3</v>
          </cell>
        </row>
        <row r="63">
          <cell r="I63">
            <v>2.4030200000000001E-3</v>
          </cell>
        </row>
        <row r="64">
          <cell r="I64">
            <v>2.4430200000000002E-3</v>
          </cell>
        </row>
        <row r="65">
          <cell r="I65">
            <v>2.4830199999999998E-3</v>
          </cell>
        </row>
        <row r="66">
          <cell r="I66">
            <v>2.52302E-3</v>
          </cell>
        </row>
        <row r="67">
          <cell r="I67">
            <v>2.5630200000000001E-3</v>
          </cell>
        </row>
        <row r="68">
          <cell r="I68">
            <v>2.6030200000000002E-3</v>
          </cell>
        </row>
        <row r="69">
          <cell r="I69">
            <v>2.6430199999999998E-3</v>
          </cell>
        </row>
        <row r="70">
          <cell r="I70">
            <v>2.6830199999999999E-3</v>
          </cell>
        </row>
        <row r="71">
          <cell r="I71">
            <v>2.72302E-3</v>
          </cell>
        </row>
        <row r="72">
          <cell r="I72">
            <v>2.7630200000000001E-3</v>
          </cell>
        </row>
        <row r="73">
          <cell r="I73">
            <v>2.8030199999999998E-3</v>
          </cell>
        </row>
        <row r="74">
          <cell r="I74">
            <v>2.8430199999999999E-3</v>
          </cell>
        </row>
        <row r="75">
          <cell r="I75">
            <v>2.88302E-3</v>
          </cell>
        </row>
        <row r="76">
          <cell r="I76">
            <v>2.9230200000000001E-3</v>
          </cell>
        </row>
        <row r="77">
          <cell r="I77">
            <v>2.9630199999999998E-3</v>
          </cell>
        </row>
        <row r="78">
          <cell r="I78">
            <v>3.0030199999999999E-3</v>
          </cell>
        </row>
        <row r="79">
          <cell r="I79">
            <v>3.04302E-3</v>
          </cell>
        </row>
        <row r="80">
          <cell r="I80">
            <v>3.0830200000000001E-3</v>
          </cell>
        </row>
        <row r="81">
          <cell r="I81">
            <v>3.1230199999999998E-3</v>
          </cell>
        </row>
        <row r="82">
          <cell r="I82">
            <v>3.1630199999999999E-3</v>
          </cell>
        </row>
        <row r="83">
          <cell r="I83">
            <v>3.20302E-3</v>
          </cell>
        </row>
        <row r="84">
          <cell r="I84">
            <v>3.2430200000000001E-3</v>
          </cell>
        </row>
        <row r="85">
          <cell r="I85">
            <v>3.2830200000000002E-3</v>
          </cell>
        </row>
        <row r="86">
          <cell r="I86">
            <v>3.3230199999999999E-3</v>
          </cell>
        </row>
        <row r="87">
          <cell r="I87">
            <v>3.36302E-3</v>
          </cell>
        </row>
        <row r="88">
          <cell r="I88">
            <v>3.4030200000000001E-3</v>
          </cell>
        </row>
        <row r="89">
          <cell r="I89">
            <v>3.4430200000000002E-3</v>
          </cell>
        </row>
        <row r="90">
          <cell r="I90">
            <v>3.4830199999999999E-3</v>
          </cell>
        </row>
        <row r="91">
          <cell r="I91">
            <v>3.52302E-3</v>
          </cell>
        </row>
        <row r="92">
          <cell r="I92">
            <v>3.5630200000000001E-3</v>
          </cell>
        </row>
        <row r="93">
          <cell r="I93">
            <v>3.6030200000000002E-3</v>
          </cell>
        </row>
        <row r="94">
          <cell r="I94">
            <v>3.6430199999999999E-3</v>
          </cell>
        </row>
        <row r="95">
          <cell r="I95">
            <v>3.68302E-3</v>
          </cell>
        </row>
        <row r="96">
          <cell r="I96">
            <v>3.7230200000000001E-3</v>
          </cell>
        </row>
        <row r="97">
          <cell r="I97">
            <v>3.7630200000000002E-3</v>
          </cell>
        </row>
        <row r="98">
          <cell r="I98">
            <v>3.8030199999999998E-3</v>
          </cell>
        </row>
        <row r="99">
          <cell r="I99">
            <v>3.8430199999999999E-3</v>
          </cell>
        </row>
        <row r="100">
          <cell r="I100">
            <v>3.88302E-3</v>
          </cell>
        </row>
        <row r="101">
          <cell r="I101">
            <v>3.9230200000000002E-3</v>
          </cell>
        </row>
        <row r="102">
          <cell r="I102">
            <v>3.9630200000000003E-3</v>
          </cell>
        </row>
        <row r="103">
          <cell r="I103">
            <v>4.0030200000000004E-3</v>
          </cell>
        </row>
        <row r="104">
          <cell r="I104">
            <v>4.0430199999999996E-3</v>
          </cell>
        </row>
        <row r="105">
          <cell r="I105">
            <v>4.0830199999999997E-3</v>
          </cell>
        </row>
        <row r="106">
          <cell r="I106">
            <v>4.1230199999999998E-3</v>
          </cell>
        </row>
        <row r="107">
          <cell r="I107">
            <v>4.1630199999999999E-3</v>
          </cell>
        </row>
        <row r="108">
          <cell r="I108">
            <v>4.20302E-3</v>
          </cell>
        </row>
        <row r="109">
          <cell r="I109">
            <v>4.2430200000000001E-3</v>
          </cell>
        </row>
        <row r="110">
          <cell r="I110">
            <v>4.2830200000000002E-3</v>
          </cell>
        </row>
        <row r="111">
          <cell r="I111">
            <v>4.3230200000000003E-3</v>
          </cell>
        </row>
        <row r="112">
          <cell r="I112">
            <v>4.3630199999999996E-3</v>
          </cell>
        </row>
        <row r="113">
          <cell r="I113">
            <v>4.4030199999999997E-3</v>
          </cell>
        </row>
        <row r="114">
          <cell r="I114">
            <v>4.4430199999999998E-3</v>
          </cell>
        </row>
        <row r="115">
          <cell r="I115">
            <v>4.4830199999999999E-3</v>
          </cell>
        </row>
        <row r="116">
          <cell r="I116">
            <v>4.52302E-3</v>
          </cell>
        </row>
        <row r="117">
          <cell r="I117">
            <v>4.5630200000000001E-3</v>
          </cell>
        </row>
        <row r="118">
          <cell r="I118">
            <v>4.6030200000000002E-3</v>
          </cell>
        </row>
        <row r="119">
          <cell r="I119">
            <v>4.6430200000000003E-3</v>
          </cell>
        </row>
        <row r="120">
          <cell r="I120">
            <v>4.6830200000000004E-3</v>
          </cell>
        </row>
        <row r="121">
          <cell r="I121">
            <v>4.7230199999999996E-3</v>
          </cell>
        </row>
        <row r="122">
          <cell r="I122">
            <v>4.7630199999999998E-3</v>
          </cell>
        </row>
        <row r="123">
          <cell r="I123">
            <v>4.8030199999999999E-3</v>
          </cell>
        </row>
        <row r="124">
          <cell r="I124">
            <v>4.84302E-3</v>
          </cell>
        </row>
        <row r="125">
          <cell r="I125">
            <v>4.8830200000000001E-3</v>
          </cell>
        </row>
        <row r="126">
          <cell r="I126">
            <v>4.9230200000000002E-3</v>
          </cell>
        </row>
        <row r="127">
          <cell r="I127">
            <v>4.9630200000000003E-3</v>
          </cell>
        </row>
        <row r="128">
          <cell r="I128">
            <v>5.0030200000000004E-3</v>
          </cell>
        </row>
        <row r="129">
          <cell r="I129">
            <v>5.0430199999999996E-3</v>
          </cell>
        </row>
        <row r="130">
          <cell r="I130">
            <v>5.0830199999999997E-3</v>
          </cell>
        </row>
        <row r="131">
          <cell r="I131">
            <v>5.1230199999999998E-3</v>
          </cell>
        </row>
        <row r="132">
          <cell r="I132">
            <v>5.1630199999999999E-3</v>
          </cell>
        </row>
        <row r="133">
          <cell r="I133">
            <v>5.20302E-3</v>
          </cell>
        </row>
        <row r="134">
          <cell r="I134">
            <v>5.2430200000000001E-3</v>
          </cell>
        </row>
        <row r="135">
          <cell r="I135">
            <v>5.2830200000000003E-3</v>
          </cell>
        </row>
        <row r="136">
          <cell r="I136">
            <v>5.3230200000000004E-3</v>
          </cell>
        </row>
        <row r="137">
          <cell r="I137">
            <v>5.3630199999999996E-3</v>
          </cell>
        </row>
        <row r="138">
          <cell r="I138">
            <v>5.4030199999999997E-3</v>
          </cell>
        </row>
        <row r="139">
          <cell r="I139">
            <v>5.4430199999999998E-3</v>
          </cell>
        </row>
        <row r="140">
          <cell r="I140">
            <v>5.4830199999999999E-3</v>
          </cell>
        </row>
        <row r="141">
          <cell r="I141">
            <v>5.52302E-3</v>
          </cell>
        </row>
        <row r="142">
          <cell r="I142">
            <v>5.5630200000000001E-3</v>
          </cell>
        </row>
        <row r="143">
          <cell r="I143">
            <v>5.6030200000000002E-3</v>
          </cell>
        </row>
        <row r="144">
          <cell r="I144">
            <v>5.6430200000000003E-3</v>
          </cell>
        </row>
        <row r="145">
          <cell r="I145">
            <v>5.6830200000000004E-3</v>
          </cell>
        </row>
        <row r="146">
          <cell r="I146">
            <v>5.7230199999999997E-3</v>
          </cell>
        </row>
        <row r="147">
          <cell r="I147">
            <v>5.7630199999999998E-3</v>
          </cell>
        </row>
        <row r="148">
          <cell r="I148">
            <v>5.8030199999999999E-3</v>
          </cell>
        </row>
        <row r="149">
          <cell r="I149">
            <v>5.84302E-3</v>
          </cell>
        </row>
        <row r="150">
          <cell r="I150">
            <v>5.8830200000000001E-3</v>
          </cell>
        </row>
        <row r="151">
          <cell r="I151">
            <v>5.9230200000000002E-3</v>
          </cell>
        </row>
        <row r="152">
          <cell r="I152">
            <v>5.9630200000000003E-3</v>
          </cell>
        </row>
        <row r="153">
          <cell r="I153">
            <v>6.0030200000000004E-3</v>
          </cell>
        </row>
        <row r="154">
          <cell r="I154">
            <v>6.0430199999999996E-3</v>
          </cell>
        </row>
        <row r="155">
          <cell r="I155">
            <v>6.0830199999999997E-3</v>
          </cell>
        </row>
        <row r="156">
          <cell r="I156">
            <v>6.1230199999999999E-3</v>
          </cell>
        </row>
        <row r="157">
          <cell r="I157">
            <v>6.16302E-3</v>
          </cell>
        </row>
        <row r="158">
          <cell r="I158">
            <v>6.2030200000000001E-3</v>
          </cell>
        </row>
        <row r="159">
          <cell r="I159">
            <v>6.2430200000000002E-3</v>
          </cell>
        </row>
        <row r="160">
          <cell r="I160">
            <v>6.2830200000000003E-3</v>
          </cell>
        </row>
        <row r="161">
          <cell r="I161">
            <v>6.3230200000000004E-3</v>
          </cell>
        </row>
        <row r="162">
          <cell r="I162">
            <v>6.3630199999999996E-3</v>
          </cell>
        </row>
        <row r="163">
          <cell r="I163">
            <v>6.4030199999999997E-3</v>
          </cell>
        </row>
        <row r="164">
          <cell r="I164">
            <v>6.4430199999999998E-3</v>
          </cell>
        </row>
        <row r="165">
          <cell r="I165">
            <v>6.4830199999999999E-3</v>
          </cell>
        </row>
        <row r="166">
          <cell r="I166">
            <v>6.52302E-3</v>
          </cell>
        </row>
        <row r="167">
          <cell r="I167">
            <v>6.5630200000000001E-3</v>
          </cell>
        </row>
        <row r="168">
          <cell r="I168">
            <v>6.6030200000000002E-3</v>
          </cell>
        </row>
        <row r="169">
          <cell r="I169">
            <v>6.6430200000000003E-3</v>
          </cell>
        </row>
        <row r="170">
          <cell r="I170">
            <v>6.6830199999999996E-3</v>
          </cell>
        </row>
        <row r="171">
          <cell r="I171">
            <v>6.7230199999999997E-3</v>
          </cell>
        </row>
        <row r="172">
          <cell r="I172">
            <v>6.7630199999999998E-3</v>
          </cell>
        </row>
        <row r="173">
          <cell r="I173">
            <v>6.8030199999999999E-3</v>
          </cell>
        </row>
        <row r="174">
          <cell r="I174">
            <v>6.84302E-3</v>
          </cell>
        </row>
        <row r="175">
          <cell r="I175">
            <v>6.8830200000000001E-3</v>
          </cell>
        </row>
        <row r="176">
          <cell r="I176">
            <v>6.9230200000000002E-3</v>
          </cell>
        </row>
        <row r="177">
          <cell r="I177">
            <v>6.9630200000000003E-3</v>
          </cell>
        </row>
        <row r="178">
          <cell r="I178">
            <v>7.0030200000000004E-3</v>
          </cell>
        </row>
        <row r="179">
          <cell r="I179">
            <v>7.0430199999999997E-3</v>
          </cell>
        </row>
        <row r="180">
          <cell r="I180">
            <v>7.0830199999999998E-3</v>
          </cell>
        </row>
        <row r="181">
          <cell r="I181">
            <v>7.1230199999999999E-3</v>
          </cell>
        </row>
        <row r="182">
          <cell r="I182">
            <v>7.16302E-3</v>
          </cell>
        </row>
        <row r="183">
          <cell r="I183">
            <v>7.2030200000000001E-3</v>
          </cell>
        </row>
        <row r="184">
          <cell r="I184">
            <v>7.2430200000000002E-3</v>
          </cell>
        </row>
        <row r="185">
          <cell r="I185">
            <v>7.2830200000000003E-3</v>
          </cell>
        </row>
        <row r="186">
          <cell r="I186">
            <v>7.3230200000000004E-3</v>
          </cell>
        </row>
        <row r="187">
          <cell r="I187">
            <v>7.3630199999999996E-3</v>
          </cell>
        </row>
        <row r="188">
          <cell r="I188">
            <v>7.4030199999999997E-3</v>
          </cell>
        </row>
        <row r="189">
          <cell r="I189">
            <v>7.4430199999999998E-3</v>
          </cell>
        </row>
        <row r="190">
          <cell r="I190">
            <v>7.4830199999999999E-3</v>
          </cell>
        </row>
        <row r="191">
          <cell r="I191">
            <v>7.5230200000000001E-3</v>
          </cell>
        </row>
        <row r="192">
          <cell r="I192">
            <v>7.5630200000000002E-3</v>
          </cell>
        </row>
        <row r="193">
          <cell r="I193">
            <v>7.6030200000000003E-3</v>
          </cell>
        </row>
        <row r="194">
          <cell r="I194">
            <v>7.6430200000000004E-3</v>
          </cell>
        </row>
        <row r="195">
          <cell r="I195">
            <v>7.6830199999999996E-3</v>
          </cell>
        </row>
        <row r="196">
          <cell r="I196">
            <v>7.7230199999999997E-3</v>
          </cell>
        </row>
        <row r="197">
          <cell r="I197">
            <v>7.7630199999999998E-3</v>
          </cell>
        </row>
        <row r="198">
          <cell r="I198">
            <v>7.8030199999999999E-3</v>
          </cell>
        </row>
        <row r="199">
          <cell r="I199">
            <v>7.8430199999999992E-3</v>
          </cell>
        </row>
        <row r="200">
          <cell r="I200">
            <v>7.8830199999999993E-3</v>
          </cell>
        </row>
        <row r="201">
          <cell r="I201">
            <v>7.9230199999999994E-3</v>
          </cell>
        </row>
        <row r="202">
          <cell r="I202">
            <v>7.9630199999999995E-3</v>
          </cell>
        </row>
        <row r="203">
          <cell r="I203">
            <v>8.0030199999999996E-3</v>
          </cell>
        </row>
        <row r="204">
          <cell r="I204">
            <v>8.0430199999999997E-3</v>
          </cell>
        </row>
        <row r="205">
          <cell r="I205">
            <v>8.0830199999999998E-3</v>
          </cell>
        </row>
        <row r="206">
          <cell r="I206">
            <v>8.1230199999999999E-3</v>
          </cell>
        </row>
        <row r="207">
          <cell r="I207">
            <v>8.16302E-3</v>
          </cell>
        </row>
        <row r="208">
          <cell r="I208">
            <v>8.2030200000000001E-3</v>
          </cell>
        </row>
        <row r="209">
          <cell r="I209">
            <v>8.2430200000000002E-3</v>
          </cell>
        </row>
        <row r="210">
          <cell r="I210">
            <v>8.2830200000000003E-3</v>
          </cell>
        </row>
        <row r="211">
          <cell r="I211">
            <v>8.3230200000000004E-3</v>
          </cell>
        </row>
        <row r="212">
          <cell r="I212">
            <v>8.3630200000000005E-3</v>
          </cell>
        </row>
        <row r="213">
          <cell r="I213">
            <v>8.4030200000000006E-3</v>
          </cell>
        </row>
        <row r="214">
          <cell r="I214">
            <v>8.4430200000000007E-3</v>
          </cell>
        </row>
        <row r="215">
          <cell r="I215">
            <v>8.4830200000000008E-3</v>
          </cell>
        </row>
        <row r="216">
          <cell r="I216">
            <v>8.5230199999999992E-3</v>
          </cell>
        </row>
        <row r="217">
          <cell r="I217">
            <v>8.5630199999999993E-3</v>
          </cell>
        </row>
        <row r="218">
          <cell r="I218">
            <v>8.6030199999999994E-3</v>
          </cell>
        </row>
        <row r="219">
          <cell r="I219">
            <v>8.6430199999999995E-3</v>
          </cell>
        </row>
        <row r="220">
          <cell r="I220">
            <v>8.6830199999999996E-3</v>
          </cell>
        </row>
        <row r="221">
          <cell r="I221">
            <v>8.7230199999999997E-3</v>
          </cell>
        </row>
        <row r="222">
          <cell r="I222">
            <v>8.7630199999999998E-3</v>
          </cell>
        </row>
        <row r="223">
          <cell r="I223">
            <v>8.8030199999999999E-3</v>
          </cell>
        </row>
        <row r="224">
          <cell r="I224">
            <v>8.84302E-3</v>
          </cell>
        </row>
        <row r="225">
          <cell r="I225">
            <v>8.8830200000000002E-3</v>
          </cell>
        </row>
        <row r="226">
          <cell r="I226">
            <v>8.9230200000000003E-3</v>
          </cell>
        </row>
        <row r="227">
          <cell r="I227">
            <v>8.9630200000000004E-3</v>
          </cell>
        </row>
        <row r="228">
          <cell r="I228">
            <v>9.0030200000000005E-3</v>
          </cell>
        </row>
        <row r="229">
          <cell r="I229">
            <v>9.0430200000000006E-3</v>
          </cell>
        </row>
        <row r="230">
          <cell r="I230">
            <v>9.0830200000000007E-3</v>
          </cell>
        </row>
        <row r="231">
          <cell r="I231">
            <v>9.1230200000000008E-3</v>
          </cell>
        </row>
        <row r="232">
          <cell r="I232">
            <v>9.1630199999999992E-3</v>
          </cell>
        </row>
        <row r="233">
          <cell r="I233">
            <v>9.2030199999999993E-3</v>
          </cell>
        </row>
        <row r="234">
          <cell r="I234">
            <v>9.2430199999999994E-3</v>
          </cell>
        </row>
        <row r="235">
          <cell r="I235">
            <v>9.2830199999999995E-3</v>
          </cell>
        </row>
        <row r="236">
          <cell r="I236">
            <v>9.3230199999999996E-3</v>
          </cell>
        </row>
        <row r="237">
          <cell r="I237">
            <v>9.3630199999999997E-3</v>
          </cell>
        </row>
        <row r="238">
          <cell r="I238">
            <v>9.4030199999999998E-3</v>
          </cell>
        </row>
        <row r="239">
          <cell r="I239">
            <v>9.4430199999999999E-3</v>
          </cell>
        </row>
        <row r="240">
          <cell r="I240">
            <v>9.48302E-3</v>
          </cell>
        </row>
        <row r="241">
          <cell r="I241">
            <v>9.5230200000000001E-3</v>
          </cell>
        </row>
        <row r="242">
          <cell r="I242">
            <v>9.5630200000000002E-3</v>
          </cell>
        </row>
        <row r="243">
          <cell r="I243">
            <v>9.6030200000000003E-3</v>
          </cell>
        </row>
        <row r="244">
          <cell r="I244">
            <v>9.6430200000000004E-3</v>
          </cell>
        </row>
        <row r="245">
          <cell r="I245">
            <v>9.6830200000000005E-3</v>
          </cell>
        </row>
        <row r="246">
          <cell r="I246">
            <v>9.7230200000000006E-3</v>
          </cell>
        </row>
        <row r="247">
          <cell r="I247">
            <v>9.7630200000000007E-3</v>
          </cell>
        </row>
        <row r="248">
          <cell r="I248">
            <v>9.8030200000000008E-3</v>
          </cell>
        </row>
        <row r="249">
          <cell r="I249">
            <v>9.8430199999999992E-3</v>
          </cell>
        </row>
        <row r="250">
          <cell r="I250">
            <v>9.8830199999999993E-3</v>
          </cell>
        </row>
        <row r="251">
          <cell r="I251">
            <v>9.9230199999999994E-3</v>
          </cell>
        </row>
        <row r="252">
          <cell r="I252">
            <v>9.9630199999999995E-3</v>
          </cell>
        </row>
        <row r="253">
          <cell r="I253">
            <v>1.0003E-2</v>
          </cell>
        </row>
        <row r="254">
          <cell r="I254">
            <v>1.0043E-2</v>
          </cell>
        </row>
        <row r="255">
          <cell r="I255">
            <v>1.0083E-2</v>
          </cell>
        </row>
        <row r="256">
          <cell r="I256">
            <v>1.0123E-2</v>
          </cell>
        </row>
        <row r="257">
          <cell r="I257">
            <v>1.0163E-2</v>
          </cell>
        </row>
        <row r="258">
          <cell r="I258">
            <v>1.0203E-2</v>
          </cell>
        </row>
        <row r="259">
          <cell r="I259">
            <v>1.0243E-2</v>
          </cell>
        </row>
        <row r="260">
          <cell r="I260">
            <v>1.0283E-2</v>
          </cell>
        </row>
        <row r="261">
          <cell r="I261">
            <v>1.0323000000000001E-2</v>
          </cell>
        </row>
        <row r="262">
          <cell r="I262">
            <v>1.0363000000000001E-2</v>
          </cell>
        </row>
        <row r="263">
          <cell r="I263">
            <v>1.0403000000000001E-2</v>
          </cell>
        </row>
        <row r="264">
          <cell r="I264">
            <v>1.0442999999999999E-2</v>
          </cell>
        </row>
        <row r="265">
          <cell r="I265">
            <v>1.0482999999999999E-2</v>
          </cell>
        </row>
        <row r="266">
          <cell r="I266">
            <v>1.0522999999999999E-2</v>
          </cell>
        </row>
        <row r="267">
          <cell r="I267">
            <v>1.0562999999999999E-2</v>
          </cell>
        </row>
        <row r="268">
          <cell r="I268">
            <v>1.0603E-2</v>
          </cell>
        </row>
        <row r="269">
          <cell r="I269">
            <v>1.0643E-2</v>
          </cell>
        </row>
        <row r="270">
          <cell r="I270">
            <v>1.0683E-2</v>
          </cell>
        </row>
        <row r="271">
          <cell r="I271">
            <v>1.0723E-2</v>
          </cell>
        </row>
        <row r="272">
          <cell r="I272">
            <v>1.0763E-2</v>
          </cell>
        </row>
        <row r="273">
          <cell r="I273">
            <v>1.0803E-2</v>
          </cell>
        </row>
        <row r="274">
          <cell r="I274">
            <v>1.0843E-2</v>
          </cell>
        </row>
        <row r="275">
          <cell r="I275">
            <v>1.0883E-2</v>
          </cell>
        </row>
        <row r="276">
          <cell r="I276">
            <v>1.0923E-2</v>
          </cell>
        </row>
        <row r="277">
          <cell r="I277">
            <v>1.0963000000000001E-2</v>
          </cell>
        </row>
        <row r="278">
          <cell r="I278">
            <v>1.1003000000000001E-2</v>
          </cell>
        </row>
        <row r="279">
          <cell r="I279">
            <v>1.1043000000000001E-2</v>
          </cell>
        </row>
        <row r="280">
          <cell r="I280">
            <v>1.1083000000000001E-2</v>
          </cell>
        </row>
        <row r="281">
          <cell r="I281">
            <v>1.1122999999999999E-2</v>
          </cell>
        </row>
        <row r="282">
          <cell r="I282">
            <v>1.1162999999999999E-2</v>
          </cell>
        </row>
        <row r="283">
          <cell r="I283">
            <v>1.1202999999999999E-2</v>
          </cell>
        </row>
        <row r="284">
          <cell r="I284">
            <v>1.1243E-2</v>
          </cell>
        </row>
        <row r="285">
          <cell r="I285">
            <v>1.1283E-2</v>
          </cell>
        </row>
        <row r="286">
          <cell r="I286">
            <v>1.1323E-2</v>
          </cell>
        </row>
        <row r="287">
          <cell r="I287">
            <v>1.1363E-2</v>
          </cell>
        </row>
        <row r="288">
          <cell r="I288">
            <v>1.1403E-2</v>
          </cell>
        </row>
        <row r="289">
          <cell r="I289">
            <v>1.1443E-2</v>
          </cell>
        </row>
        <row r="290">
          <cell r="I290">
            <v>1.1483E-2</v>
          </cell>
        </row>
        <row r="291">
          <cell r="I291">
            <v>1.1523E-2</v>
          </cell>
        </row>
        <row r="292">
          <cell r="I292">
            <v>1.1563E-2</v>
          </cell>
        </row>
        <row r="293">
          <cell r="I293">
            <v>1.1603E-2</v>
          </cell>
        </row>
        <row r="294">
          <cell r="I294">
            <v>1.1643000000000001E-2</v>
          </cell>
        </row>
        <row r="295">
          <cell r="I295">
            <v>1.1683000000000001E-2</v>
          </cell>
        </row>
        <row r="296">
          <cell r="I296">
            <v>1.1723000000000001E-2</v>
          </cell>
        </row>
        <row r="297">
          <cell r="I297">
            <v>1.1762999999999999E-2</v>
          </cell>
        </row>
        <row r="298">
          <cell r="I298">
            <v>1.1802999999999999E-2</v>
          </cell>
        </row>
        <row r="299">
          <cell r="I299">
            <v>1.1842999999999999E-2</v>
          </cell>
        </row>
        <row r="300">
          <cell r="I300">
            <v>1.1882999999999999E-2</v>
          </cell>
        </row>
        <row r="301">
          <cell r="I301">
            <v>1.1923E-2</v>
          </cell>
        </row>
        <row r="302">
          <cell r="I302">
            <v>1.1963E-2</v>
          </cell>
        </row>
        <row r="303">
          <cell r="I303">
            <v>1.2003E-2</v>
          </cell>
        </row>
        <row r="304">
          <cell r="I304">
            <v>1.2043E-2</v>
          </cell>
        </row>
        <row r="305">
          <cell r="I305">
            <v>1.2083E-2</v>
          </cell>
        </row>
        <row r="306">
          <cell r="I306">
            <v>1.2123E-2</v>
          </cell>
        </row>
        <row r="307">
          <cell r="I307">
            <v>1.2163E-2</v>
          </cell>
        </row>
        <row r="308">
          <cell r="I308">
            <v>1.2203E-2</v>
          </cell>
        </row>
        <row r="309">
          <cell r="I309">
            <v>1.2243E-2</v>
          </cell>
        </row>
        <row r="310">
          <cell r="I310">
            <v>1.2283000000000001E-2</v>
          </cell>
        </row>
        <row r="311">
          <cell r="I311">
            <v>1.2323000000000001E-2</v>
          </cell>
        </row>
        <row r="312">
          <cell r="I312">
            <v>1.2363000000000001E-2</v>
          </cell>
        </row>
        <row r="313">
          <cell r="I313">
            <v>1.2403000000000001E-2</v>
          </cell>
        </row>
        <row r="314">
          <cell r="I314">
            <v>1.2442999999999999E-2</v>
          </cell>
        </row>
        <row r="315">
          <cell r="I315">
            <v>1.2482999999999999E-2</v>
          </cell>
        </row>
        <row r="316">
          <cell r="I316">
            <v>1.2522999999999999E-2</v>
          </cell>
        </row>
        <row r="317">
          <cell r="I317">
            <v>1.2563E-2</v>
          </cell>
        </row>
        <row r="318">
          <cell r="I318">
            <v>1.2603E-2</v>
          </cell>
        </row>
        <row r="319">
          <cell r="I319">
            <v>1.2643E-2</v>
          </cell>
        </row>
        <row r="320">
          <cell r="I320">
            <v>1.2683E-2</v>
          </cell>
        </row>
        <row r="321">
          <cell r="I321">
            <v>1.2723E-2</v>
          </cell>
        </row>
        <row r="322">
          <cell r="I322">
            <v>1.2763E-2</v>
          </cell>
        </row>
        <row r="323">
          <cell r="I323">
            <v>1.2803E-2</v>
          </cell>
        </row>
        <row r="324">
          <cell r="I324">
            <v>1.2843E-2</v>
          </cell>
        </row>
        <row r="325">
          <cell r="I325">
            <v>1.2883E-2</v>
          </cell>
        </row>
        <row r="326">
          <cell r="I326">
            <v>1.2923E-2</v>
          </cell>
        </row>
        <row r="327">
          <cell r="I327">
            <v>1.2963000000000001E-2</v>
          </cell>
        </row>
        <row r="328">
          <cell r="I328">
            <v>1.3003000000000001E-2</v>
          </cell>
        </row>
        <row r="329">
          <cell r="I329">
            <v>1.3043000000000001E-2</v>
          </cell>
        </row>
        <row r="330">
          <cell r="I330">
            <v>1.3082999999999999E-2</v>
          </cell>
        </row>
        <row r="331">
          <cell r="I331">
            <v>1.3122999999999999E-2</v>
          </cell>
        </row>
        <row r="332">
          <cell r="I332">
            <v>1.3162999999999999E-2</v>
          </cell>
        </row>
        <row r="333">
          <cell r="I333">
            <v>1.3202999999999999E-2</v>
          </cell>
        </row>
        <row r="334">
          <cell r="I334">
            <v>1.3243E-2</v>
          </cell>
        </row>
        <row r="335">
          <cell r="I335">
            <v>1.3283E-2</v>
          </cell>
        </row>
        <row r="336">
          <cell r="I336">
            <v>1.3323E-2</v>
          </cell>
        </row>
        <row r="337">
          <cell r="I337">
            <v>1.3363E-2</v>
          </cell>
        </row>
        <row r="338">
          <cell r="I338">
            <v>1.3403E-2</v>
          </cell>
        </row>
        <row r="339">
          <cell r="I339">
            <v>1.3443E-2</v>
          </cell>
        </row>
        <row r="340">
          <cell r="I340">
            <v>1.3483E-2</v>
          </cell>
        </row>
        <row r="341">
          <cell r="I341">
            <v>1.3523E-2</v>
          </cell>
        </row>
        <row r="342">
          <cell r="I342">
            <v>1.3563E-2</v>
          </cell>
        </row>
        <row r="343">
          <cell r="I343">
            <v>1.3603000000000001E-2</v>
          </cell>
        </row>
        <row r="344">
          <cell r="I344">
            <v>1.3643000000000001E-2</v>
          </cell>
        </row>
        <row r="345">
          <cell r="I345">
            <v>1.3683000000000001E-2</v>
          </cell>
        </row>
        <row r="346">
          <cell r="I346">
            <v>1.3723000000000001E-2</v>
          </cell>
        </row>
        <row r="347">
          <cell r="I347">
            <v>1.3762999999999999E-2</v>
          </cell>
        </row>
        <row r="348">
          <cell r="I348">
            <v>1.3802999999999999E-2</v>
          </cell>
        </row>
        <row r="349">
          <cell r="I349">
            <v>1.3842999999999999E-2</v>
          </cell>
        </row>
        <row r="350">
          <cell r="I350">
            <v>1.3883E-2</v>
          </cell>
        </row>
        <row r="351">
          <cell r="I351">
            <v>1.3923E-2</v>
          </cell>
        </row>
        <row r="352">
          <cell r="I352">
            <v>1.3963E-2</v>
          </cell>
        </row>
        <row r="353">
          <cell r="I353">
            <v>1.4003E-2</v>
          </cell>
        </row>
        <row r="354">
          <cell r="I354">
            <v>1.4043E-2</v>
          </cell>
        </row>
        <row r="355">
          <cell r="I355">
            <v>1.4083E-2</v>
          </cell>
        </row>
        <row r="356">
          <cell r="I356">
            <v>1.4123E-2</v>
          </cell>
        </row>
        <row r="357">
          <cell r="I357">
            <v>1.4163E-2</v>
          </cell>
        </row>
        <row r="358">
          <cell r="I358">
            <v>1.4203E-2</v>
          </cell>
        </row>
        <row r="359">
          <cell r="I359">
            <v>1.4243E-2</v>
          </cell>
        </row>
        <row r="360">
          <cell r="I360">
            <v>1.4283000000000001E-2</v>
          </cell>
        </row>
        <row r="361">
          <cell r="I361">
            <v>1.4323000000000001E-2</v>
          </cell>
        </row>
        <row r="362">
          <cell r="I362">
            <v>1.4363000000000001E-2</v>
          </cell>
        </row>
        <row r="363">
          <cell r="I363">
            <v>1.4402999999999999E-2</v>
          </cell>
        </row>
        <row r="364">
          <cell r="I364">
            <v>1.4442999999999999E-2</v>
          </cell>
        </row>
        <row r="365">
          <cell r="I365">
            <v>1.4482999999999999E-2</v>
          </cell>
        </row>
        <row r="366">
          <cell r="I366">
            <v>1.4522999999999999E-2</v>
          </cell>
        </row>
        <row r="367">
          <cell r="I367">
            <v>1.4563E-2</v>
          </cell>
        </row>
        <row r="368">
          <cell r="I368">
            <v>1.4603E-2</v>
          </cell>
        </row>
        <row r="369">
          <cell r="I369">
            <v>1.4643E-2</v>
          </cell>
        </row>
        <row r="370">
          <cell r="I370">
            <v>1.4683E-2</v>
          </cell>
        </row>
        <row r="371">
          <cell r="I371">
            <v>1.4723E-2</v>
          </cell>
        </row>
        <row r="372">
          <cell r="I372">
            <v>1.4763E-2</v>
          </cell>
        </row>
        <row r="373">
          <cell r="I373">
            <v>1.4803E-2</v>
          </cell>
        </row>
        <row r="374">
          <cell r="I374">
            <v>1.4843E-2</v>
          </cell>
        </row>
        <row r="375">
          <cell r="I375">
            <v>1.4883E-2</v>
          </cell>
        </row>
        <row r="376">
          <cell r="I376">
            <v>1.4923000000000001E-2</v>
          </cell>
        </row>
        <row r="377">
          <cell r="I377">
            <v>1.4963000000000001E-2</v>
          </cell>
        </row>
        <row r="378">
          <cell r="I378">
            <v>1.5003000000000001E-2</v>
          </cell>
        </row>
        <row r="379">
          <cell r="I379">
            <v>1.5043000000000001E-2</v>
          </cell>
        </row>
        <row r="380">
          <cell r="I380">
            <v>1.5082999999999999E-2</v>
          </cell>
        </row>
        <row r="381">
          <cell r="I381">
            <v>1.5122999999999999E-2</v>
          </cell>
        </row>
        <row r="382">
          <cell r="I382">
            <v>1.5162999999999999E-2</v>
          </cell>
        </row>
        <row r="383">
          <cell r="I383">
            <v>1.5203E-2</v>
          </cell>
        </row>
        <row r="384">
          <cell r="I384">
            <v>1.5243E-2</v>
          </cell>
        </row>
        <row r="385">
          <cell r="I385">
            <v>1.5283E-2</v>
          </cell>
        </row>
        <row r="386">
          <cell r="I386">
            <v>1.5323E-2</v>
          </cell>
        </row>
        <row r="387">
          <cell r="I387">
            <v>1.5363E-2</v>
          </cell>
        </row>
        <row r="388">
          <cell r="I388">
            <v>1.5403E-2</v>
          </cell>
        </row>
        <row r="389">
          <cell r="I389">
            <v>1.5443E-2</v>
          </cell>
        </row>
        <row r="390">
          <cell r="I390">
            <v>1.5483E-2</v>
          </cell>
        </row>
        <row r="391">
          <cell r="I391">
            <v>1.5523E-2</v>
          </cell>
        </row>
        <row r="392">
          <cell r="I392">
            <v>1.5563E-2</v>
          </cell>
        </row>
        <row r="393">
          <cell r="I393">
            <v>1.5603000000000001E-2</v>
          </cell>
        </row>
        <row r="394">
          <cell r="I394">
            <v>1.5643000000000001E-2</v>
          </cell>
        </row>
        <row r="395">
          <cell r="I395">
            <v>1.5682999999999999E-2</v>
          </cell>
        </row>
        <row r="396">
          <cell r="I396">
            <v>1.5723000000000001E-2</v>
          </cell>
        </row>
        <row r="397">
          <cell r="I397">
            <v>1.5762999999999999E-2</v>
          </cell>
        </row>
        <row r="398">
          <cell r="I398">
            <v>1.5803000000000001E-2</v>
          </cell>
        </row>
        <row r="399">
          <cell r="I399">
            <v>1.5842999999999999E-2</v>
          </cell>
        </row>
        <row r="400">
          <cell r="I400">
            <v>1.5883000000000001E-2</v>
          </cell>
        </row>
        <row r="401">
          <cell r="I401">
            <v>1.5923E-2</v>
          </cell>
        </row>
        <row r="402">
          <cell r="I402">
            <v>1.5963000000000001E-2</v>
          </cell>
        </row>
        <row r="403">
          <cell r="I403">
            <v>1.6003E-2</v>
          </cell>
        </row>
        <row r="404">
          <cell r="I404">
            <v>1.6043000000000002E-2</v>
          </cell>
        </row>
        <row r="405">
          <cell r="I405">
            <v>1.6083E-2</v>
          </cell>
        </row>
        <row r="406">
          <cell r="I406">
            <v>1.6122999999999998E-2</v>
          </cell>
        </row>
        <row r="407">
          <cell r="I407">
            <v>1.6163E-2</v>
          </cell>
        </row>
        <row r="408">
          <cell r="I408">
            <v>1.6202999999999999E-2</v>
          </cell>
        </row>
        <row r="409">
          <cell r="I409">
            <v>1.6243E-2</v>
          </cell>
        </row>
        <row r="410">
          <cell r="I410">
            <v>1.6282999999999999E-2</v>
          </cell>
        </row>
        <row r="411">
          <cell r="I411">
            <v>1.6323000000000001E-2</v>
          </cell>
        </row>
        <row r="412">
          <cell r="I412">
            <v>1.6362999999999999E-2</v>
          </cell>
        </row>
        <row r="413">
          <cell r="I413">
            <v>1.6403000000000001E-2</v>
          </cell>
        </row>
        <row r="414">
          <cell r="I414">
            <v>1.6442999999999999E-2</v>
          </cell>
        </row>
        <row r="415">
          <cell r="I415">
            <v>1.6483000000000001E-2</v>
          </cell>
        </row>
        <row r="416">
          <cell r="I416">
            <v>1.6522999999999999E-2</v>
          </cell>
        </row>
        <row r="417">
          <cell r="I417">
            <v>1.6563000000000001E-2</v>
          </cell>
        </row>
        <row r="418">
          <cell r="I418">
            <v>1.6603E-2</v>
          </cell>
        </row>
        <row r="419">
          <cell r="I419">
            <v>1.6643000000000002E-2</v>
          </cell>
        </row>
        <row r="420">
          <cell r="I420">
            <v>1.6683E-2</v>
          </cell>
        </row>
        <row r="421">
          <cell r="I421">
            <v>1.6722999999999998E-2</v>
          </cell>
        </row>
        <row r="422">
          <cell r="I422">
            <v>1.6763E-2</v>
          </cell>
        </row>
        <row r="423">
          <cell r="I423">
            <v>1.6802999999999998E-2</v>
          </cell>
        </row>
        <row r="424">
          <cell r="I424">
            <v>1.6843E-2</v>
          </cell>
        </row>
        <row r="425">
          <cell r="I425">
            <v>1.6882999999999999E-2</v>
          </cell>
        </row>
        <row r="426">
          <cell r="I426">
            <v>1.6923000000000001E-2</v>
          </cell>
        </row>
        <row r="427">
          <cell r="I427">
            <v>1.6962999999999999E-2</v>
          </cell>
        </row>
        <row r="428">
          <cell r="I428">
            <v>1.7003000000000001E-2</v>
          </cell>
        </row>
        <row r="429">
          <cell r="I429">
            <v>1.7042999999999999E-2</v>
          </cell>
        </row>
        <row r="430">
          <cell r="I430">
            <v>1.7083000000000001E-2</v>
          </cell>
        </row>
        <row r="431">
          <cell r="I431">
            <v>1.7122999999999999E-2</v>
          </cell>
        </row>
        <row r="432">
          <cell r="I432">
            <v>1.7163000000000001E-2</v>
          </cell>
        </row>
        <row r="433">
          <cell r="I433">
            <v>1.7203E-2</v>
          </cell>
        </row>
        <row r="434">
          <cell r="I434">
            <v>1.7243000000000001E-2</v>
          </cell>
        </row>
        <row r="435">
          <cell r="I435">
            <v>1.7283E-2</v>
          </cell>
        </row>
        <row r="436">
          <cell r="I436">
            <v>1.7323000000000002E-2</v>
          </cell>
        </row>
        <row r="437">
          <cell r="I437">
            <v>1.7363E-2</v>
          </cell>
        </row>
        <row r="438">
          <cell r="I438">
            <v>1.7402999999999998E-2</v>
          </cell>
        </row>
        <row r="439">
          <cell r="I439">
            <v>1.7443E-2</v>
          </cell>
        </row>
        <row r="440">
          <cell r="I440">
            <v>1.7482999999999999E-2</v>
          </cell>
        </row>
        <row r="441">
          <cell r="I441">
            <v>1.7523E-2</v>
          </cell>
        </row>
        <row r="442">
          <cell r="I442">
            <v>1.7562999999999999E-2</v>
          </cell>
        </row>
        <row r="443">
          <cell r="I443">
            <v>1.7603000000000001E-2</v>
          </cell>
        </row>
        <row r="444">
          <cell r="I444">
            <v>1.7642999999999999E-2</v>
          </cell>
        </row>
        <row r="445">
          <cell r="I445">
            <v>1.7683000000000001E-2</v>
          </cell>
        </row>
        <row r="446">
          <cell r="I446">
            <v>1.7722999999999999E-2</v>
          </cell>
        </row>
        <row r="447">
          <cell r="I447">
            <v>1.7763000000000001E-2</v>
          </cell>
        </row>
        <row r="448">
          <cell r="I448">
            <v>1.7802999999999999E-2</v>
          </cell>
        </row>
        <row r="449">
          <cell r="I449">
            <v>1.7843000000000001E-2</v>
          </cell>
        </row>
        <row r="450">
          <cell r="I450">
            <v>1.7883E-2</v>
          </cell>
        </row>
        <row r="451">
          <cell r="I451">
            <v>1.7923000000000001E-2</v>
          </cell>
        </row>
        <row r="452">
          <cell r="I452">
            <v>1.7963E-2</v>
          </cell>
        </row>
        <row r="453">
          <cell r="I453">
            <v>1.8003000000000002E-2</v>
          </cell>
        </row>
        <row r="454">
          <cell r="I454">
            <v>1.8043E-2</v>
          </cell>
        </row>
        <row r="455">
          <cell r="I455">
            <v>1.8082999999999998E-2</v>
          </cell>
        </row>
        <row r="456">
          <cell r="I456">
            <v>1.8123E-2</v>
          </cell>
        </row>
        <row r="457">
          <cell r="I457">
            <v>1.8162999999999999E-2</v>
          </cell>
        </row>
        <row r="458">
          <cell r="I458">
            <v>1.8203E-2</v>
          </cell>
        </row>
        <row r="459">
          <cell r="I459">
            <v>1.8242999999999999E-2</v>
          </cell>
        </row>
        <row r="460">
          <cell r="I460">
            <v>1.8283000000000001E-2</v>
          </cell>
        </row>
        <row r="461">
          <cell r="I461">
            <v>1.8322999999999999E-2</v>
          </cell>
        </row>
        <row r="462">
          <cell r="I462">
            <v>1.8363000000000001E-2</v>
          </cell>
        </row>
        <row r="463">
          <cell r="I463">
            <v>1.8402999999999999E-2</v>
          </cell>
        </row>
        <row r="464">
          <cell r="I464">
            <v>1.8443000000000001E-2</v>
          </cell>
        </row>
        <row r="465">
          <cell r="I465">
            <v>1.8482999999999999E-2</v>
          </cell>
        </row>
        <row r="466">
          <cell r="I466">
            <v>1.8523000000000001E-2</v>
          </cell>
        </row>
        <row r="467">
          <cell r="I467">
            <v>1.8563E-2</v>
          </cell>
        </row>
        <row r="468">
          <cell r="I468">
            <v>1.8603000000000001E-2</v>
          </cell>
        </row>
        <row r="469">
          <cell r="I469">
            <v>1.8643E-2</v>
          </cell>
        </row>
        <row r="470">
          <cell r="I470">
            <v>1.8683000000000002E-2</v>
          </cell>
        </row>
        <row r="471">
          <cell r="I471">
            <v>1.8723E-2</v>
          </cell>
        </row>
        <row r="472">
          <cell r="I472">
            <v>1.8762999999999998E-2</v>
          </cell>
        </row>
        <row r="473">
          <cell r="I473">
            <v>1.8803E-2</v>
          </cell>
        </row>
        <row r="474">
          <cell r="I474">
            <v>1.8842999999999999E-2</v>
          </cell>
        </row>
        <row r="475">
          <cell r="I475">
            <v>1.8883E-2</v>
          </cell>
        </row>
        <row r="476">
          <cell r="I476">
            <v>1.8922999999999999E-2</v>
          </cell>
        </row>
        <row r="477">
          <cell r="I477">
            <v>1.8963000000000001E-2</v>
          </cell>
        </row>
        <row r="478">
          <cell r="I478">
            <v>1.9002999999999999E-2</v>
          </cell>
        </row>
        <row r="479">
          <cell r="I479">
            <v>1.9043000000000001E-2</v>
          </cell>
        </row>
        <row r="480">
          <cell r="I480">
            <v>1.9082999999999999E-2</v>
          </cell>
        </row>
        <row r="481">
          <cell r="I481">
            <v>1.9123000000000001E-2</v>
          </cell>
        </row>
        <row r="482">
          <cell r="I482">
            <v>1.9162999999999999E-2</v>
          </cell>
        </row>
        <row r="483">
          <cell r="I483">
            <v>1.9203000000000001E-2</v>
          </cell>
        </row>
        <row r="484">
          <cell r="I484">
            <v>1.9243E-2</v>
          </cell>
        </row>
        <row r="485">
          <cell r="I485">
            <v>1.9283000000000002E-2</v>
          </cell>
        </row>
        <row r="486">
          <cell r="I486">
            <v>1.9323E-2</v>
          </cell>
        </row>
        <row r="487">
          <cell r="I487">
            <v>1.9362999999999998E-2</v>
          </cell>
        </row>
        <row r="488">
          <cell r="I488">
            <v>1.9403E-2</v>
          </cell>
        </row>
        <row r="489">
          <cell r="I489">
            <v>1.9442999999999998E-2</v>
          </cell>
        </row>
        <row r="490">
          <cell r="I490">
            <v>1.9483E-2</v>
          </cell>
        </row>
        <row r="491">
          <cell r="I491">
            <v>1.9522999999999999E-2</v>
          </cell>
        </row>
        <row r="492">
          <cell r="I492">
            <v>1.9563000000000001E-2</v>
          </cell>
        </row>
        <row r="493">
          <cell r="I493">
            <v>1.9602999999999999E-2</v>
          </cell>
        </row>
        <row r="494">
          <cell r="I494">
            <v>1.9643000000000001E-2</v>
          </cell>
        </row>
        <row r="495">
          <cell r="I495">
            <v>1.9682999999999999E-2</v>
          </cell>
        </row>
        <row r="496">
          <cell r="I496">
            <v>1.9723000000000001E-2</v>
          </cell>
        </row>
        <row r="497">
          <cell r="I497">
            <v>1.9762999999999999E-2</v>
          </cell>
        </row>
        <row r="498">
          <cell r="I498">
            <v>1.9803000000000001E-2</v>
          </cell>
        </row>
        <row r="499">
          <cell r="I499">
            <v>1.9843E-2</v>
          </cell>
        </row>
        <row r="500">
          <cell r="I500">
            <v>1.9883000000000001E-2</v>
          </cell>
        </row>
        <row r="501">
          <cell r="I501">
            <v>1.9923E-2</v>
          </cell>
        </row>
        <row r="502">
          <cell r="I502">
            <v>1.9963000000000002E-2</v>
          </cell>
        </row>
        <row r="503">
          <cell r="I503">
            <v>2.0003E-2</v>
          </cell>
        </row>
        <row r="504">
          <cell r="I504">
            <v>2.0042999999999998E-2</v>
          </cell>
        </row>
        <row r="505">
          <cell r="I505">
            <v>2.0083E-2</v>
          </cell>
        </row>
        <row r="506">
          <cell r="I506">
            <v>2.0122999999999999E-2</v>
          </cell>
        </row>
        <row r="507">
          <cell r="I507">
            <v>2.0163E-2</v>
          </cell>
        </row>
        <row r="508">
          <cell r="I508">
            <v>2.0202999999999999E-2</v>
          </cell>
        </row>
        <row r="509">
          <cell r="I509">
            <v>2.0243000000000001E-2</v>
          </cell>
        </row>
        <row r="510">
          <cell r="I510">
            <v>2.0282999999999999E-2</v>
          </cell>
        </row>
        <row r="511">
          <cell r="I511">
            <v>2.0323000000000001E-2</v>
          </cell>
        </row>
        <row r="512">
          <cell r="I512">
            <v>2.0362999999999999E-2</v>
          </cell>
        </row>
        <row r="513">
          <cell r="I513">
            <v>2.0403000000000001E-2</v>
          </cell>
        </row>
        <row r="514">
          <cell r="I514">
            <v>2.0442999999999999E-2</v>
          </cell>
        </row>
        <row r="515">
          <cell r="I515">
            <v>2.0483000000000001E-2</v>
          </cell>
        </row>
        <row r="516">
          <cell r="I516">
            <v>2.0523E-2</v>
          </cell>
        </row>
        <row r="517">
          <cell r="I517">
            <v>2.0563000000000001E-2</v>
          </cell>
        </row>
        <row r="518">
          <cell r="I518">
            <v>2.0603E-2</v>
          </cell>
        </row>
        <row r="519">
          <cell r="I519">
            <v>2.0643000000000002E-2</v>
          </cell>
        </row>
        <row r="520">
          <cell r="I520">
            <v>2.0683E-2</v>
          </cell>
        </row>
        <row r="521">
          <cell r="I521">
            <v>2.0722999999999998E-2</v>
          </cell>
        </row>
        <row r="522">
          <cell r="I522">
            <v>2.0763E-2</v>
          </cell>
        </row>
        <row r="523">
          <cell r="I523">
            <v>2.0802999999999999E-2</v>
          </cell>
        </row>
        <row r="524">
          <cell r="I524">
            <v>2.0843E-2</v>
          </cell>
        </row>
        <row r="525">
          <cell r="I525">
            <v>2.0882999999999999E-2</v>
          </cell>
        </row>
        <row r="526">
          <cell r="I526">
            <v>2.0923000000000001E-2</v>
          </cell>
        </row>
        <row r="527">
          <cell r="I527">
            <v>2.0962999999999999E-2</v>
          </cell>
        </row>
        <row r="528">
          <cell r="I528">
            <v>2.1003000000000001E-2</v>
          </cell>
        </row>
        <row r="529">
          <cell r="I529">
            <v>2.1042999999999999E-2</v>
          </cell>
        </row>
        <row r="530">
          <cell r="I530">
            <v>2.1083000000000001E-2</v>
          </cell>
        </row>
        <row r="531">
          <cell r="I531">
            <v>2.1122999999999999E-2</v>
          </cell>
        </row>
        <row r="532">
          <cell r="I532">
            <v>2.1163000000000001E-2</v>
          </cell>
        </row>
        <row r="533">
          <cell r="I533">
            <v>2.1203E-2</v>
          </cell>
        </row>
        <row r="534">
          <cell r="I534">
            <v>2.1243000000000001E-2</v>
          </cell>
        </row>
        <row r="535">
          <cell r="I535">
            <v>2.1283E-2</v>
          </cell>
        </row>
        <row r="536">
          <cell r="I536">
            <v>2.1323000000000002E-2</v>
          </cell>
        </row>
        <row r="537">
          <cell r="I537">
            <v>2.1363E-2</v>
          </cell>
        </row>
        <row r="538">
          <cell r="I538">
            <v>2.1402999999999998E-2</v>
          </cell>
        </row>
        <row r="539">
          <cell r="I539">
            <v>2.1443E-2</v>
          </cell>
        </row>
        <row r="540">
          <cell r="I540">
            <v>2.1482999999999999E-2</v>
          </cell>
        </row>
        <row r="541">
          <cell r="I541">
            <v>2.1523E-2</v>
          </cell>
        </row>
        <row r="542">
          <cell r="I542">
            <v>2.1562999999999999E-2</v>
          </cell>
        </row>
        <row r="543">
          <cell r="I543">
            <v>2.1603000000000001E-2</v>
          </cell>
        </row>
        <row r="544">
          <cell r="I544">
            <v>2.1642999999999999E-2</v>
          </cell>
        </row>
        <row r="545">
          <cell r="I545">
            <v>2.1683000000000001E-2</v>
          </cell>
        </row>
        <row r="546">
          <cell r="I546">
            <v>2.1722999999999999E-2</v>
          </cell>
        </row>
        <row r="547">
          <cell r="I547">
            <v>2.1763000000000001E-2</v>
          </cell>
        </row>
        <row r="548">
          <cell r="I548">
            <v>2.1802999999999999E-2</v>
          </cell>
        </row>
        <row r="549">
          <cell r="I549">
            <v>2.1843000000000001E-2</v>
          </cell>
        </row>
        <row r="550">
          <cell r="I550">
            <v>2.1883E-2</v>
          </cell>
        </row>
        <row r="551">
          <cell r="I551">
            <v>2.1923000000000002E-2</v>
          </cell>
        </row>
        <row r="552">
          <cell r="I552">
            <v>2.1963E-2</v>
          </cell>
        </row>
        <row r="553">
          <cell r="I553">
            <v>2.2003000000000002E-2</v>
          </cell>
        </row>
        <row r="554">
          <cell r="I554">
            <v>2.2043E-2</v>
          </cell>
        </row>
        <row r="555">
          <cell r="I555">
            <v>2.2082999999999998E-2</v>
          </cell>
        </row>
        <row r="556">
          <cell r="I556">
            <v>2.2123E-2</v>
          </cell>
        </row>
        <row r="557">
          <cell r="I557">
            <v>2.2162999999999999E-2</v>
          </cell>
        </row>
        <row r="558">
          <cell r="I558">
            <v>2.2203000000000001E-2</v>
          </cell>
        </row>
        <row r="559">
          <cell r="I559">
            <v>2.2242999999999999E-2</v>
          </cell>
        </row>
        <row r="560">
          <cell r="I560">
            <v>2.2283000000000001E-2</v>
          </cell>
        </row>
        <row r="561">
          <cell r="I561">
            <v>2.2322999999999999E-2</v>
          </cell>
        </row>
        <row r="562">
          <cell r="I562">
            <v>2.2363000000000001E-2</v>
          </cell>
        </row>
        <row r="563">
          <cell r="I563">
            <v>2.2402999999999999E-2</v>
          </cell>
        </row>
        <row r="564">
          <cell r="I564">
            <v>2.2443000000000001E-2</v>
          </cell>
        </row>
        <row r="565">
          <cell r="I565">
            <v>2.2483E-2</v>
          </cell>
        </row>
        <row r="566">
          <cell r="I566">
            <v>2.2523000000000001E-2</v>
          </cell>
        </row>
        <row r="567">
          <cell r="I567">
            <v>2.2563E-2</v>
          </cell>
        </row>
        <row r="568">
          <cell r="I568">
            <v>2.2603000000000002E-2</v>
          </cell>
        </row>
        <row r="569">
          <cell r="I569">
            <v>2.2643E-2</v>
          </cell>
        </row>
        <row r="570">
          <cell r="I570">
            <v>2.2682999999999998E-2</v>
          </cell>
        </row>
        <row r="571">
          <cell r="I571">
            <v>2.2723E-2</v>
          </cell>
        </row>
        <row r="572">
          <cell r="I572">
            <v>2.2762999999999999E-2</v>
          </cell>
        </row>
        <row r="573">
          <cell r="I573">
            <v>2.2803E-2</v>
          </cell>
        </row>
        <row r="574">
          <cell r="I574">
            <v>2.2842999999999999E-2</v>
          </cell>
        </row>
        <row r="575">
          <cell r="I575">
            <v>2.2883000000000001E-2</v>
          </cell>
        </row>
        <row r="576">
          <cell r="I576">
            <v>2.2922999999999999E-2</v>
          </cell>
        </row>
        <row r="577">
          <cell r="I577">
            <v>2.2963000000000001E-2</v>
          </cell>
        </row>
        <row r="578">
          <cell r="I578">
            <v>2.3002999999999999E-2</v>
          </cell>
        </row>
        <row r="579">
          <cell r="I579">
            <v>2.3043000000000001E-2</v>
          </cell>
        </row>
        <row r="580">
          <cell r="I580">
            <v>2.3082999999999999E-2</v>
          </cell>
        </row>
        <row r="581">
          <cell r="I581">
            <v>2.3123000000000001E-2</v>
          </cell>
        </row>
        <row r="582">
          <cell r="I582">
            <v>2.3163E-2</v>
          </cell>
        </row>
        <row r="583">
          <cell r="I583">
            <v>2.3203000000000001E-2</v>
          </cell>
        </row>
        <row r="584">
          <cell r="I584">
            <v>2.3243E-2</v>
          </cell>
        </row>
        <row r="585">
          <cell r="I585">
            <v>2.3283000000000002E-2</v>
          </cell>
        </row>
        <row r="586">
          <cell r="I586">
            <v>2.3323E-2</v>
          </cell>
        </row>
        <row r="587">
          <cell r="I587">
            <v>2.3362999999999998E-2</v>
          </cell>
        </row>
        <row r="588">
          <cell r="I588">
            <v>2.3403E-2</v>
          </cell>
        </row>
        <row r="589">
          <cell r="I589">
            <v>2.3442999999999999E-2</v>
          </cell>
        </row>
        <row r="590">
          <cell r="I590">
            <v>2.3483E-2</v>
          </cell>
        </row>
        <row r="591">
          <cell r="I591">
            <v>2.3522999999999999E-2</v>
          </cell>
        </row>
        <row r="592">
          <cell r="I592">
            <v>2.3563000000000001E-2</v>
          </cell>
        </row>
        <row r="593">
          <cell r="I593">
            <v>2.3602999999999999E-2</v>
          </cell>
        </row>
        <row r="594">
          <cell r="I594">
            <v>2.3643000000000001E-2</v>
          </cell>
        </row>
        <row r="595">
          <cell r="I595">
            <v>2.3682999999999999E-2</v>
          </cell>
        </row>
        <row r="596">
          <cell r="I596">
            <v>2.3723000000000001E-2</v>
          </cell>
        </row>
        <row r="597">
          <cell r="I597">
            <v>2.3762999999999999E-2</v>
          </cell>
        </row>
        <row r="598">
          <cell r="I598">
            <v>2.3803000000000001E-2</v>
          </cell>
        </row>
        <row r="599">
          <cell r="I599">
            <v>2.3843E-2</v>
          </cell>
        </row>
        <row r="600">
          <cell r="I600">
            <v>2.3883000000000001E-2</v>
          </cell>
        </row>
        <row r="601">
          <cell r="I601">
            <v>2.3923E-2</v>
          </cell>
        </row>
        <row r="602">
          <cell r="I602">
            <v>2.3963000000000002E-2</v>
          </cell>
        </row>
        <row r="603">
          <cell r="I603">
            <v>2.4003E-2</v>
          </cell>
        </row>
        <row r="604">
          <cell r="I604">
            <v>2.4042999999999998E-2</v>
          </cell>
        </row>
        <row r="605">
          <cell r="I605">
            <v>2.4083E-2</v>
          </cell>
        </row>
        <row r="606">
          <cell r="I606">
            <v>2.4122999999999999E-2</v>
          </cell>
        </row>
        <row r="607">
          <cell r="I607">
            <v>2.4163E-2</v>
          </cell>
        </row>
        <row r="608">
          <cell r="I608">
            <v>2.4202999999999999E-2</v>
          </cell>
        </row>
        <row r="609">
          <cell r="I609">
            <v>2.4243000000000001E-2</v>
          </cell>
        </row>
        <row r="610">
          <cell r="I610">
            <v>2.4282999999999999E-2</v>
          </cell>
        </row>
        <row r="611">
          <cell r="I611">
            <v>2.4323000000000001E-2</v>
          </cell>
        </row>
        <row r="612">
          <cell r="I612">
            <v>2.4362999999999999E-2</v>
          </cell>
        </row>
        <row r="613">
          <cell r="I613">
            <v>2.4403000000000001E-2</v>
          </cell>
        </row>
        <row r="614">
          <cell r="I614">
            <v>2.4442999999999999E-2</v>
          </cell>
        </row>
        <row r="615">
          <cell r="I615">
            <v>2.4483000000000001E-2</v>
          </cell>
        </row>
        <row r="616">
          <cell r="I616">
            <v>2.4523E-2</v>
          </cell>
        </row>
        <row r="617">
          <cell r="I617">
            <v>2.4563000000000001E-2</v>
          </cell>
        </row>
        <row r="618">
          <cell r="I618">
            <v>2.4603E-2</v>
          </cell>
        </row>
        <row r="619">
          <cell r="I619">
            <v>2.4643000000000002E-2</v>
          </cell>
        </row>
        <row r="620">
          <cell r="I620">
            <v>2.4683E-2</v>
          </cell>
        </row>
        <row r="621">
          <cell r="I621">
            <v>2.4722999999999998E-2</v>
          </cell>
        </row>
        <row r="622">
          <cell r="I622">
            <v>2.4763E-2</v>
          </cell>
        </row>
        <row r="623">
          <cell r="I623">
            <v>2.4802999999999999E-2</v>
          </cell>
        </row>
        <row r="624">
          <cell r="I624">
            <v>2.4843E-2</v>
          </cell>
        </row>
        <row r="625">
          <cell r="I625">
            <v>2.4882999999999999E-2</v>
          </cell>
        </row>
        <row r="626">
          <cell r="I626">
            <v>2.4923000000000001E-2</v>
          </cell>
        </row>
        <row r="627">
          <cell r="I627">
            <v>2.4962999999999999E-2</v>
          </cell>
        </row>
        <row r="628">
          <cell r="I628">
            <v>2.5003000000000001E-2</v>
          </cell>
        </row>
        <row r="629">
          <cell r="I629">
            <v>2.5042999999999999E-2</v>
          </cell>
        </row>
        <row r="630">
          <cell r="I630">
            <v>2.5083000000000001E-2</v>
          </cell>
        </row>
        <row r="631">
          <cell r="I631">
            <v>2.5122999999999999E-2</v>
          </cell>
        </row>
        <row r="632">
          <cell r="I632">
            <v>2.5163000000000001E-2</v>
          </cell>
        </row>
        <row r="633">
          <cell r="I633">
            <v>2.5203E-2</v>
          </cell>
        </row>
        <row r="634">
          <cell r="I634">
            <v>2.5243000000000002E-2</v>
          </cell>
        </row>
        <row r="635">
          <cell r="I635">
            <v>2.5283E-2</v>
          </cell>
        </row>
        <row r="636">
          <cell r="I636">
            <v>2.5322999999999998E-2</v>
          </cell>
        </row>
        <row r="637">
          <cell r="I637">
            <v>2.5363E-2</v>
          </cell>
        </row>
        <row r="638">
          <cell r="I638">
            <v>2.5402999999999998E-2</v>
          </cell>
        </row>
        <row r="639">
          <cell r="I639">
            <v>2.5443E-2</v>
          </cell>
        </row>
        <row r="640">
          <cell r="I640">
            <v>2.5482999999999999E-2</v>
          </cell>
        </row>
        <row r="641">
          <cell r="I641">
            <v>2.5523000000000001E-2</v>
          </cell>
        </row>
        <row r="642">
          <cell r="I642">
            <v>2.5562999999999999E-2</v>
          </cell>
        </row>
        <row r="643">
          <cell r="I643">
            <v>2.5603000000000001E-2</v>
          </cell>
        </row>
        <row r="644">
          <cell r="I644">
            <v>2.5642999999999999E-2</v>
          </cell>
        </row>
        <row r="645">
          <cell r="I645">
            <v>2.5683000000000001E-2</v>
          </cell>
        </row>
        <row r="646">
          <cell r="I646">
            <v>2.5722999999999999E-2</v>
          </cell>
        </row>
        <row r="647">
          <cell r="I647">
            <v>2.5763000000000001E-2</v>
          </cell>
        </row>
        <row r="648">
          <cell r="I648">
            <v>2.5803E-2</v>
          </cell>
        </row>
        <row r="649">
          <cell r="I649">
            <v>2.5843000000000001E-2</v>
          </cell>
        </row>
        <row r="650">
          <cell r="I650">
            <v>2.5883E-2</v>
          </cell>
        </row>
        <row r="651">
          <cell r="I651">
            <v>2.5923000000000002E-2</v>
          </cell>
        </row>
        <row r="652">
          <cell r="I652">
            <v>2.5963E-2</v>
          </cell>
        </row>
        <row r="653">
          <cell r="I653">
            <v>2.6002999999999998E-2</v>
          </cell>
        </row>
        <row r="654">
          <cell r="I654">
            <v>2.6043E-2</v>
          </cell>
        </row>
        <row r="655">
          <cell r="I655">
            <v>2.6082999999999999E-2</v>
          </cell>
        </row>
        <row r="656">
          <cell r="I656">
            <v>2.6123E-2</v>
          </cell>
        </row>
        <row r="657">
          <cell r="I657">
            <v>2.6162999999999999E-2</v>
          </cell>
        </row>
        <row r="658">
          <cell r="I658">
            <v>2.6203000000000001E-2</v>
          </cell>
        </row>
        <row r="659">
          <cell r="I659">
            <v>2.6242999999999999E-2</v>
          </cell>
        </row>
        <row r="660">
          <cell r="I660">
            <v>2.6283000000000001E-2</v>
          </cell>
        </row>
        <row r="661">
          <cell r="I661">
            <v>2.6322999999999999E-2</v>
          </cell>
        </row>
        <row r="662">
          <cell r="I662">
            <v>2.6363000000000001E-2</v>
          </cell>
        </row>
        <row r="663">
          <cell r="I663">
            <v>2.6402999999999999E-2</v>
          </cell>
        </row>
        <row r="664">
          <cell r="I664">
            <v>2.6443000000000001E-2</v>
          </cell>
        </row>
        <row r="665">
          <cell r="I665">
            <v>2.6483E-2</v>
          </cell>
        </row>
        <row r="666">
          <cell r="I666">
            <v>2.6523000000000001E-2</v>
          </cell>
        </row>
        <row r="667">
          <cell r="I667">
            <v>2.6563E-2</v>
          </cell>
        </row>
        <row r="668">
          <cell r="I668">
            <v>2.6603000000000002E-2</v>
          </cell>
        </row>
        <row r="669">
          <cell r="I669">
            <v>2.6643E-2</v>
          </cell>
        </row>
        <row r="670">
          <cell r="I670">
            <v>2.6682999999999998E-2</v>
          </cell>
        </row>
        <row r="671">
          <cell r="I671">
            <v>2.6723E-2</v>
          </cell>
        </row>
        <row r="672">
          <cell r="I672">
            <v>2.6762999999999999E-2</v>
          </cell>
        </row>
        <row r="673">
          <cell r="I673">
            <v>2.6803E-2</v>
          </cell>
        </row>
        <row r="674">
          <cell r="I674">
            <v>2.6842999999999999E-2</v>
          </cell>
        </row>
        <row r="675">
          <cell r="I675">
            <v>2.6883000000000001E-2</v>
          </cell>
        </row>
        <row r="676">
          <cell r="I676">
            <v>2.6922999999999999E-2</v>
          </cell>
        </row>
        <row r="677">
          <cell r="I677">
            <v>2.6963000000000001E-2</v>
          </cell>
        </row>
        <row r="678">
          <cell r="I678">
            <v>2.7002999999999999E-2</v>
          </cell>
        </row>
        <row r="679">
          <cell r="I679">
            <v>2.7043000000000001E-2</v>
          </cell>
        </row>
        <row r="680">
          <cell r="I680">
            <v>2.7082999999999999E-2</v>
          </cell>
        </row>
        <row r="681">
          <cell r="I681">
            <v>2.7123000000000001E-2</v>
          </cell>
        </row>
        <row r="682">
          <cell r="I682">
            <v>2.7163E-2</v>
          </cell>
        </row>
        <row r="683">
          <cell r="I683">
            <v>2.7203000000000001E-2</v>
          </cell>
        </row>
        <row r="684">
          <cell r="I684">
            <v>2.7243E-2</v>
          </cell>
        </row>
        <row r="685">
          <cell r="I685">
            <v>2.7283000000000002E-2</v>
          </cell>
        </row>
        <row r="686">
          <cell r="I686">
            <v>2.7323E-2</v>
          </cell>
        </row>
        <row r="687">
          <cell r="I687">
            <v>2.7362999999999998E-2</v>
          </cell>
        </row>
        <row r="688">
          <cell r="I688">
            <v>2.7403E-2</v>
          </cell>
        </row>
        <row r="689">
          <cell r="I689">
            <v>2.7442999999999999E-2</v>
          </cell>
        </row>
        <row r="690">
          <cell r="I690">
            <v>2.7483E-2</v>
          </cell>
        </row>
        <row r="691">
          <cell r="I691">
            <v>2.7522999999999999E-2</v>
          </cell>
        </row>
        <row r="692">
          <cell r="I692">
            <v>2.7563000000000001E-2</v>
          </cell>
        </row>
        <row r="693">
          <cell r="I693">
            <v>2.7602999999999999E-2</v>
          </cell>
        </row>
        <row r="694">
          <cell r="I694">
            <v>2.7643000000000001E-2</v>
          </cell>
        </row>
        <row r="695">
          <cell r="I695">
            <v>2.7682999999999999E-2</v>
          </cell>
        </row>
        <row r="696">
          <cell r="I696">
            <v>2.7723000000000001E-2</v>
          </cell>
        </row>
        <row r="697">
          <cell r="I697">
            <v>2.7762999999999999E-2</v>
          </cell>
        </row>
        <row r="698">
          <cell r="I698">
            <v>2.7803000000000001E-2</v>
          </cell>
        </row>
        <row r="699">
          <cell r="I699">
            <v>2.7843E-2</v>
          </cell>
        </row>
        <row r="700">
          <cell r="I700">
            <v>2.7883000000000002E-2</v>
          </cell>
        </row>
        <row r="701">
          <cell r="I701">
            <v>2.7923E-2</v>
          </cell>
        </row>
        <row r="702">
          <cell r="I702">
            <v>2.7962999999999998E-2</v>
          </cell>
        </row>
        <row r="703">
          <cell r="I703">
            <v>2.8003E-2</v>
          </cell>
        </row>
        <row r="704">
          <cell r="I704">
            <v>2.8042999999999998E-2</v>
          </cell>
        </row>
        <row r="705">
          <cell r="I705">
            <v>2.8083E-2</v>
          </cell>
        </row>
        <row r="706">
          <cell r="I706">
            <v>2.8122999999999999E-2</v>
          </cell>
        </row>
        <row r="707">
          <cell r="I707">
            <v>2.8163000000000001E-2</v>
          </cell>
        </row>
        <row r="708">
          <cell r="I708">
            <v>2.8202999999999999E-2</v>
          </cell>
        </row>
        <row r="709">
          <cell r="I709">
            <v>2.8243000000000001E-2</v>
          </cell>
        </row>
        <row r="710">
          <cell r="I710">
            <v>2.8282999999999999E-2</v>
          </cell>
        </row>
        <row r="711">
          <cell r="I711">
            <v>2.8323000000000001E-2</v>
          </cell>
        </row>
        <row r="712">
          <cell r="I712">
            <v>2.8362999999999999E-2</v>
          </cell>
        </row>
        <row r="713">
          <cell r="I713">
            <v>2.8403000000000001E-2</v>
          </cell>
        </row>
        <row r="714">
          <cell r="I714">
            <v>2.8443E-2</v>
          </cell>
        </row>
        <row r="715">
          <cell r="I715">
            <v>2.8483000000000001E-2</v>
          </cell>
        </row>
        <row r="716">
          <cell r="I716">
            <v>2.8523E-2</v>
          </cell>
        </row>
        <row r="717">
          <cell r="I717">
            <v>2.8563000000000002E-2</v>
          </cell>
        </row>
        <row r="718">
          <cell r="I718">
            <v>2.8603E-2</v>
          </cell>
        </row>
        <row r="719">
          <cell r="I719">
            <v>2.8642999999999998E-2</v>
          </cell>
        </row>
        <row r="720">
          <cell r="I720">
            <v>2.8683E-2</v>
          </cell>
        </row>
        <row r="721">
          <cell r="I721">
            <v>2.8722999999999999E-2</v>
          </cell>
        </row>
        <row r="722">
          <cell r="I722">
            <v>2.8763E-2</v>
          </cell>
        </row>
        <row r="723">
          <cell r="I723">
            <v>2.8802999999999999E-2</v>
          </cell>
        </row>
        <row r="724">
          <cell r="I724">
            <v>2.8843000000000001E-2</v>
          </cell>
        </row>
        <row r="725">
          <cell r="I725">
            <v>2.8882999999999999E-2</v>
          </cell>
        </row>
        <row r="726">
          <cell r="I726">
            <v>2.8923000000000001E-2</v>
          </cell>
        </row>
        <row r="727">
          <cell r="I727">
            <v>2.8962999999999999E-2</v>
          </cell>
        </row>
        <row r="728">
          <cell r="I728">
            <v>2.9003000000000001E-2</v>
          </cell>
        </row>
        <row r="729">
          <cell r="I729">
            <v>2.9042999999999999E-2</v>
          </cell>
        </row>
        <row r="730">
          <cell r="I730">
            <v>2.9083000000000001E-2</v>
          </cell>
        </row>
        <row r="731">
          <cell r="I731">
            <v>2.9123E-2</v>
          </cell>
        </row>
        <row r="732">
          <cell r="I732">
            <v>2.9163000000000001E-2</v>
          </cell>
        </row>
        <row r="733">
          <cell r="I733">
            <v>2.9203E-2</v>
          </cell>
        </row>
        <row r="734">
          <cell r="I734">
            <v>2.9243000000000002E-2</v>
          </cell>
        </row>
        <row r="735">
          <cell r="I735">
            <v>2.9283E-2</v>
          </cell>
        </row>
        <row r="736">
          <cell r="I736">
            <v>2.9322999999999998E-2</v>
          </cell>
        </row>
        <row r="737">
          <cell r="I737">
            <v>2.9363E-2</v>
          </cell>
        </row>
        <row r="738">
          <cell r="I738">
            <v>2.9402999999999999E-2</v>
          </cell>
        </row>
        <row r="739">
          <cell r="I739">
            <v>2.9443E-2</v>
          </cell>
        </row>
        <row r="740">
          <cell r="I740">
            <v>2.9482999999999999E-2</v>
          </cell>
        </row>
        <row r="741">
          <cell r="I741">
            <v>2.9523000000000001E-2</v>
          </cell>
        </row>
        <row r="742">
          <cell r="I742">
            <v>2.9562999999999999E-2</v>
          </cell>
        </row>
        <row r="743">
          <cell r="I743">
            <v>2.9603000000000001E-2</v>
          </cell>
        </row>
        <row r="744">
          <cell r="I744">
            <v>2.9642999999999999E-2</v>
          </cell>
        </row>
        <row r="745">
          <cell r="I745">
            <v>2.9683000000000001E-2</v>
          </cell>
        </row>
        <row r="746">
          <cell r="I746">
            <v>2.9722999999999999E-2</v>
          </cell>
        </row>
        <row r="747">
          <cell r="I747">
            <v>2.9763000000000001E-2</v>
          </cell>
        </row>
        <row r="748">
          <cell r="I748">
            <v>2.9803E-2</v>
          </cell>
        </row>
        <row r="749">
          <cell r="I749">
            <v>2.9843000000000001E-2</v>
          </cell>
        </row>
        <row r="750">
          <cell r="I750">
            <v>2.9883E-2</v>
          </cell>
        </row>
        <row r="751">
          <cell r="I751">
            <v>2.9923000000000002E-2</v>
          </cell>
        </row>
        <row r="752">
          <cell r="I752">
            <v>2.9963E-2</v>
          </cell>
        </row>
        <row r="753">
          <cell r="I753">
            <v>3.0002999999999998E-2</v>
          </cell>
        </row>
        <row r="754">
          <cell r="I754">
            <v>3.0043E-2</v>
          </cell>
        </row>
        <row r="755">
          <cell r="I755">
            <v>3.0082999999999999E-2</v>
          </cell>
        </row>
        <row r="756">
          <cell r="I756">
            <v>3.0123E-2</v>
          </cell>
        </row>
        <row r="757">
          <cell r="I757">
            <v>3.0162999999999999E-2</v>
          </cell>
        </row>
        <row r="758">
          <cell r="I758">
            <v>3.0203000000000001E-2</v>
          </cell>
        </row>
        <row r="759">
          <cell r="I759">
            <v>3.0242999999999999E-2</v>
          </cell>
        </row>
        <row r="760">
          <cell r="I760">
            <v>3.0283000000000001E-2</v>
          </cell>
        </row>
        <row r="761">
          <cell r="I761">
            <v>3.0322999999999999E-2</v>
          </cell>
        </row>
        <row r="762">
          <cell r="I762">
            <v>3.0363000000000001E-2</v>
          </cell>
        </row>
        <row r="763">
          <cell r="I763">
            <v>3.0402999999999999E-2</v>
          </cell>
        </row>
        <row r="764">
          <cell r="I764">
            <v>3.0443000000000001E-2</v>
          </cell>
        </row>
        <row r="765">
          <cell r="I765">
            <v>3.0483E-2</v>
          </cell>
        </row>
        <row r="766">
          <cell r="I766">
            <v>3.0523000000000002E-2</v>
          </cell>
        </row>
        <row r="767">
          <cell r="I767">
            <v>3.0563E-2</v>
          </cell>
        </row>
        <row r="768">
          <cell r="I768">
            <v>3.0603000000000002E-2</v>
          </cell>
        </row>
        <row r="769">
          <cell r="I769">
            <v>3.0643E-2</v>
          </cell>
        </row>
        <row r="770">
          <cell r="I770">
            <v>3.0682999999999998E-2</v>
          </cell>
        </row>
        <row r="771">
          <cell r="I771">
            <v>3.0723E-2</v>
          </cell>
        </row>
        <row r="772">
          <cell r="I772">
            <v>3.0762999999999999E-2</v>
          </cell>
        </row>
        <row r="773">
          <cell r="I773">
            <v>3.0803000000000001E-2</v>
          </cell>
        </row>
        <row r="774">
          <cell r="I774">
            <v>3.0842999999999999E-2</v>
          </cell>
        </row>
        <row r="775">
          <cell r="I775">
            <v>3.0883000000000001E-2</v>
          </cell>
        </row>
        <row r="776">
          <cell r="I776">
            <v>3.0922999999999999E-2</v>
          </cell>
        </row>
        <row r="777">
          <cell r="I777">
            <v>3.0963000000000001E-2</v>
          </cell>
        </row>
        <row r="778">
          <cell r="I778">
            <v>3.1002999999999999E-2</v>
          </cell>
        </row>
        <row r="779">
          <cell r="I779">
            <v>3.1043000000000001E-2</v>
          </cell>
        </row>
        <row r="780">
          <cell r="I780">
            <v>3.1083E-2</v>
          </cell>
        </row>
        <row r="781">
          <cell r="I781">
            <v>3.1123000000000001E-2</v>
          </cell>
        </row>
        <row r="782">
          <cell r="I782">
            <v>3.1163E-2</v>
          </cell>
        </row>
        <row r="783">
          <cell r="I783">
            <v>3.1203000000000002E-2</v>
          </cell>
        </row>
        <row r="784">
          <cell r="I784">
            <v>3.1243E-2</v>
          </cell>
        </row>
        <row r="785">
          <cell r="I785">
            <v>3.1282999999999998E-2</v>
          </cell>
        </row>
        <row r="786">
          <cell r="I786">
            <v>3.1322999999999997E-2</v>
          </cell>
        </row>
        <row r="787">
          <cell r="I787">
            <v>3.1363000000000002E-2</v>
          </cell>
        </row>
        <row r="788">
          <cell r="I788">
            <v>3.1403E-2</v>
          </cell>
        </row>
        <row r="789">
          <cell r="I789">
            <v>3.1442999999999999E-2</v>
          </cell>
        </row>
        <row r="790">
          <cell r="I790">
            <v>3.1482999999999997E-2</v>
          </cell>
        </row>
        <row r="791">
          <cell r="I791">
            <v>3.1523000000000002E-2</v>
          </cell>
        </row>
        <row r="792">
          <cell r="I792">
            <v>3.1563000000000001E-2</v>
          </cell>
        </row>
        <row r="793">
          <cell r="I793">
            <v>3.1602999999999999E-2</v>
          </cell>
        </row>
        <row r="794">
          <cell r="I794">
            <v>3.1642999999999998E-2</v>
          </cell>
        </row>
        <row r="795">
          <cell r="I795">
            <v>3.1683000000000003E-2</v>
          </cell>
        </row>
        <row r="796">
          <cell r="I796">
            <v>3.1723000000000001E-2</v>
          </cell>
        </row>
        <row r="797">
          <cell r="I797">
            <v>3.1763E-2</v>
          </cell>
        </row>
        <row r="798">
          <cell r="I798">
            <v>3.1802999999999998E-2</v>
          </cell>
        </row>
        <row r="799">
          <cell r="I799">
            <v>3.1843000000000003E-2</v>
          </cell>
        </row>
        <row r="800">
          <cell r="I800">
            <v>3.1883000000000002E-2</v>
          </cell>
        </row>
        <row r="801">
          <cell r="I801">
            <v>3.1923E-2</v>
          </cell>
        </row>
        <row r="802">
          <cell r="I802">
            <v>3.1962999999999998E-2</v>
          </cell>
        </row>
        <row r="803">
          <cell r="I803">
            <v>3.2002999999999997E-2</v>
          </cell>
        </row>
        <row r="804">
          <cell r="I804">
            <v>3.2043000000000002E-2</v>
          </cell>
        </row>
        <row r="805">
          <cell r="I805">
            <v>3.2083E-2</v>
          </cell>
        </row>
        <row r="806">
          <cell r="I806">
            <v>3.2122999999999999E-2</v>
          </cell>
        </row>
        <row r="807">
          <cell r="I807">
            <v>3.2162999999999997E-2</v>
          </cell>
        </row>
        <row r="808">
          <cell r="I808">
            <v>3.2203000000000002E-2</v>
          </cell>
        </row>
        <row r="809">
          <cell r="I809">
            <v>3.2243000000000001E-2</v>
          </cell>
        </row>
        <row r="810">
          <cell r="I810">
            <v>3.2282999999999999E-2</v>
          </cell>
        </row>
        <row r="811">
          <cell r="I811">
            <v>3.2322999999999998E-2</v>
          </cell>
        </row>
        <row r="812">
          <cell r="I812">
            <v>3.2363000000000003E-2</v>
          </cell>
        </row>
        <row r="813">
          <cell r="I813">
            <v>3.2403000000000001E-2</v>
          </cell>
        </row>
        <row r="814">
          <cell r="I814">
            <v>3.2443E-2</v>
          </cell>
        </row>
        <row r="815">
          <cell r="I815">
            <v>3.2482999999999998E-2</v>
          </cell>
        </row>
        <row r="816">
          <cell r="I816">
            <v>3.2523000000000003E-2</v>
          </cell>
        </row>
        <row r="817">
          <cell r="I817">
            <v>3.2563000000000002E-2</v>
          </cell>
        </row>
        <row r="818">
          <cell r="I818">
            <v>3.2603E-2</v>
          </cell>
        </row>
        <row r="819">
          <cell r="I819">
            <v>3.2642999999999998E-2</v>
          </cell>
        </row>
        <row r="820">
          <cell r="I820">
            <v>3.2682999999999997E-2</v>
          </cell>
        </row>
        <row r="821">
          <cell r="I821">
            <v>3.2723000000000002E-2</v>
          </cell>
        </row>
        <row r="822">
          <cell r="I822">
            <v>3.2763E-2</v>
          </cell>
        </row>
        <row r="823">
          <cell r="I823">
            <v>3.2802999999999999E-2</v>
          </cell>
        </row>
        <row r="824">
          <cell r="I824">
            <v>3.2842999999999997E-2</v>
          </cell>
        </row>
        <row r="825">
          <cell r="I825">
            <v>3.2883000000000003E-2</v>
          </cell>
        </row>
        <row r="826">
          <cell r="I826">
            <v>3.2923000000000001E-2</v>
          </cell>
        </row>
        <row r="827">
          <cell r="I827">
            <v>3.2962999999999999E-2</v>
          </cell>
        </row>
        <row r="828">
          <cell r="I828">
            <v>3.3002999999999998E-2</v>
          </cell>
        </row>
        <row r="829">
          <cell r="I829">
            <v>3.3043000000000003E-2</v>
          </cell>
        </row>
        <row r="830">
          <cell r="I830">
            <v>3.3083000000000001E-2</v>
          </cell>
        </row>
        <row r="831">
          <cell r="I831">
            <v>3.3123E-2</v>
          </cell>
        </row>
        <row r="832">
          <cell r="I832">
            <v>3.3162999999999998E-2</v>
          </cell>
        </row>
        <row r="833">
          <cell r="I833">
            <v>3.3203000000000003E-2</v>
          </cell>
        </row>
        <row r="834">
          <cell r="I834">
            <v>3.3243000000000002E-2</v>
          </cell>
        </row>
        <row r="835">
          <cell r="I835">
            <v>3.3283E-2</v>
          </cell>
        </row>
        <row r="836">
          <cell r="I836">
            <v>3.3322999999999998E-2</v>
          </cell>
        </row>
        <row r="837">
          <cell r="I837">
            <v>3.3362999999999997E-2</v>
          </cell>
        </row>
        <row r="838">
          <cell r="I838">
            <v>3.3403000000000002E-2</v>
          </cell>
        </row>
        <row r="839">
          <cell r="I839">
            <v>3.3443000000000001E-2</v>
          </cell>
        </row>
        <row r="840">
          <cell r="I840">
            <v>3.3482999999999999E-2</v>
          </cell>
        </row>
        <row r="841">
          <cell r="I841">
            <v>3.3522999999999997E-2</v>
          </cell>
        </row>
        <row r="842">
          <cell r="I842">
            <v>3.3563000000000003E-2</v>
          </cell>
        </row>
        <row r="843">
          <cell r="I843">
            <v>3.3603000000000001E-2</v>
          </cell>
        </row>
        <row r="844">
          <cell r="I844">
            <v>3.3642999999999999E-2</v>
          </cell>
        </row>
        <row r="845">
          <cell r="I845">
            <v>3.3682999999999998E-2</v>
          </cell>
        </row>
        <row r="846">
          <cell r="I846">
            <v>3.3723000000000003E-2</v>
          </cell>
        </row>
        <row r="847">
          <cell r="I847">
            <v>3.3763000000000001E-2</v>
          </cell>
        </row>
        <row r="848">
          <cell r="I848">
            <v>3.3803E-2</v>
          </cell>
        </row>
        <row r="849">
          <cell r="I849">
            <v>3.3842999999999998E-2</v>
          </cell>
        </row>
        <row r="850">
          <cell r="I850">
            <v>3.3883000000000003E-2</v>
          </cell>
        </row>
        <row r="851">
          <cell r="I851">
            <v>3.3923000000000002E-2</v>
          </cell>
        </row>
        <row r="852">
          <cell r="I852">
            <v>3.3963E-2</v>
          </cell>
        </row>
        <row r="853">
          <cell r="I853">
            <v>3.4002999999999999E-2</v>
          </cell>
        </row>
        <row r="854">
          <cell r="I854">
            <v>3.4042999999999997E-2</v>
          </cell>
        </row>
        <row r="855">
          <cell r="I855">
            <v>3.4083000000000002E-2</v>
          </cell>
        </row>
        <row r="856">
          <cell r="I856">
            <v>3.4123000000000001E-2</v>
          </cell>
        </row>
        <row r="857">
          <cell r="I857">
            <v>3.4162999999999999E-2</v>
          </cell>
        </row>
        <row r="858">
          <cell r="I858">
            <v>3.4202999999999997E-2</v>
          </cell>
        </row>
        <row r="859">
          <cell r="I859">
            <v>3.4243000000000003E-2</v>
          </cell>
        </row>
        <row r="860">
          <cell r="I860">
            <v>3.4283000000000001E-2</v>
          </cell>
        </row>
        <row r="861">
          <cell r="I861">
            <v>3.4322999999999999E-2</v>
          </cell>
        </row>
        <row r="862">
          <cell r="I862">
            <v>3.4362999999999998E-2</v>
          </cell>
        </row>
        <row r="863">
          <cell r="I863">
            <v>3.4403000000000003E-2</v>
          </cell>
        </row>
        <row r="864">
          <cell r="I864">
            <v>3.4443000000000001E-2</v>
          </cell>
        </row>
        <row r="865">
          <cell r="I865">
            <v>3.4483E-2</v>
          </cell>
        </row>
        <row r="866">
          <cell r="I866">
            <v>3.4522999999999998E-2</v>
          </cell>
        </row>
        <row r="867">
          <cell r="I867">
            <v>3.4563000000000003E-2</v>
          </cell>
        </row>
        <row r="868">
          <cell r="I868">
            <v>3.4603000000000002E-2</v>
          </cell>
        </row>
        <row r="869">
          <cell r="I869">
            <v>3.4643E-2</v>
          </cell>
        </row>
        <row r="870">
          <cell r="I870">
            <v>3.4682999999999999E-2</v>
          </cell>
        </row>
        <row r="871">
          <cell r="I871">
            <v>3.4722999999999997E-2</v>
          </cell>
        </row>
        <row r="872">
          <cell r="I872">
            <v>3.4763000000000002E-2</v>
          </cell>
        </row>
        <row r="873">
          <cell r="I873">
            <v>3.4803000000000001E-2</v>
          </cell>
        </row>
        <row r="874">
          <cell r="I874">
            <v>3.4842999999999999E-2</v>
          </cell>
        </row>
        <row r="875">
          <cell r="I875">
            <v>3.4882999999999997E-2</v>
          </cell>
        </row>
        <row r="876">
          <cell r="I876">
            <v>3.4923000000000003E-2</v>
          </cell>
        </row>
        <row r="877">
          <cell r="I877">
            <v>3.4963000000000001E-2</v>
          </cell>
        </row>
        <row r="878">
          <cell r="I878">
            <v>3.5002999999999999E-2</v>
          </cell>
        </row>
        <row r="879">
          <cell r="I879">
            <v>3.5042999999999998E-2</v>
          </cell>
        </row>
        <row r="880">
          <cell r="I880">
            <v>3.5083000000000003E-2</v>
          </cell>
        </row>
        <row r="881">
          <cell r="I881">
            <v>3.5123000000000001E-2</v>
          </cell>
        </row>
        <row r="882">
          <cell r="I882">
            <v>3.5163E-2</v>
          </cell>
        </row>
        <row r="883">
          <cell r="I883">
            <v>3.5202999999999998E-2</v>
          </cell>
        </row>
        <row r="884">
          <cell r="I884">
            <v>3.5242999999999997E-2</v>
          </cell>
        </row>
        <row r="885">
          <cell r="I885">
            <v>3.5283000000000002E-2</v>
          </cell>
        </row>
        <row r="886">
          <cell r="I886">
            <v>3.5323E-2</v>
          </cell>
        </row>
        <row r="887">
          <cell r="I887">
            <v>3.5362999999999999E-2</v>
          </cell>
        </row>
        <row r="888">
          <cell r="I888">
            <v>3.5402999999999997E-2</v>
          </cell>
        </row>
        <row r="889">
          <cell r="I889">
            <v>3.5443000000000002E-2</v>
          </cell>
        </row>
        <row r="890">
          <cell r="I890">
            <v>3.5483000000000001E-2</v>
          </cell>
        </row>
        <row r="891">
          <cell r="I891">
            <v>3.5522999999999999E-2</v>
          </cell>
        </row>
        <row r="892">
          <cell r="I892">
            <v>3.5562999999999997E-2</v>
          </cell>
        </row>
        <row r="893">
          <cell r="I893">
            <v>3.5603000000000003E-2</v>
          </cell>
        </row>
        <row r="894">
          <cell r="I894">
            <v>3.5643000000000001E-2</v>
          </cell>
        </row>
        <row r="895">
          <cell r="I895">
            <v>3.5682999999999999E-2</v>
          </cell>
        </row>
        <row r="896">
          <cell r="I896">
            <v>3.5722999999999998E-2</v>
          </cell>
        </row>
        <row r="897">
          <cell r="I897">
            <v>3.5763000000000003E-2</v>
          </cell>
        </row>
        <row r="898">
          <cell r="I898">
            <v>3.5803000000000001E-2</v>
          </cell>
        </row>
        <row r="899">
          <cell r="I899">
            <v>3.5843E-2</v>
          </cell>
        </row>
        <row r="900">
          <cell r="I900">
            <v>3.5882999999999998E-2</v>
          </cell>
        </row>
        <row r="901">
          <cell r="I901">
            <v>3.5922999999999997E-2</v>
          </cell>
        </row>
        <row r="902">
          <cell r="I902">
            <v>3.5963000000000002E-2</v>
          </cell>
        </row>
        <row r="903">
          <cell r="I903">
            <v>3.6003E-2</v>
          </cell>
        </row>
        <row r="904">
          <cell r="I904">
            <v>3.6042999999999999E-2</v>
          </cell>
        </row>
        <row r="905">
          <cell r="I905">
            <v>3.6082999999999997E-2</v>
          </cell>
        </row>
        <row r="906">
          <cell r="I906">
            <v>3.6123000000000002E-2</v>
          </cell>
        </row>
        <row r="907">
          <cell r="I907">
            <v>3.6163000000000001E-2</v>
          </cell>
        </row>
        <row r="908">
          <cell r="I908">
            <v>3.6202999999999999E-2</v>
          </cell>
        </row>
        <row r="909">
          <cell r="I909">
            <v>3.6242999999999997E-2</v>
          </cell>
        </row>
        <row r="910">
          <cell r="I910">
            <v>3.6283000000000003E-2</v>
          </cell>
        </row>
        <row r="911">
          <cell r="I911">
            <v>3.6323000000000001E-2</v>
          </cell>
        </row>
        <row r="912">
          <cell r="I912">
            <v>3.6362999999999999E-2</v>
          </cell>
        </row>
        <row r="913">
          <cell r="I913">
            <v>3.6402999999999998E-2</v>
          </cell>
        </row>
        <row r="914">
          <cell r="I914">
            <v>3.6443000000000003E-2</v>
          </cell>
        </row>
        <row r="915">
          <cell r="I915">
            <v>3.6483000000000002E-2</v>
          </cell>
        </row>
        <row r="916">
          <cell r="I916">
            <v>3.6523E-2</v>
          </cell>
        </row>
        <row r="917">
          <cell r="I917">
            <v>3.6562999999999998E-2</v>
          </cell>
        </row>
        <row r="918">
          <cell r="I918">
            <v>3.6602999999999997E-2</v>
          </cell>
        </row>
        <row r="919">
          <cell r="I919">
            <v>3.6643000000000002E-2</v>
          </cell>
        </row>
        <row r="920">
          <cell r="I920">
            <v>3.6683E-2</v>
          </cell>
        </row>
        <row r="921">
          <cell r="I921">
            <v>3.6722999999999999E-2</v>
          </cell>
        </row>
        <row r="922">
          <cell r="I922">
            <v>3.6762999999999997E-2</v>
          </cell>
        </row>
        <row r="923">
          <cell r="I923">
            <v>3.6803000000000002E-2</v>
          </cell>
        </row>
        <row r="924">
          <cell r="I924">
            <v>3.6843000000000001E-2</v>
          </cell>
        </row>
        <row r="925">
          <cell r="I925">
            <v>3.6882999999999999E-2</v>
          </cell>
        </row>
        <row r="926">
          <cell r="I926">
            <v>3.6922999999999997E-2</v>
          </cell>
        </row>
        <row r="927">
          <cell r="I927">
            <v>3.6963000000000003E-2</v>
          </cell>
        </row>
        <row r="928">
          <cell r="I928">
            <v>3.7003000000000001E-2</v>
          </cell>
        </row>
        <row r="929">
          <cell r="I929">
            <v>3.7043E-2</v>
          </cell>
        </row>
        <row r="930">
          <cell r="I930">
            <v>3.7082999999999998E-2</v>
          </cell>
        </row>
        <row r="931">
          <cell r="I931">
            <v>3.7123000000000003E-2</v>
          </cell>
        </row>
        <row r="932">
          <cell r="I932">
            <v>3.7163000000000002E-2</v>
          </cell>
        </row>
        <row r="933">
          <cell r="I933">
            <v>3.7203E-2</v>
          </cell>
        </row>
        <row r="934">
          <cell r="I934">
            <v>3.7242999999999998E-2</v>
          </cell>
        </row>
        <row r="935">
          <cell r="I935">
            <v>3.7282999999999997E-2</v>
          </cell>
        </row>
        <row r="936">
          <cell r="I936">
            <v>3.7323000000000002E-2</v>
          </cell>
        </row>
        <row r="937">
          <cell r="I937">
            <v>3.7363E-2</v>
          </cell>
        </row>
        <row r="938">
          <cell r="I938">
            <v>3.7402999999999999E-2</v>
          </cell>
        </row>
        <row r="939">
          <cell r="I939">
            <v>3.7442999999999997E-2</v>
          </cell>
        </row>
        <row r="940">
          <cell r="I940">
            <v>3.7483000000000002E-2</v>
          </cell>
        </row>
        <row r="941">
          <cell r="I941">
            <v>3.7523000000000001E-2</v>
          </cell>
        </row>
        <row r="942">
          <cell r="I942">
            <v>3.7562999999999999E-2</v>
          </cell>
        </row>
        <row r="943">
          <cell r="I943">
            <v>3.7602999999999998E-2</v>
          </cell>
        </row>
        <row r="944">
          <cell r="I944">
            <v>3.7643000000000003E-2</v>
          </cell>
        </row>
        <row r="945">
          <cell r="I945">
            <v>3.7683000000000001E-2</v>
          </cell>
        </row>
        <row r="946">
          <cell r="I946">
            <v>3.7723E-2</v>
          </cell>
        </row>
        <row r="947">
          <cell r="I947">
            <v>3.7762999999999998E-2</v>
          </cell>
        </row>
        <row r="948">
          <cell r="I948">
            <v>3.7803000000000003E-2</v>
          </cell>
        </row>
        <row r="949">
          <cell r="I949">
            <v>3.7843000000000002E-2</v>
          </cell>
        </row>
        <row r="950">
          <cell r="I950">
            <v>3.7883E-2</v>
          </cell>
        </row>
        <row r="951">
          <cell r="I951">
            <v>3.7922999999999998E-2</v>
          </cell>
        </row>
        <row r="952">
          <cell r="I952">
            <v>3.7962999999999997E-2</v>
          </cell>
        </row>
        <row r="953">
          <cell r="I953">
            <v>3.8003000000000002E-2</v>
          </cell>
        </row>
        <row r="954">
          <cell r="I954">
            <v>3.8043E-2</v>
          </cell>
        </row>
        <row r="955">
          <cell r="I955">
            <v>3.8082999999999999E-2</v>
          </cell>
        </row>
        <row r="956">
          <cell r="I956">
            <v>3.8122999999999997E-2</v>
          </cell>
        </row>
        <row r="957">
          <cell r="I957">
            <v>3.8163000000000002E-2</v>
          </cell>
        </row>
        <row r="958">
          <cell r="I958">
            <v>3.8203000000000001E-2</v>
          </cell>
        </row>
        <row r="959">
          <cell r="I959">
            <v>3.8242999999999999E-2</v>
          </cell>
        </row>
        <row r="960">
          <cell r="I960">
            <v>3.8282999999999998E-2</v>
          </cell>
        </row>
        <row r="961">
          <cell r="I961">
            <v>3.8323000000000003E-2</v>
          </cell>
        </row>
        <row r="962">
          <cell r="I962">
            <v>3.8363000000000001E-2</v>
          </cell>
        </row>
        <row r="963">
          <cell r="I963">
            <v>3.8403E-2</v>
          </cell>
        </row>
        <row r="964">
          <cell r="I964">
            <v>3.8442999999999998E-2</v>
          </cell>
        </row>
        <row r="965">
          <cell r="I965">
            <v>3.8483000000000003E-2</v>
          </cell>
        </row>
        <row r="966">
          <cell r="I966">
            <v>3.8523000000000002E-2</v>
          </cell>
        </row>
        <row r="967">
          <cell r="I967">
            <v>3.8563E-2</v>
          </cell>
        </row>
        <row r="968">
          <cell r="I968">
            <v>3.8602999999999998E-2</v>
          </cell>
        </row>
        <row r="969">
          <cell r="I969">
            <v>3.8642999999999997E-2</v>
          </cell>
        </row>
        <row r="970">
          <cell r="I970">
            <v>3.8683000000000002E-2</v>
          </cell>
        </row>
        <row r="971">
          <cell r="I971">
            <v>3.8723E-2</v>
          </cell>
        </row>
        <row r="972">
          <cell r="I972">
            <v>3.8762999999999999E-2</v>
          </cell>
        </row>
        <row r="973">
          <cell r="I973">
            <v>3.8802999999999997E-2</v>
          </cell>
        </row>
        <row r="974">
          <cell r="I974">
            <v>3.8843000000000003E-2</v>
          </cell>
        </row>
        <row r="975">
          <cell r="I975">
            <v>3.8883000000000001E-2</v>
          </cell>
        </row>
        <row r="976">
          <cell r="I976">
            <v>3.8922999999999999E-2</v>
          </cell>
        </row>
        <row r="977">
          <cell r="I977">
            <v>3.8962999999999998E-2</v>
          </cell>
        </row>
        <row r="978">
          <cell r="I978">
            <v>3.9003000000000003E-2</v>
          </cell>
        </row>
        <row r="979">
          <cell r="I979">
            <v>3.9043000000000001E-2</v>
          </cell>
        </row>
        <row r="980">
          <cell r="I980">
            <v>3.9083E-2</v>
          </cell>
        </row>
        <row r="981">
          <cell r="I981">
            <v>3.9122999999999998E-2</v>
          </cell>
        </row>
        <row r="982">
          <cell r="I982">
            <v>3.9163000000000003E-2</v>
          </cell>
        </row>
        <row r="983">
          <cell r="I983">
            <v>3.9203000000000002E-2</v>
          </cell>
        </row>
        <row r="984">
          <cell r="I984">
            <v>3.9243E-2</v>
          </cell>
        </row>
        <row r="985">
          <cell r="I985">
            <v>3.9282999999999998E-2</v>
          </cell>
        </row>
        <row r="986">
          <cell r="I986">
            <v>3.9322999999999997E-2</v>
          </cell>
        </row>
        <row r="987">
          <cell r="I987">
            <v>3.9363000000000002E-2</v>
          </cell>
        </row>
        <row r="988">
          <cell r="I988">
            <v>3.9403000000000001E-2</v>
          </cell>
        </row>
        <row r="989">
          <cell r="I989">
            <v>3.9442999999999999E-2</v>
          </cell>
        </row>
        <row r="990">
          <cell r="I990">
            <v>3.9482999999999997E-2</v>
          </cell>
        </row>
        <row r="991">
          <cell r="I991">
            <v>3.9523000000000003E-2</v>
          </cell>
        </row>
        <row r="992">
          <cell r="I992">
            <v>3.9563000000000001E-2</v>
          </cell>
        </row>
        <row r="993">
          <cell r="I993">
            <v>3.9602999999999999E-2</v>
          </cell>
        </row>
        <row r="994">
          <cell r="I994">
            <v>3.9642999999999998E-2</v>
          </cell>
        </row>
        <row r="995">
          <cell r="I995">
            <v>3.9683000000000003E-2</v>
          </cell>
        </row>
        <row r="996">
          <cell r="I996">
            <v>3.9723000000000001E-2</v>
          </cell>
        </row>
        <row r="997">
          <cell r="I997">
            <v>3.9763E-2</v>
          </cell>
        </row>
        <row r="998">
          <cell r="I998">
            <v>3.9802999999999998E-2</v>
          </cell>
        </row>
        <row r="999">
          <cell r="I999">
            <v>3.9843000000000003E-2</v>
          </cell>
        </row>
        <row r="1000">
          <cell r="I1000">
            <v>3.9883000000000002E-2</v>
          </cell>
        </row>
        <row r="1001">
          <cell r="I1001">
            <v>3.9923E-2</v>
          </cell>
        </row>
        <row r="1002">
          <cell r="I1002">
            <v>3.9962999999999999E-2</v>
          </cell>
        </row>
        <row r="1003">
          <cell r="I1003">
            <v>4.0002999999999997E-2</v>
          </cell>
        </row>
        <row r="1004">
          <cell r="I1004">
            <v>4.0043000000000002E-2</v>
          </cell>
        </row>
        <row r="1005">
          <cell r="I1005">
            <v>4.0083000000000001E-2</v>
          </cell>
        </row>
        <row r="1006">
          <cell r="I1006">
            <v>4.0122999999999999E-2</v>
          </cell>
        </row>
        <row r="1007">
          <cell r="I1007">
            <v>4.0162999999999997E-2</v>
          </cell>
        </row>
        <row r="1008">
          <cell r="I1008">
            <v>4.0203000000000003E-2</v>
          </cell>
        </row>
        <row r="1009">
          <cell r="I1009">
            <v>4.0243000000000001E-2</v>
          </cell>
        </row>
        <row r="1010">
          <cell r="I1010">
            <v>4.0282999999999999E-2</v>
          </cell>
        </row>
        <row r="1011">
          <cell r="I1011">
            <v>4.0322999999999998E-2</v>
          </cell>
        </row>
        <row r="1012">
          <cell r="I1012">
            <v>4.0363000000000003E-2</v>
          </cell>
        </row>
        <row r="1013">
          <cell r="I1013">
            <v>4.0403000000000001E-2</v>
          </cell>
        </row>
        <row r="1014">
          <cell r="I1014">
            <v>4.0443E-2</v>
          </cell>
        </row>
        <row r="1015">
          <cell r="I1015">
            <v>4.0482999999999998E-2</v>
          </cell>
        </row>
        <row r="1016">
          <cell r="I1016">
            <v>4.0523000000000003E-2</v>
          </cell>
        </row>
        <row r="1017">
          <cell r="I1017">
            <v>4.0563000000000002E-2</v>
          </cell>
        </row>
        <row r="1018">
          <cell r="I1018">
            <v>4.0603E-2</v>
          </cell>
        </row>
        <row r="1019">
          <cell r="I1019">
            <v>4.0642999999999999E-2</v>
          </cell>
        </row>
        <row r="1020">
          <cell r="I1020">
            <v>4.0682999999999997E-2</v>
          </cell>
        </row>
        <row r="1021">
          <cell r="I1021">
            <v>4.0723000000000002E-2</v>
          </cell>
        </row>
        <row r="1022">
          <cell r="I1022">
            <v>4.0763000000000001E-2</v>
          </cell>
        </row>
        <row r="1023">
          <cell r="I1023">
            <v>4.0802999999999999E-2</v>
          </cell>
        </row>
        <row r="1024">
          <cell r="I1024">
            <v>4.0842999999999997E-2</v>
          </cell>
        </row>
        <row r="1025">
          <cell r="I1025">
            <v>4.0883000000000003E-2</v>
          </cell>
        </row>
        <row r="1026">
          <cell r="I1026">
            <v>4.0923000000000001E-2</v>
          </cell>
        </row>
        <row r="1027">
          <cell r="I1027">
            <v>4.0962999999999999E-2</v>
          </cell>
        </row>
        <row r="1028">
          <cell r="I1028">
            <v>4.1002999999999998E-2</v>
          </cell>
        </row>
        <row r="1029">
          <cell r="I1029">
            <v>4.1043000000000003E-2</v>
          </cell>
        </row>
        <row r="1030">
          <cell r="I1030">
            <v>4.1083000000000001E-2</v>
          </cell>
        </row>
        <row r="1031">
          <cell r="I1031">
            <v>4.1123E-2</v>
          </cell>
        </row>
        <row r="1032">
          <cell r="I1032">
            <v>4.1162999999999998E-2</v>
          </cell>
        </row>
        <row r="1033">
          <cell r="I1033">
            <v>4.1202999999999997E-2</v>
          </cell>
        </row>
        <row r="1034">
          <cell r="I1034">
            <v>4.1243000000000002E-2</v>
          </cell>
        </row>
        <row r="1035">
          <cell r="I1035">
            <v>4.1283E-2</v>
          </cell>
        </row>
        <row r="1036">
          <cell r="I1036">
            <v>4.1322999999999999E-2</v>
          </cell>
        </row>
        <row r="1037">
          <cell r="I1037">
            <v>4.1362999999999997E-2</v>
          </cell>
        </row>
        <row r="1038">
          <cell r="I1038">
            <v>4.1403000000000002E-2</v>
          </cell>
        </row>
        <row r="1039">
          <cell r="I1039">
            <v>4.1443000000000001E-2</v>
          </cell>
        </row>
        <row r="1040">
          <cell r="I1040">
            <v>4.1482999999999999E-2</v>
          </cell>
        </row>
        <row r="1041">
          <cell r="I1041">
            <v>4.1522999999999997E-2</v>
          </cell>
        </row>
        <row r="1042">
          <cell r="I1042">
            <v>4.1563000000000003E-2</v>
          </cell>
        </row>
        <row r="1043">
          <cell r="I1043">
            <v>4.1603000000000001E-2</v>
          </cell>
        </row>
        <row r="1044">
          <cell r="I1044">
            <v>4.1642999999999999E-2</v>
          </cell>
        </row>
        <row r="1045">
          <cell r="I1045">
            <v>4.1682999999999998E-2</v>
          </cell>
        </row>
        <row r="1046">
          <cell r="I1046">
            <v>4.1723000000000003E-2</v>
          </cell>
        </row>
        <row r="1047">
          <cell r="I1047">
            <v>4.1763000000000002E-2</v>
          </cell>
        </row>
        <row r="1048">
          <cell r="I1048">
            <v>4.1803E-2</v>
          </cell>
        </row>
        <row r="1049">
          <cell r="I1049">
            <v>4.1842999999999998E-2</v>
          </cell>
        </row>
        <row r="1050">
          <cell r="I1050">
            <v>4.1882999999999997E-2</v>
          </cell>
        </row>
        <row r="1051">
          <cell r="I1051">
            <v>4.1923000000000002E-2</v>
          </cell>
        </row>
        <row r="1052">
          <cell r="I1052">
            <v>4.1963E-2</v>
          </cell>
        </row>
        <row r="1053">
          <cell r="I1053">
            <v>4.2002999999999999E-2</v>
          </cell>
        </row>
        <row r="1054">
          <cell r="I1054">
            <v>4.2042999999999997E-2</v>
          </cell>
        </row>
        <row r="1055">
          <cell r="I1055">
            <v>4.2083000000000002E-2</v>
          </cell>
        </row>
        <row r="1056">
          <cell r="I1056">
            <v>4.2123000000000001E-2</v>
          </cell>
        </row>
        <row r="1057">
          <cell r="I1057">
            <v>4.2162999999999999E-2</v>
          </cell>
        </row>
        <row r="1058">
          <cell r="I1058">
            <v>4.2202999999999997E-2</v>
          </cell>
        </row>
        <row r="1059">
          <cell r="I1059">
            <v>4.2243000000000003E-2</v>
          </cell>
        </row>
        <row r="1060">
          <cell r="I1060">
            <v>4.2283000000000001E-2</v>
          </cell>
        </row>
        <row r="1061">
          <cell r="I1061">
            <v>4.2323E-2</v>
          </cell>
        </row>
        <row r="1062">
          <cell r="I1062">
            <v>4.2362999999999998E-2</v>
          </cell>
        </row>
        <row r="1063">
          <cell r="I1063">
            <v>4.2403000000000003E-2</v>
          </cell>
        </row>
        <row r="1064">
          <cell r="I1064">
            <v>4.2443000000000002E-2</v>
          </cell>
        </row>
        <row r="1065">
          <cell r="I1065">
            <v>4.2483E-2</v>
          </cell>
        </row>
        <row r="1066">
          <cell r="I1066">
            <v>4.2522999999999998E-2</v>
          </cell>
        </row>
        <row r="1067">
          <cell r="I1067">
            <v>4.2562999999999997E-2</v>
          </cell>
        </row>
        <row r="1068">
          <cell r="I1068">
            <v>4.2603000000000002E-2</v>
          </cell>
        </row>
        <row r="1069">
          <cell r="I1069">
            <v>4.2643E-2</v>
          </cell>
        </row>
        <row r="1070">
          <cell r="I1070">
            <v>4.2682999999999999E-2</v>
          </cell>
        </row>
        <row r="1071">
          <cell r="I1071">
            <v>4.2722999999999997E-2</v>
          </cell>
        </row>
        <row r="1072">
          <cell r="I1072">
            <v>4.2763000000000002E-2</v>
          </cell>
        </row>
        <row r="1073">
          <cell r="I1073">
            <v>4.2803000000000001E-2</v>
          </cell>
        </row>
        <row r="1074">
          <cell r="I1074">
            <v>4.2842999999999999E-2</v>
          </cell>
        </row>
        <row r="1075">
          <cell r="I1075">
            <v>4.2882999999999998E-2</v>
          </cell>
        </row>
        <row r="1076">
          <cell r="I1076">
            <v>4.2923000000000003E-2</v>
          </cell>
        </row>
        <row r="1077">
          <cell r="I1077">
            <v>4.2963000000000001E-2</v>
          </cell>
        </row>
        <row r="1078">
          <cell r="I1078">
            <v>4.3003E-2</v>
          </cell>
        </row>
        <row r="1079">
          <cell r="I1079">
            <v>4.3042999999999998E-2</v>
          </cell>
        </row>
        <row r="1080">
          <cell r="I1080">
            <v>4.3083000000000003E-2</v>
          </cell>
        </row>
        <row r="1081">
          <cell r="I1081">
            <v>4.3123000000000002E-2</v>
          </cell>
        </row>
        <row r="1082">
          <cell r="I1082">
            <v>4.3163E-2</v>
          </cell>
        </row>
        <row r="1083">
          <cell r="I1083">
            <v>4.3202999999999998E-2</v>
          </cell>
        </row>
        <row r="1084">
          <cell r="I1084">
            <v>4.3242999999999997E-2</v>
          </cell>
        </row>
        <row r="1085">
          <cell r="I1085">
            <v>4.3283000000000002E-2</v>
          </cell>
        </row>
        <row r="1086">
          <cell r="I1086">
            <v>4.3323E-2</v>
          </cell>
        </row>
        <row r="1087">
          <cell r="I1087">
            <v>4.3362999999999999E-2</v>
          </cell>
        </row>
        <row r="1088">
          <cell r="I1088">
            <v>4.3402999999999997E-2</v>
          </cell>
        </row>
        <row r="1089">
          <cell r="I1089">
            <v>4.3443000000000002E-2</v>
          </cell>
        </row>
        <row r="1090">
          <cell r="I1090">
            <v>4.3483000000000001E-2</v>
          </cell>
        </row>
        <row r="1091">
          <cell r="I1091">
            <v>4.3522999999999999E-2</v>
          </cell>
        </row>
        <row r="1092">
          <cell r="I1092">
            <v>4.3562999999999998E-2</v>
          </cell>
        </row>
        <row r="1093">
          <cell r="I1093">
            <v>4.3603000000000003E-2</v>
          </cell>
        </row>
        <row r="1094">
          <cell r="I1094">
            <v>4.3643000000000001E-2</v>
          </cell>
        </row>
        <row r="1095">
          <cell r="I1095">
            <v>4.3683E-2</v>
          </cell>
        </row>
        <row r="1096">
          <cell r="I1096">
            <v>4.3722999999999998E-2</v>
          </cell>
        </row>
        <row r="1097">
          <cell r="I1097">
            <v>4.3763000000000003E-2</v>
          </cell>
        </row>
        <row r="1098">
          <cell r="I1098">
            <v>4.3803000000000002E-2</v>
          </cell>
        </row>
        <row r="1099">
          <cell r="I1099">
            <v>4.3843E-2</v>
          </cell>
        </row>
        <row r="1100">
          <cell r="I1100">
            <v>4.3882999999999998E-2</v>
          </cell>
        </row>
        <row r="1101">
          <cell r="I1101">
            <v>4.3922999999999997E-2</v>
          </cell>
        </row>
        <row r="1102">
          <cell r="I1102">
            <v>4.3963000000000002E-2</v>
          </cell>
        </row>
        <row r="1103">
          <cell r="I1103">
            <v>4.4003E-2</v>
          </cell>
        </row>
        <row r="1104">
          <cell r="I1104">
            <v>4.4042999999999999E-2</v>
          </cell>
        </row>
        <row r="1105">
          <cell r="I1105">
            <v>4.4082999999999997E-2</v>
          </cell>
        </row>
        <row r="1106">
          <cell r="I1106">
            <v>4.4123000000000002E-2</v>
          </cell>
        </row>
        <row r="1107">
          <cell r="I1107">
            <v>4.4163000000000001E-2</v>
          </cell>
        </row>
        <row r="1108">
          <cell r="I1108">
            <v>4.4202999999999999E-2</v>
          </cell>
        </row>
        <row r="1109">
          <cell r="I1109">
            <v>4.4242999999999998E-2</v>
          </cell>
        </row>
        <row r="1110">
          <cell r="I1110">
            <v>4.4283000000000003E-2</v>
          </cell>
        </row>
        <row r="1111">
          <cell r="I1111">
            <v>4.4323000000000001E-2</v>
          </cell>
        </row>
        <row r="1112">
          <cell r="I1112">
            <v>4.4363E-2</v>
          </cell>
        </row>
        <row r="1113">
          <cell r="I1113">
            <v>4.4402999999999998E-2</v>
          </cell>
        </row>
        <row r="1114">
          <cell r="I1114">
            <v>4.4443000000000003E-2</v>
          </cell>
        </row>
        <row r="1115">
          <cell r="I1115">
            <v>4.4483000000000002E-2</v>
          </cell>
        </row>
        <row r="1116">
          <cell r="I1116">
            <v>4.4523E-2</v>
          </cell>
        </row>
        <row r="1117">
          <cell r="I1117">
            <v>4.4562999999999998E-2</v>
          </cell>
        </row>
        <row r="1118">
          <cell r="I1118">
            <v>4.4602999999999997E-2</v>
          </cell>
        </row>
        <row r="1119">
          <cell r="I1119">
            <v>4.4643000000000002E-2</v>
          </cell>
        </row>
        <row r="1120">
          <cell r="I1120">
            <v>4.4683E-2</v>
          </cell>
        </row>
        <row r="1121">
          <cell r="I1121">
            <v>4.4722999999999999E-2</v>
          </cell>
        </row>
        <row r="1122">
          <cell r="I1122">
            <v>4.4762999999999997E-2</v>
          </cell>
        </row>
        <row r="1123">
          <cell r="I1123">
            <v>4.4803000000000003E-2</v>
          </cell>
        </row>
        <row r="1124">
          <cell r="I1124">
            <v>4.4843000000000001E-2</v>
          </cell>
        </row>
        <row r="1125">
          <cell r="I1125">
            <v>4.4882999999999999E-2</v>
          </cell>
        </row>
        <row r="1126">
          <cell r="I1126">
            <v>4.4922999999999998E-2</v>
          </cell>
        </row>
        <row r="1127">
          <cell r="I1127">
            <v>4.4963000000000003E-2</v>
          </cell>
        </row>
        <row r="1128">
          <cell r="I1128">
            <v>4.5003000000000001E-2</v>
          </cell>
        </row>
        <row r="1129">
          <cell r="I1129">
            <v>4.5043E-2</v>
          </cell>
        </row>
        <row r="1130">
          <cell r="I1130">
            <v>4.5082999999999998E-2</v>
          </cell>
        </row>
        <row r="1131">
          <cell r="I1131">
            <v>4.5123000000000003E-2</v>
          </cell>
        </row>
        <row r="1132">
          <cell r="I1132">
            <v>4.5163000000000002E-2</v>
          </cell>
        </row>
        <row r="1133">
          <cell r="I1133">
            <v>4.5203E-2</v>
          </cell>
        </row>
        <row r="1134">
          <cell r="I1134">
            <v>4.5242999999999998E-2</v>
          </cell>
        </row>
        <row r="1135">
          <cell r="I1135">
            <v>4.5282999999999997E-2</v>
          </cell>
        </row>
        <row r="1136">
          <cell r="I1136">
            <v>4.5323000000000002E-2</v>
          </cell>
        </row>
        <row r="1137">
          <cell r="I1137">
            <v>4.5363000000000001E-2</v>
          </cell>
        </row>
        <row r="1138">
          <cell r="I1138">
            <v>4.5402999999999999E-2</v>
          </cell>
        </row>
        <row r="1139">
          <cell r="I1139">
            <v>4.5442999999999997E-2</v>
          </cell>
        </row>
        <row r="1140">
          <cell r="I1140">
            <v>4.5483000000000003E-2</v>
          </cell>
        </row>
        <row r="1141">
          <cell r="I1141">
            <v>4.5523000000000001E-2</v>
          </cell>
        </row>
        <row r="1142">
          <cell r="I1142">
            <v>4.5562999999999999E-2</v>
          </cell>
        </row>
        <row r="1143">
          <cell r="I1143">
            <v>4.5602999999999998E-2</v>
          </cell>
        </row>
        <row r="1144">
          <cell r="I1144">
            <v>4.5643000000000003E-2</v>
          </cell>
        </row>
        <row r="1145">
          <cell r="I1145">
            <v>4.5683000000000001E-2</v>
          </cell>
        </row>
        <row r="1146">
          <cell r="I1146">
            <v>4.5723E-2</v>
          </cell>
        </row>
        <row r="1147">
          <cell r="I1147">
            <v>4.5762999999999998E-2</v>
          </cell>
        </row>
        <row r="1148">
          <cell r="I1148">
            <v>4.5803000000000003E-2</v>
          </cell>
        </row>
        <row r="1149">
          <cell r="I1149">
            <v>4.5843000000000002E-2</v>
          </cell>
        </row>
        <row r="1150">
          <cell r="I1150">
            <v>4.5883E-2</v>
          </cell>
        </row>
        <row r="1151">
          <cell r="I1151">
            <v>4.5922999999999999E-2</v>
          </cell>
        </row>
        <row r="1152">
          <cell r="I1152">
            <v>4.5962999999999997E-2</v>
          </cell>
        </row>
        <row r="1153">
          <cell r="I1153">
            <v>4.6003000000000002E-2</v>
          </cell>
        </row>
        <row r="1154">
          <cell r="I1154">
            <v>4.6043000000000001E-2</v>
          </cell>
        </row>
        <row r="1155">
          <cell r="I1155">
            <v>4.6082999999999999E-2</v>
          </cell>
        </row>
        <row r="1156">
          <cell r="I1156">
            <v>4.6122999999999997E-2</v>
          </cell>
        </row>
        <row r="1157">
          <cell r="I1157">
            <v>4.6163000000000003E-2</v>
          </cell>
        </row>
        <row r="1158">
          <cell r="I1158">
            <v>4.6203000000000001E-2</v>
          </cell>
        </row>
        <row r="1159">
          <cell r="I1159">
            <v>4.6242999999999999E-2</v>
          </cell>
        </row>
        <row r="1160">
          <cell r="I1160">
            <v>4.6282999999999998E-2</v>
          </cell>
        </row>
        <row r="1161">
          <cell r="I1161">
            <v>4.6323000000000003E-2</v>
          </cell>
        </row>
        <row r="1162">
          <cell r="I1162">
            <v>4.6363000000000001E-2</v>
          </cell>
        </row>
        <row r="1163">
          <cell r="I1163">
            <v>4.6403E-2</v>
          </cell>
        </row>
        <row r="1164">
          <cell r="I1164">
            <v>4.6442999999999998E-2</v>
          </cell>
        </row>
        <row r="1165">
          <cell r="I1165">
            <v>4.6482999999999997E-2</v>
          </cell>
        </row>
        <row r="1166">
          <cell r="I1166">
            <v>4.6523000000000002E-2</v>
          </cell>
        </row>
        <row r="1167">
          <cell r="I1167">
            <v>4.6563E-2</v>
          </cell>
        </row>
        <row r="1168">
          <cell r="I1168">
            <v>4.6602999999999999E-2</v>
          </cell>
        </row>
        <row r="1169">
          <cell r="I1169">
            <v>4.6642999999999997E-2</v>
          </cell>
        </row>
        <row r="1170">
          <cell r="I1170">
            <v>4.6683000000000002E-2</v>
          </cell>
        </row>
        <row r="1171">
          <cell r="I1171">
            <v>4.6723000000000001E-2</v>
          </cell>
        </row>
        <row r="1172">
          <cell r="I1172">
            <v>4.6762999999999999E-2</v>
          </cell>
        </row>
        <row r="1173">
          <cell r="I1173">
            <v>4.6802999999999997E-2</v>
          </cell>
        </row>
        <row r="1174">
          <cell r="I1174">
            <v>4.6843000000000003E-2</v>
          </cell>
        </row>
        <row r="1175">
          <cell r="I1175">
            <v>4.6883000000000001E-2</v>
          </cell>
        </row>
        <row r="1176">
          <cell r="I1176">
            <v>4.6922999999999999E-2</v>
          </cell>
        </row>
        <row r="1177">
          <cell r="I1177">
            <v>4.6962999999999998E-2</v>
          </cell>
        </row>
        <row r="1178">
          <cell r="I1178">
            <v>4.7003000000000003E-2</v>
          </cell>
        </row>
        <row r="1179">
          <cell r="I1179">
            <v>4.7043000000000001E-2</v>
          </cell>
        </row>
        <row r="1180">
          <cell r="I1180">
            <v>4.7083E-2</v>
          </cell>
        </row>
        <row r="1181">
          <cell r="I1181">
            <v>4.7122999999999998E-2</v>
          </cell>
        </row>
        <row r="1182">
          <cell r="I1182">
            <v>4.7162999999999997E-2</v>
          </cell>
        </row>
        <row r="1183">
          <cell r="I1183">
            <v>4.7203000000000002E-2</v>
          </cell>
        </row>
        <row r="1184">
          <cell r="I1184">
            <v>4.7243E-2</v>
          </cell>
        </row>
        <row r="1185">
          <cell r="I1185">
            <v>4.7282999999999999E-2</v>
          </cell>
        </row>
        <row r="1186">
          <cell r="I1186">
            <v>4.7322999999999997E-2</v>
          </cell>
        </row>
        <row r="1187">
          <cell r="I1187">
            <v>4.7363000000000002E-2</v>
          </cell>
        </row>
        <row r="1188">
          <cell r="I1188">
            <v>4.7403000000000001E-2</v>
          </cell>
        </row>
        <row r="1189">
          <cell r="I1189">
            <v>4.7442999999999999E-2</v>
          </cell>
        </row>
        <row r="1190">
          <cell r="I1190">
            <v>4.7482999999999997E-2</v>
          </cell>
        </row>
        <row r="1191">
          <cell r="I1191">
            <v>4.7523000000000003E-2</v>
          </cell>
        </row>
        <row r="1192">
          <cell r="I1192">
            <v>4.7563000000000001E-2</v>
          </cell>
        </row>
        <row r="1193">
          <cell r="I1193">
            <v>4.7602999999999999E-2</v>
          </cell>
        </row>
        <row r="1194">
          <cell r="I1194">
            <v>4.7642999999999998E-2</v>
          </cell>
        </row>
        <row r="1195">
          <cell r="I1195">
            <v>4.7683000000000003E-2</v>
          </cell>
        </row>
        <row r="1196">
          <cell r="I1196">
            <v>4.7723000000000002E-2</v>
          </cell>
        </row>
        <row r="1197">
          <cell r="I1197">
            <v>4.7763E-2</v>
          </cell>
        </row>
        <row r="1198">
          <cell r="I1198">
            <v>4.7802999999999998E-2</v>
          </cell>
        </row>
        <row r="1199">
          <cell r="I1199">
            <v>4.7842999999999997E-2</v>
          </cell>
        </row>
        <row r="1200">
          <cell r="I1200">
            <v>4.7883000000000002E-2</v>
          </cell>
        </row>
        <row r="1201">
          <cell r="I1201">
            <v>4.7923E-2</v>
          </cell>
        </row>
        <row r="1202">
          <cell r="I1202">
            <v>4.7962999999999999E-2</v>
          </cell>
        </row>
        <row r="1203">
          <cell r="I1203">
            <v>4.8002999999999997E-2</v>
          </cell>
        </row>
        <row r="1204">
          <cell r="I1204">
            <v>4.8043000000000002E-2</v>
          </cell>
        </row>
        <row r="1205">
          <cell r="I1205">
            <v>4.8083000000000001E-2</v>
          </cell>
        </row>
        <row r="1206">
          <cell r="I1206">
            <v>4.8122999999999999E-2</v>
          </cell>
        </row>
        <row r="1207">
          <cell r="I1207">
            <v>4.8162999999999997E-2</v>
          </cell>
        </row>
        <row r="1208">
          <cell r="I1208">
            <v>4.8203000000000003E-2</v>
          </cell>
        </row>
        <row r="1209">
          <cell r="I1209">
            <v>4.8243000000000001E-2</v>
          </cell>
        </row>
        <row r="1210">
          <cell r="I1210">
            <v>4.8283E-2</v>
          </cell>
        </row>
        <row r="1211">
          <cell r="I1211">
            <v>4.8322999999999998E-2</v>
          </cell>
        </row>
        <row r="1212">
          <cell r="I1212">
            <v>4.8363000000000003E-2</v>
          </cell>
        </row>
        <row r="1213">
          <cell r="I1213">
            <v>4.8403000000000002E-2</v>
          </cell>
        </row>
        <row r="1214">
          <cell r="I1214">
            <v>4.8443E-2</v>
          </cell>
        </row>
        <row r="1215">
          <cell r="I1215">
            <v>4.8482999999999998E-2</v>
          </cell>
        </row>
        <row r="1216">
          <cell r="I1216">
            <v>4.8522999999999997E-2</v>
          </cell>
        </row>
        <row r="1217">
          <cell r="I1217">
            <v>4.8563000000000002E-2</v>
          </cell>
        </row>
        <row r="1218">
          <cell r="I1218">
            <v>4.8603E-2</v>
          </cell>
        </row>
        <row r="1219">
          <cell r="I1219">
            <v>4.8642999999999999E-2</v>
          </cell>
        </row>
        <row r="1220">
          <cell r="I1220">
            <v>4.8682999999999997E-2</v>
          </cell>
        </row>
        <row r="1221">
          <cell r="I1221">
            <v>4.8723000000000002E-2</v>
          </cell>
        </row>
        <row r="1222">
          <cell r="I1222">
            <v>4.8763000000000001E-2</v>
          </cell>
        </row>
        <row r="1223">
          <cell r="I1223">
            <v>4.8802999999999999E-2</v>
          </cell>
        </row>
        <row r="1224">
          <cell r="I1224">
            <v>4.8842999999999998E-2</v>
          </cell>
        </row>
        <row r="1225">
          <cell r="I1225">
            <v>4.8883000000000003E-2</v>
          </cell>
        </row>
        <row r="1226">
          <cell r="I1226">
            <v>4.8923000000000001E-2</v>
          </cell>
        </row>
        <row r="1227">
          <cell r="I1227">
            <v>4.8963E-2</v>
          </cell>
        </row>
        <row r="1228">
          <cell r="I1228">
            <v>4.9002999999999998E-2</v>
          </cell>
        </row>
        <row r="1229">
          <cell r="I1229">
            <v>4.9043000000000003E-2</v>
          </cell>
        </row>
        <row r="1230">
          <cell r="I1230">
            <v>4.9083000000000002E-2</v>
          </cell>
        </row>
        <row r="1231">
          <cell r="I1231">
            <v>4.9123E-2</v>
          </cell>
        </row>
        <row r="1232">
          <cell r="I1232">
            <v>4.9162999999999998E-2</v>
          </cell>
        </row>
        <row r="1233">
          <cell r="I1233">
            <v>4.9202999999999997E-2</v>
          </cell>
        </row>
        <row r="1234">
          <cell r="I1234">
            <v>4.9243000000000002E-2</v>
          </cell>
        </row>
        <row r="1235">
          <cell r="I1235">
            <v>4.9283E-2</v>
          </cell>
        </row>
        <row r="1236">
          <cell r="I1236">
            <v>4.9322999999999999E-2</v>
          </cell>
        </row>
        <row r="1237">
          <cell r="I1237">
            <v>4.9362999999999997E-2</v>
          </cell>
        </row>
        <row r="1238">
          <cell r="I1238">
            <v>4.9403000000000002E-2</v>
          </cell>
        </row>
        <row r="1239">
          <cell r="I1239">
            <v>4.9443000000000001E-2</v>
          </cell>
        </row>
        <row r="1240">
          <cell r="I1240">
            <v>4.9482999999999999E-2</v>
          </cell>
        </row>
        <row r="1241">
          <cell r="I1241">
            <v>4.9522999999999998E-2</v>
          </cell>
        </row>
        <row r="1242">
          <cell r="I1242">
            <v>4.9563000000000003E-2</v>
          </cell>
        </row>
        <row r="1243">
          <cell r="I1243">
            <v>4.9603000000000001E-2</v>
          </cell>
        </row>
        <row r="1244">
          <cell r="I1244">
            <v>4.9643E-2</v>
          </cell>
        </row>
        <row r="1245">
          <cell r="I1245">
            <v>4.9682999999999998E-2</v>
          </cell>
        </row>
        <row r="1246">
          <cell r="I1246">
            <v>4.9723000000000003E-2</v>
          </cell>
        </row>
        <row r="1247">
          <cell r="I1247">
            <v>4.9763000000000002E-2</v>
          </cell>
        </row>
        <row r="1248">
          <cell r="I1248">
            <v>4.9803E-2</v>
          </cell>
        </row>
        <row r="1249">
          <cell r="I1249">
            <v>4.9842999999999998E-2</v>
          </cell>
        </row>
        <row r="1250">
          <cell r="I1250">
            <v>4.9882999999999997E-2</v>
          </cell>
        </row>
        <row r="1251">
          <cell r="I1251">
            <v>4.9923000000000002E-2</v>
          </cell>
        </row>
        <row r="1252">
          <cell r="I1252">
            <v>4.9963E-2</v>
          </cell>
        </row>
        <row r="1253">
          <cell r="I1253">
            <v>5.0002999999999999E-2</v>
          </cell>
        </row>
        <row r="1254">
          <cell r="I1254">
            <v>5.0042999999999997E-2</v>
          </cell>
        </row>
        <row r="1255">
          <cell r="I1255">
            <v>5.0083000000000003E-2</v>
          </cell>
        </row>
        <row r="1256">
          <cell r="I1256">
            <v>5.0123000000000001E-2</v>
          </cell>
        </row>
        <row r="1257">
          <cell r="I1257">
            <v>5.0162999999999999E-2</v>
          </cell>
        </row>
        <row r="1258">
          <cell r="I1258">
            <v>5.0202999999999998E-2</v>
          </cell>
        </row>
        <row r="1259">
          <cell r="I1259">
            <v>5.0243000000000003E-2</v>
          </cell>
        </row>
        <row r="1260">
          <cell r="I1260">
            <v>5.0283000000000001E-2</v>
          </cell>
        </row>
        <row r="1261">
          <cell r="I1261">
            <v>5.0323E-2</v>
          </cell>
        </row>
        <row r="1262">
          <cell r="I1262">
            <v>5.0362999999999998E-2</v>
          </cell>
        </row>
        <row r="1263">
          <cell r="I1263">
            <v>5.0403000000000003E-2</v>
          </cell>
        </row>
        <row r="1264">
          <cell r="I1264">
            <v>5.0443000000000002E-2</v>
          </cell>
        </row>
        <row r="1265">
          <cell r="I1265">
            <v>5.0483E-2</v>
          </cell>
        </row>
        <row r="1266">
          <cell r="I1266">
            <v>5.0522999999999998E-2</v>
          </cell>
        </row>
        <row r="1267">
          <cell r="I1267">
            <v>5.0562999999999997E-2</v>
          </cell>
        </row>
        <row r="1268">
          <cell r="I1268">
            <v>5.0603000000000002E-2</v>
          </cell>
        </row>
        <row r="1269">
          <cell r="I1269">
            <v>5.0643000000000001E-2</v>
          </cell>
        </row>
        <row r="1270">
          <cell r="I1270">
            <v>5.0682999999999999E-2</v>
          </cell>
        </row>
        <row r="1271">
          <cell r="I1271">
            <v>5.0722999999999997E-2</v>
          </cell>
        </row>
        <row r="1272">
          <cell r="I1272">
            <v>5.0763000000000003E-2</v>
          </cell>
        </row>
        <row r="1273">
          <cell r="I1273">
            <v>5.0803000000000001E-2</v>
          </cell>
        </row>
        <row r="1274">
          <cell r="I1274">
            <v>5.0842999999999999E-2</v>
          </cell>
        </row>
        <row r="1275">
          <cell r="I1275">
            <v>5.0882999999999998E-2</v>
          </cell>
        </row>
        <row r="1276">
          <cell r="I1276">
            <v>5.0923000000000003E-2</v>
          </cell>
        </row>
        <row r="1277">
          <cell r="I1277">
            <v>5.0963000000000001E-2</v>
          </cell>
        </row>
        <row r="1278">
          <cell r="I1278">
            <v>5.1003E-2</v>
          </cell>
        </row>
        <row r="1279">
          <cell r="I1279">
            <v>5.1042999999999998E-2</v>
          </cell>
        </row>
        <row r="1280">
          <cell r="I1280">
            <v>5.1083000000000003E-2</v>
          </cell>
        </row>
        <row r="1281">
          <cell r="I1281">
            <v>5.1123000000000002E-2</v>
          </cell>
        </row>
        <row r="1282">
          <cell r="I1282">
            <v>5.1163E-2</v>
          </cell>
        </row>
        <row r="1283">
          <cell r="I1283">
            <v>5.1202999999999999E-2</v>
          </cell>
        </row>
        <row r="1284">
          <cell r="I1284">
            <v>5.1242999999999997E-2</v>
          </cell>
        </row>
        <row r="1285">
          <cell r="I1285">
            <v>5.1283000000000002E-2</v>
          </cell>
        </row>
        <row r="1286">
          <cell r="I1286">
            <v>5.1323000000000001E-2</v>
          </cell>
        </row>
        <row r="1287">
          <cell r="I1287">
            <v>5.1362999999999999E-2</v>
          </cell>
        </row>
        <row r="1288">
          <cell r="I1288">
            <v>5.1402999999999997E-2</v>
          </cell>
        </row>
        <row r="1289">
          <cell r="I1289">
            <v>5.1443000000000003E-2</v>
          </cell>
        </row>
        <row r="1290">
          <cell r="I1290">
            <v>5.1483000000000001E-2</v>
          </cell>
        </row>
        <row r="1291">
          <cell r="I1291">
            <v>5.1522999999999999E-2</v>
          </cell>
        </row>
        <row r="1292">
          <cell r="I1292">
            <v>5.1562999999999998E-2</v>
          </cell>
        </row>
        <row r="1293">
          <cell r="I1293">
            <v>5.1603000000000003E-2</v>
          </cell>
        </row>
        <row r="1294">
          <cell r="I1294">
            <v>5.1643000000000001E-2</v>
          </cell>
        </row>
        <row r="1295">
          <cell r="I1295">
            <v>5.1683E-2</v>
          </cell>
        </row>
        <row r="1296">
          <cell r="I1296">
            <v>5.1722999999999998E-2</v>
          </cell>
        </row>
        <row r="1297">
          <cell r="I1297">
            <v>5.1763000000000003E-2</v>
          </cell>
        </row>
        <row r="1298">
          <cell r="I1298">
            <v>5.1803000000000002E-2</v>
          </cell>
        </row>
        <row r="1299">
          <cell r="I1299">
            <v>5.1843E-2</v>
          </cell>
        </row>
        <row r="1300">
          <cell r="I1300">
            <v>5.1882999999999999E-2</v>
          </cell>
        </row>
        <row r="1301">
          <cell r="I1301">
            <v>5.1922999999999997E-2</v>
          </cell>
        </row>
        <row r="1302">
          <cell r="I1302">
            <v>5.1963000000000002E-2</v>
          </cell>
        </row>
        <row r="1303">
          <cell r="I1303">
            <v>5.2003000000000001E-2</v>
          </cell>
        </row>
        <row r="1304">
          <cell r="I1304">
            <v>5.2042999999999999E-2</v>
          </cell>
        </row>
        <row r="1305">
          <cell r="I1305">
            <v>5.2082999999999997E-2</v>
          </cell>
        </row>
        <row r="1306">
          <cell r="I1306">
            <v>5.2123000000000003E-2</v>
          </cell>
        </row>
        <row r="1307">
          <cell r="I1307">
            <v>5.2163000000000001E-2</v>
          </cell>
        </row>
        <row r="1308">
          <cell r="I1308">
            <v>5.2202999999999999E-2</v>
          </cell>
        </row>
        <row r="1309">
          <cell r="I1309">
            <v>5.2242999999999998E-2</v>
          </cell>
        </row>
        <row r="1310">
          <cell r="I1310">
            <v>5.2283000000000003E-2</v>
          </cell>
        </row>
        <row r="1311">
          <cell r="I1311">
            <v>5.2323000000000001E-2</v>
          </cell>
        </row>
        <row r="1312">
          <cell r="I1312">
            <v>5.2363E-2</v>
          </cell>
        </row>
        <row r="1313">
          <cell r="I1313">
            <v>5.2402999999999998E-2</v>
          </cell>
        </row>
        <row r="1314">
          <cell r="I1314">
            <v>5.2442999999999997E-2</v>
          </cell>
        </row>
        <row r="1315">
          <cell r="I1315">
            <v>5.2483000000000002E-2</v>
          </cell>
        </row>
        <row r="1316">
          <cell r="I1316">
            <v>5.2523E-2</v>
          </cell>
        </row>
        <row r="1317">
          <cell r="I1317">
            <v>5.2562999999999999E-2</v>
          </cell>
        </row>
        <row r="1318">
          <cell r="I1318">
            <v>5.2602999999999997E-2</v>
          </cell>
        </row>
        <row r="1319">
          <cell r="I1319">
            <v>5.2643000000000002E-2</v>
          </cell>
        </row>
        <row r="1320">
          <cell r="I1320">
            <v>5.2683000000000001E-2</v>
          </cell>
        </row>
        <row r="1321">
          <cell r="I1321">
            <v>5.2722999999999999E-2</v>
          </cell>
        </row>
        <row r="1322">
          <cell r="I1322">
            <v>5.2762999999999997E-2</v>
          </cell>
        </row>
        <row r="1323">
          <cell r="I1323">
            <v>5.2803000000000003E-2</v>
          </cell>
        </row>
        <row r="1324">
          <cell r="I1324">
            <v>5.2843000000000001E-2</v>
          </cell>
        </row>
        <row r="1325">
          <cell r="I1325">
            <v>5.2882999999999999E-2</v>
          </cell>
        </row>
        <row r="1326">
          <cell r="I1326">
            <v>5.2922999999999998E-2</v>
          </cell>
        </row>
        <row r="1327">
          <cell r="I1327">
            <v>5.2963000000000003E-2</v>
          </cell>
        </row>
        <row r="1328">
          <cell r="I1328">
            <v>5.3003000000000002E-2</v>
          </cell>
        </row>
        <row r="1329">
          <cell r="I1329">
            <v>5.3043E-2</v>
          </cell>
        </row>
        <row r="1330">
          <cell r="I1330">
            <v>5.3082999999999998E-2</v>
          </cell>
        </row>
        <row r="1331">
          <cell r="I1331">
            <v>5.3122999999999997E-2</v>
          </cell>
        </row>
        <row r="1332">
          <cell r="I1332">
            <v>5.3163000000000002E-2</v>
          </cell>
        </row>
        <row r="1333">
          <cell r="I1333">
            <v>5.3203E-2</v>
          </cell>
        </row>
        <row r="1334">
          <cell r="I1334">
            <v>5.3242999999999999E-2</v>
          </cell>
        </row>
        <row r="1335">
          <cell r="I1335">
            <v>5.3282999999999997E-2</v>
          </cell>
        </row>
        <row r="1336">
          <cell r="I1336">
            <v>5.3323000000000002E-2</v>
          </cell>
        </row>
        <row r="1337">
          <cell r="I1337">
            <v>5.3363000000000001E-2</v>
          </cell>
        </row>
        <row r="1338">
          <cell r="I1338">
            <v>5.3402999999999999E-2</v>
          </cell>
        </row>
        <row r="1339">
          <cell r="I1339">
            <v>5.3442999999999997E-2</v>
          </cell>
        </row>
        <row r="1340">
          <cell r="I1340">
            <v>5.3483000000000003E-2</v>
          </cell>
        </row>
        <row r="1341">
          <cell r="I1341">
            <v>5.3523000000000001E-2</v>
          </cell>
        </row>
        <row r="1342">
          <cell r="I1342">
            <v>5.3563E-2</v>
          </cell>
        </row>
        <row r="1343">
          <cell r="I1343">
            <v>5.3602999999999998E-2</v>
          </cell>
        </row>
        <row r="1344">
          <cell r="I1344">
            <v>5.3643000000000003E-2</v>
          </cell>
        </row>
        <row r="1345">
          <cell r="I1345">
            <v>5.3683000000000002E-2</v>
          </cell>
        </row>
        <row r="1346">
          <cell r="I1346">
            <v>5.3723E-2</v>
          </cell>
        </row>
        <row r="1347">
          <cell r="I1347">
            <v>5.3762999999999998E-2</v>
          </cell>
        </row>
        <row r="1348">
          <cell r="I1348">
            <v>5.3802999999999997E-2</v>
          </cell>
        </row>
        <row r="1349">
          <cell r="I1349">
            <v>5.3843000000000002E-2</v>
          </cell>
        </row>
        <row r="1350">
          <cell r="I1350">
            <v>5.3883E-2</v>
          </cell>
        </row>
        <row r="1351">
          <cell r="I1351">
            <v>5.3922999999999999E-2</v>
          </cell>
        </row>
        <row r="1352">
          <cell r="I1352">
            <v>5.3962999999999997E-2</v>
          </cell>
        </row>
        <row r="1353">
          <cell r="I1353">
            <v>5.4003000000000002E-2</v>
          </cell>
        </row>
        <row r="1354">
          <cell r="I1354">
            <v>5.4043000000000001E-2</v>
          </cell>
        </row>
        <row r="1355">
          <cell r="I1355">
            <v>5.4082999999999999E-2</v>
          </cell>
        </row>
        <row r="1356">
          <cell r="I1356">
            <v>5.4122999999999998E-2</v>
          </cell>
        </row>
        <row r="1357">
          <cell r="I1357">
            <v>5.4163000000000003E-2</v>
          </cell>
        </row>
        <row r="1358">
          <cell r="I1358">
            <v>5.4203000000000001E-2</v>
          </cell>
        </row>
        <row r="1359">
          <cell r="I1359">
            <v>5.4243E-2</v>
          </cell>
        </row>
        <row r="1360">
          <cell r="I1360">
            <v>5.4282999999999998E-2</v>
          </cell>
        </row>
        <row r="1361">
          <cell r="I1361">
            <v>5.4323000000000003E-2</v>
          </cell>
        </row>
        <row r="1362">
          <cell r="I1362">
            <v>5.4363000000000002E-2</v>
          </cell>
        </row>
        <row r="1363">
          <cell r="I1363">
            <v>5.4403E-2</v>
          </cell>
        </row>
        <row r="1364">
          <cell r="I1364">
            <v>5.4442999999999998E-2</v>
          </cell>
        </row>
        <row r="1365">
          <cell r="I1365">
            <v>5.4482999999999997E-2</v>
          </cell>
        </row>
        <row r="1366">
          <cell r="I1366">
            <v>5.4523000000000002E-2</v>
          </cell>
        </row>
        <row r="1367">
          <cell r="I1367">
            <v>5.4563E-2</v>
          </cell>
        </row>
        <row r="1368">
          <cell r="I1368">
            <v>5.4602999999999999E-2</v>
          </cell>
        </row>
        <row r="1369">
          <cell r="I1369">
            <v>5.4642999999999997E-2</v>
          </cell>
        </row>
        <row r="1370">
          <cell r="I1370">
            <v>5.4683000000000002E-2</v>
          </cell>
        </row>
        <row r="1371">
          <cell r="I1371">
            <v>5.4723000000000001E-2</v>
          </cell>
        </row>
        <row r="1372">
          <cell r="I1372">
            <v>5.4762999999999999E-2</v>
          </cell>
        </row>
        <row r="1373">
          <cell r="I1373">
            <v>5.4802999999999998E-2</v>
          </cell>
        </row>
        <row r="1374">
          <cell r="I1374">
            <v>5.4843000000000003E-2</v>
          </cell>
        </row>
        <row r="1375">
          <cell r="I1375">
            <v>5.4883000000000001E-2</v>
          </cell>
        </row>
        <row r="1376">
          <cell r="I1376">
            <v>5.4923E-2</v>
          </cell>
        </row>
        <row r="1377">
          <cell r="I1377">
            <v>5.4962999999999998E-2</v>
          </cell>
        </row>
        <row r="1378">
          <cell r="I1378">
            <v>5.5003000000000003E-2</v>
          </cell>
        </row>
        <row r="1379">
          <cell r="I1379">
            <v>5.5043000000000002E-2</v>
          </cell>
        </row>
        <row r="1380">
          <cell r="I1380">
            <v>5.5083E-2</v>
          </cell>
        </row>
        <row r="1381">
          <cell r="I1381">
            <v>5.5122999999999998E-2</v>
          </cell>
        </row>
        <row r="1382">
          <cell r="I1382">
            <v>5.5162999999999997E-2</v>
          </cell>
        </row>
        <row r="1383">
          <cell r="I1383">
            <v>5.5203000000000002E-2</v>
          </cell>
        </row>
        <row r="1384">
          <cell r="I1384">
            <v>5.5243E-2</v>
          </cell>
        </row>
        <row r="1385">
          <cell r="I1385">
            <v>5.5282999999999999E-2</v>
          </cell>
        </row>
        <row r="1386">
          <cell r="I1386">
            <v>5.5322999999999997E-2</v>
          </cell>
        </row>
        <row r="1387">
          <cell r="I1387">
            <v>5.5363000000000002E-2</v>
          </cell>
        </row>
        <row r="1388">
          <cell r="I1388">
            <v>5.5403000000000001E-2</v>
          </cell>
        </row>
        <row r="1389">
          <cell r="I1389">
            <v>5.5442999999999999E-2</v>
          </cell>
        </row>
        <row r="1390">
          <cell r="I1390">
            <v>5.5482999999999998E-2</v>
          </cell>
        </row>
        <row r="1391">
          <cell r="I1391">
            <v>5.5523000000000003E-2</v>
          </cell>
        </row>
        <row r="1392">
          <cell r="I1392">
            <v>5.5563000000000001E-2</v>
          </cell>
        </row>
        <row r="1393">
          <cell r="I1393">
            <v>5.5603E-2</v>
          </cell>
        </row>
        <row r="1394">
          <cell r="I1394">
            <v>5.5642999999999998E-2</v>
          </cell>
        </row>
        <row r="1395">
          <cell r="I1395">
            <v>5.5683000000000003E-2</v>
          </cell>
        </row>
        <row r="1396">
          <cell r="I1396">
            <v>5.5723000000000002E-2</v>
          </cell>
        </row>
        <row r="1397">
          <cell r="I1397">
            <v>5.5763E-2</v>
          </cell>
        </row>
        <row r="1398">
          <cell r="I1398">
            <v>5.5802999999999998E-2</v>
          </cell>
        </row>
        <row r="1399">
          <cell r="I1399">
            <v>5.5842999999999997E-2</v>
          </cell>
        </row>
        <row r="1400">
          <cell r="I1400">
            <v>5.5883000000000002E-2</v>
          </cell>
        </row>
        <row r="1401">
          <cell r="I1401">
            <v>5.5923E-2</v>
          </cell>
        </row>
        <row r="1402">
          <cell r="I1402">
            <v>5.5962999999999999E-2</v>
          </cell>
        </row>
        <row r="1403">
          <cell r="I1403">
            <v>5.6002999999999997E-2</v>
          </cell>
        </row>
        <row r="1404">
          <cell r="I1404">
            <v>5.6043000000000003E-2</v>
          </cell>
        </row>
        <row r="1405">
          <cell r="I1405">
            <v>5.6083000000000001E-2</v>
          </cell>
        </row>
        <row r="1406">
          <cell r="I1406">
            <v>5.6122999999999999E-2</v>
          </cell>
        </row>
        <row r="1407">
          <cell r="I1407">
            <v>5.6162999999999998E-2</v>
          </cell>
        </row>
        <row r="1408">
          <cell r="I1408">
            <v>5.6203000000000003E-2</v>
          </cell>
        </row>
        <row r="1409">
          <cell r="I1409">
            <v>5.6243000000000001E-2</v>
          </cell>
        </row>
        <row r="1410">
          <cell r="I1410">
            <v>5.6283E-2</v>
          </cell>
        </row>
        <row r="1411">
          <cell r="I1411">
            <v>5.6322999999999998E-2</v>
          </cell>
        </row>
        <row r="1412">
          <cell r="I1412">
            <v>5.6363000000000003E-2</v>
          </cell>
        </row>
        <row r="1413">
          <cell r="I1413">
            <v>5.6403000000000002E-2</v>
          </cell>
        </row>
        <row r="1414">
          <cell r="I1414">
            <v>5.6443E-2</v>
          </cell>
        </row>
        <row r="1415">
          <cell r="I1415">
            <v>5.6482999999999998E-2</v>
          </cell>
        </row>
        <row r="1416">
          <cell r="I1416">
            <v>5.6522999999999997E-2</v>
          </cell>
        </row>
        <row r="1417">
          <cell r="I1417">
            <v>5.6563000000000002E-2</v>
          </cell>
        </row>
        <row r="1418">
          <cell r="I1418">
            <v>5.6603000000000001E-2</v>
          </cell>
        </row>
        <row r="1419">
          <cell r="I1419">
            <v>5.6642999999999999E-2</v>
          </cell>
        </row>
        <row r="1420">
          <cell r="I1420">
            <v>5.6682999999999997E-2</v>
          </cell>
        </row>
        <row r="1421">
          <cell r="I1421">
            <v>5.6723000000000003E-2</v>
          </cell>
        </row>
        <row r="1422">
          <cell r="I1422">
            <v>5.6763000000000001E-2</v>
          </cell>
        </row>
        <row r="1423">
          <cell r="I1423">
            <v>5.6802999999999999E-2</v>
          </cell>
        </row>
        <row r="1424">
          <cell r="I1424">
            <v>5.6842999999999998E-2</v>
          </cell>
        </row>
        <row r="1425">
          <cell r="I1425">
            <v>5.6883000000000003E-2</v>
          </cell>
        </row>
        <row r="1426">
          <cell r="I1426">
            <v>5.6923000000000001E-2</v>
          </cell>
        </row>
        <row r="1427">
          <cell r="I1427">
            <v>5.6963E-2</v>
          </cell>
        </row>
        <row r="1428">
          <cell r="I1428">
            <v>5.7002999999999998E-2</v>
          </cell>
        </row>
        <row r="1429">
          <cell r="I1429">
            <v>5.7043000000000003E-2</v>
          </cell>
        </row>
        <row r="1430">
          <cell r="I1430">
            <v>5.7083000000000002E-2</v>
          </cell>
        </row>
        <row r="1431">
          <cell r="I1431">
            <v>5.7123E-2</v>
          </cell>
        </row>
        <row r="1432">
          <cell r="I1432">
            <v>5.7162999999999999E-2</v>
          </cell>
        </row>
        <row r="1433">
          <cell r="I1433">
            <v>5.7202999999999997E-2</v>
          </cell>
        </row>
        <row r="1434">
          <cell r="I1434">
            <v>5.7243000000000002E-2</v>
          </cell>
        </row>
        <row r="1435">
          <cell r="I1435">
            <v>5.7283000000000001E-2</v>
          </cell>
        </row>
        <row r="1436">
          <cell r="I1436">
            <v>5.7322999999999999E-2</v>
          </cell>
        </row>
        <row r="1437">
          <cell r="I1437">
            <v>5.7362999999999997E-2</v>
          </cell>
        </row>
        <row r="1438">
          <cell r="I1438">
            <v>5.7403000000000003E-2</v>
          </cell>
        </row>
        <row r="1439">
          <cell r="I1439">
            <v>5.7443000000000001E-2</v>
          </cell>
        </row>
        <row r="1440">
          <cell r="I1440">
            <v>5.7482999999999999E-2</v>
          </cell>
        </row>
        <row r="1441">
          <cell r="I1441">
            <v>5.7522999999999998E-2</v>
          </cell>
        </row>
        <row r="1442">
          <cell r="I1442">
            <v>5.7563000000000003E-2</v>
          </cell>
        </row>
        <row r="1443">
          <cell r="I1443">
            <v>5.7603000000000001E-2</v>
          </cell>
        </row>
        <row r="1444">
          <cell r="I1444">
            <v>5.7643E-2</v>
          </cell>
        </row>
        <row r="1445">
          <cell r="I1445">
            <v>5.7682999999999998E-2</v>
          </cell>
        </row>
        <row r="1446">
          <cell r="I1446">
            <v>5.7722999999999997E-2</v>
          </cell>
        </row>
        <row r="1447">
          <cell r="I1447">
            <v>5.7763000000000002E-2</v>
          </cell>
        </row>
        <row r="1448">
          <cell r="I1448">
            <v>5.7803E-2</v>
          </cell>
        </row>
        <row r="1449">
          <cell r="I1449">
            <v>5.7842999999999999E-2</v>
          </cell>
        </row>
        <row r="1450">
          <cell r="I1450">
            <v>5.7882999999999997E-2</v>
          </cell>
        </row>
        <row r="1451">
          <cell r="I1451">
            <v>5.7923000000000002E-2</v>
          </cell>
        </row>
        <row r="1452">
          <cell r="I1452">
            <v>5.7963000000000001E-2</v>
          </cell>
        </row>
        <row r="1453">
          <cell r="I1453">
            <v>5.8002999999999999E-2</v>
          </cell>
        </row>
        <row r="1454">
          <cell r="I1454">
            <v>5.8042999999999997E-2</v>
          </cell>
        </row>
        <row r="1455">
          <cell r="I1455">
            <v>5.8083000000000003E-2</v>
          </cell>
        </row>
        <row r="1456">
          <cell r="I1456">
            <v>5.8123000000000001E-2</v>
          </cell>
        </row>
        <row r="1457">
          <cell r="I1457">
            <v>5.8162999999999999E-2</v>
          </cell>
        </row>
        <row r="1458">
          <cell r="I1458">
            <v>5.8202999999999998E-2</v>
          </cell>
        </row>
        <row r="1459">
          <cell r="I1459">
            <v>5.8243000000000003E-2</v>
          </cell>
        </row>
        <row r="1460">
          <cell r="I1460">
            <v>5.8283000000000001E-2</v>
          </cell>
        </row>
        <row r="1461">
          <cell r="I1461">
            <v>5.8323E-2</v>
          </cell>
        </row>
        <row r="1462">
          <cell r="I1462">
            <v>5.8362999999999998E-2</v>
          </cell>
        </row>
        <row r="1463">
          <cell r="I1463">
            <v>5.8402999999999997E-2</v>
          </cell>
        </row>
        <row r="1464">
          <cell r="I1464">
            <v>5.8443000000000002E-2</v>
          </cell>
        </row>
        <row r="1465">
          <cell r="I1465">
            <v>5.8483E-2</v>
          </cell>
        </row>
        <row r="1466">
          <cell r="I1466">
            <v>5.8522999999999999E-2</v>
          </cell>
        </row>
        <row r="1467">
          <cell r="I1467">
            <v>5.8562999999999997E-2</v>
          </cell>
        </row>
        <row r="1468">
          <cell r="I1468">
            <v>5.8603000000000002E-2</v>
          </cell>
        </row>
        <row r="1469">
          <cell r="I1469">
            <v>5.8643000000000001E-2</v>
          </cell>
        </row>
        <row r="1470">
          <cell r="I1470">
            <v>5.8682999999999999E-2</v>
          </cell>
        </row>
        <row r="1471">
          <cell r="I1471">
            <v>5.8722999999999997E-2</v>
          </cell>
        </row>
        <row r="1472">
          <cell r="I1472">
            <v>5.8763000000000003E-2</v>
          </cell>
        </row>
        <row r="1473">
          <cell r="I1473">
            <v>5.8803000000000001E-2</v>
          </cell>
        </row>
        <row r="1474">
          <cell r="I1474">
            <v>5.8842999999999999E-2</v>
          </cell>
        </row>
        <row r="1475">
          <cell r="I1475">
            <v>5.8882999999999998E-2</v>
          </cell>
        </row>
        <row r="1476">
          <cell r="I1476">
            <v>5.8923000000000003E-2</v>
          </cell>
        </row>
        <row r="1477">
          <cell r="I1477">
            <v>5.8963000000000002E-2</v>
          </cell>
        </row>
        <row r="1478">
          <cell r="I1478">
            <v>5.9003E-2</v>
          </cell>
        </row>
        <row r="1479">
          <cell r="I1479">
            <v>5.9042999999999998E-2</v>
          </cell>
        </row>
        <row r="1480">
          <cell r="I1480">
            <v>5.9082999999999997E-2</v>
          </cell>
        </row>
        <row r="1481">
          <cell r="I1481">
            <v>5.9123000000000002E-2</v>
          </cell>
        </row>
        <row r="1482">
          <cell r="I1482">
            <v>5.9163E-2</v>
          </cell>
        </row>
        <row r="1483">
          <cell r="I1483">
            <v>5.9202999999999999E-2</v>
          </cell>
        </row>
        <row r="1484">
          <cell r="I1484">
            <v>5.9242999999999997E-2</v>
          </cell>
        </row>
        <row r="1485">
          <cell r="I1485">
            <v>5.9283000000000002E-2</v>
          </cell>
        </row>
        <row r="1486">
          <cell r="I1486">
            <v>5.9323000000000001E-2</v>
          </cell>
        </row>
        <row r="1487">
          <cell r="I1487">
            <v>5.9362999999999999E-2</v>
          </cell>
        </row>
        <row r="1488">
          <cell r="I1488">
            <v>5.9402999999999997E-2</v>
          </cell>
        </row>
        <row r="1489">
          <cell r="I1489">
            <v>5.9443000000000003E-2</v>
          </cell>
        </row>
        <row r="1490">
          <cell r="I1490">
            <v>5.9483000000000001E-2</v>
          </cell>
        </row>
        <row r="1491">
          <cell r="I1491">
            <v>5.9523E-2</v>
          </cell>
        </row>
        <row r="1492">
          <cell r="I1492">
            <v>5.9562999999999998E-2</v>
          </cell>
        </row>
        <row r="1493">
          <cell r="I1493">
            <v>5.9603000000000003E-2</v>
          </cell>
        </row>
        <row r="1494">
          <cell r="I1494">
            <v>5.9643000000000002E-2</v>
          </cell>
        </row>
        <row r="1495">
          <cell r="I1495">
            <v>5.9683E-2</v>
          </cell>
        </row>
        <row r="1496">
          <cell r="I1496">
            <v>5.9722999999999998E-2</v>
          </cell>
        </row>
        <row r="1497">
          <cell r="I1497">
            <v>5.9762999999999997E-2</v>
          </cell>
        </row>
        <row r="1498">
          <cell r="I1498">
            <v>5.9803000000000002E-2</v>
          </cell>
        </row>
        <row r="1499">
          <cell r="I1499">
            <v>5.9843E-2</v>
          </cell>
        </row>
        <row r="1500">
          <cell r="I1500">
            <v>5.9882999999999999E-2</v>
          </cell>
        </row>
        <row r="1501">
          <cell r="I1501">
            <v>5.9922999999999997E-2</v>
          </cell>
        </row>
        <row r="1502">
          <cell r="I1502">
            <v>5.9963000000000002E-2</v>
          </cell>
        </row>
        <row r="1503">
          <cell r="I1503">
            <v>6.0003000000000001E-2</v>
          </cell>
        </row>
        <row r="1504">
          <cell r="I1504">
            <v>6.0042999999999999E-2</v>
          </cell>
        </row>
        <row r="1505">
          <cell r="I1505">
            <v>6.0082999999999998E-2</v>
          </cell>
        </row>
        <row r="1506">
          <cell r="I1506">
            <v>6.0123000000000003E-2</v>
          </cell>
        </row>
        <row r="1507">
          <cell r="I1507">
            <v>6.0163000000000001E-2</v>
          </cell>
        </row>
        <row r="1508">
          <cell r="I1508">
            <v>6.0203E-2</v>
          </cell>
        </row>
        <row r="1509">
          <cell r="I1509">
            <v>6.0242999999999998E-2</v>
          </cell>
        </row>
        <row r="1510">
          <cell r="I1510">
            <v>6.0283000000000003E-2</v>
          </cell>
        </row>
        <row r="1511">
          <cell r="I1511">
            <v>6.0323000000000002E-2</v>
          </cell>
        </row>
        <row r="1512">
          <cell r="I1512">
            <v>6.0363E-2</v>
          </cell>
        </row>
        <row r="1513">
          <cell r="I1513">
            <v>6.0402999999999998E-2</v>
          </cell>
        </row>
        <row r="1514">
          <cell r="I1514">
            <v>6.0442999999999997E-2</v>
          </cell>
        </row>
        <row r="1515">
          <cell r="I1515">
            <v>6.0483000000000002E-2</v>
          </cell>
        </row>
        <row r="1516">
          <cell r="I1516">
            <v>6.0523E-2</v>
          </cell>
        </row>
        <row r="1517">
          <cell r="I1517">
            <v>6.0562999999999999E-2</v>
          </cell>
        </row>
        <row r="1518">
          <cell r="I1518">
            <v>6.0602999999999997E-2</v>
          </cell>
        </row>
        <row r="1519">
          <cell r="I1519">
            <v>6.0643000000000002E-2</v>
          </cell>
        </row>
        <row r="1520">
          <cell r="I1520">
            <v>6.0683000000000001E-2</v>
          </cell>
        </row>
        <row r="1521">
          <cell r="I1521">
            <v>6.0722999999999999E-2</v>
          </cell>
        </row>
        <row r="1522">
          <cell r="I1522">
            <v>6.0762999999999998E-2</v>
          </cell>
        </row>
        <row r="1523">
          <cell r="I1523">
            <v>6.0803000000000003E-2</v>
          </cell>
        </row>
        <row r="1524">
          <cell r="I1524">
            <v>6.0843000000000001E-2</v>
          </cell>
        </row>
        <row r="1525">
          <cell r="I1525">
            <v>6.0883E-2</v>
          </cell>
        </row>
        <row r="1526">
          <cell r="I1526">
            <v>6.0922999999999998E-2</v>
          </cell>
        </row>
        <row r="1527">
          <cell r="I1527">
            <v>6.0963000000000003E-2</v>
          </cell>
        </row>
        <row r="1528">
          <cell r="I1528">
            <v>6.1003000000000002E-2</v>
          </cell>
        </row>
        <row r="1529">
          <cell r="I1529">
            <v>6.1043E-2</v>
          </cell>
        </row>
        <row r="1530">
          <cell r="I1530">
            <v>6.1082999999999998E-2</v>
          </cell>
        </row>
        <row r="1531">
          <cell r="I1531">
            <v>6.1122999999999997E-2</v>
          </cell>
        </row>
        <row r="1532">
          <cell r="I1532">
            <v>6.1163000000000002E-2</v>
          </cell>
        </row>
        <row r="1533">
          <cell r="I1533">
            <v>6.1203E-2</v>
          </cell>
        </row>
        <row r="1534">
          <cell r="I1534">
            <v>6.1242999999999999E-2</v>
          </cell>
        </row>
        <row r="1535">
          <cell r="I1535">
            <v>6.1282999999999997E-2</v>
          </cell>
        </row>
        <row r="1536">
          <cell r="I1536">
            <v>6.1323000000000003E-2</v>
          </cell>
        </row>
        <row r="1537">
          <cell r="I1537">
            <v>6.1363000000000001E-2</v>
          </cell>
        </row>
        <row r="1538">
          <cell r="I1538">
            <v>6.1402999999999999E-2</v>
          </cell>
        </row>
        <row r="1539">
          <cell r="I1539">
            <v>6.1442999999999998E-2</v>
          </cell>
        </row>
        <row r="1540">
          <cell r="I1540">
            <v>6.1483000000000003E-2</v>
          </cell>
        </row>
        <row r="1541">
          <cell r="I1541">
            <v>6.1523000000000001E-2</v>
          </cell>
        </row>
        <row r="1542">
          <cell r="I1542">
            <v>6.1563E-2</v>
          </cell>
        </row>
        <row r="1543">
          <cell r="I1543">
            <v>6.1602999999999998E-2</v>
          </cell>
        </row>
        <row r="1544">
          <cell r="I1544">
            <v>6.1643000000000003E-2</v>
          </cell>
        </row>
        <row r="1545">
          <cell r="I1545">
            <v>6.1683000000000002E-2</v>
          </cell>
        </row>
        <row r="1546">
          <cell r="I1546">
            <v>6.1723E-2</v>
          </cell>
        </row>
        <row r="1547">
          <cell r="I1547">
            <v>6.1762999999999998E-2</v>
          </cell>
        </row>
        <row r="1548">
          <cell r="I1548">
            <v>6.1802999999999997E-2</v>
          </cell>
        </row>
        <row r="1549">
          <cell r="I1549">
            <v>6.1843000000000002E-2</v>
          </cell>
        </row>
        <row r="1550">
          <cell r="I1550">
            <v>6.1883000000000001E-2</v>
          </cell>
        </row>
        <row r="1551">
          <cell r="I1551">
            <v>6.1922999999999999E-2</v>
          </cell>
        </row>
        <row r="1552">
          <cell r="I1552">
            <v>6.1962999999999997E-2</v>
          </cell>
        </row>
        <row r="1553">
          <cell r="I1553">
            <v>6.2003000000000003E-2</v>
          </cell>
        </row>
        <row r="1554">
          <cell r="I1554">
            <v>6.2043000000000001E-2</v>
          </cell>
        </row>
        <row r="1555">
          <cell r="I1555">
            <v>6.2082999999999999E-2</v>
          </cell>
        </row>
        <row r="1556">
          <cell r="I1556">
            <v>6.2122999999999998E-2</v>
          </cell>
        </row>
        <row r="1557">
          <cell r="I1557">
            <v>6.2163000000000003E-2</v>
          </cell>
        </row>
        <row r="1558">
          <cell r="I1558">
            <v>6.2203000000000001E-2</v>
          </cell>
        </row>
        <row r="1559">
          <cell r="I1559">
            <v>6.2243E-2</v>
          </cell>
        </row>
        <row r="1560">
          <cell r="I1560">
            <v>6.2282999999999998E-2</v>
          </cell>
        </row>
        <row r="1561">
          <cell r="I1561">
            <v>6.2323000000000003E-2</v>
          </cell>
        </row>
        <row r="1562">
          <cell r="I1562">
            <v>6.2363000000000002E-2</v>
          </cell>
        </row>
        <row r="1563">
          <cell r="I1563">
            <v>6.2403E-2</v>
          </cell>
        </row>
        <row r="1564">
          <cell r="I1564">
            <v>6.2442999999999999E-2</v>
          </cell>
        </row>
        <row r="1565">
          <cell r="I1565">
            <v>6.2482999999999997E-2</v>
          </cell>
        </row>
        <row r="1566">
          <cell r="I1566">
            <v>6.2522999999999995E-2</v>
          </cell>
        </row>
        <row r="1567">
          <cell r="I1567">
            <v>6.2562999999999994E-2</v>
          </cell>
        </row>
        <row r="1568">
          <cell r="I1568">
            <v>6.2603000000000006E-2</v>
          </cell>
        </row>
        <row r="1569">
          <cell r="I1569">
            <v>6.2643000000000004E-2</v>
          </cell>
        </row>
        <row r="1570">
          <cell r="I1570">
            <v>6.2683000000000003E-2</v>
          </cell>
        </row>
        <row r="1571">
          <cell r="I1571">
            <v>6.2723000000000001E-2</v>
          </cell>
        </row>
        <row r="1572">
          <cell r="I1572">
            <v>6.2762999999999999E-2</v>
          </cell>
        </row>
        <row r="1573">
          <cell r="I1573">
            <v>6.2802999999999998E-2</v>
          </cell>
        </row>
        <row r="1574">
          <cell r="I1574">
            <v>6.2842999999999996E-2</v>
          </cell>
        </row>
        <row r="1575">
          <cell r="I1575">
            <v>6.2882999999999994E-2</v>
          </cell>
        </row>
        <row r="1576">
          <cell r="I1576">
            <v>6.2923000000000007E-2</v>
          </cell>
        </row>
        <row r="1577">
          <cell r="I1577">
            <v>6.2963000000000005E-2</v>
          </cell>
        </row>
        <row r="1578">
          <cell r="I1578">
            <v>6.3003000000000003E-2</v>
          </cell>
        </row>
        <row r="1579">
          <cell r="I1579">
            <v>6.3043000000000002E-2</v>
          </cell>
        </row>
        <row r="1580">
          <cell r="I1580">
            <v>6.3083E-2</v>
          </cell>
        </row>
        <row r="1581">
          <cell r="I1581">
            <v>6.3122999999999999E-2</v>
          </cell>
        </row>
        <row r="1582">
          <cell r="I1582">
            <v>6.3162999999999997E-2</v>
          </cell>
        </row>
        <row r="1583">
          <cell r="I1583">
            <v>6.3202999999999995E-2</v>
          </cell>
        </row>
        <row r="1584">
          <cell r="I1584">
            <v>6.3242999999999994E-2</v>
          </cell>
        </row>
        <row r="1585">
          <cell r="I1585">
            <v>6.3283000000000006E-2</v>
          </cell>
        </row>
        <row r="1586">
          <cell r="I1586">
            <v>6.3323000000000004E-2</v>
          </cell>
        </row>
        <row r="1587">
          <cell r="I1587">
            <v>6.3363000000000003E-2</v>
          </cell>
        </row>
        <row r="1588">
          <cell r="I1588">
            <v>6.3403000000000001E-2</v>
          </cell>
        </row>
        <row r="1589">
          <cell r="I1589">
            <v>6.3442999999999999E-2</v>
          </cell>
        </row>
        <row r="1590">
          <cell r="I1590">
            <v>6.3482999999999998E-2</v>
          </cell>
        </row>
        <row r="1591">
          <cell r="I1591">
            <v>6.3522999999999996E-2</v>
          </cell>
        </row>
        <row r="1592">
          <cell r="I1592">
            <v>6.3562999999999995E-2</v>
          </cell>
        </row>
        <row r="1593">
          <cell r="I1593">
            <v>6.3603000000000007E-2</v>
          </cell>
        </row>
        <row r="1594">
          <cell r="I1594">
            <v>6.3643000000000005E-2</v>
          </cell>
        </row>
        <row r="1595">
          <cell r="I1595">
            <v>6.3683000000000003E-2</v>
          </cell>
        </row>
        <row r="1596">
          <cell r="I1596">
            <v>6.3723000000000002E-2</v>
          </cell>
        </row>
        <row r="1597">
          <cell r="I1597">
            <v>6.3763E-2</v>
          </cell>
        </row>
        <row r="1598">
          <cell r="I1598">
            <v>6.3802999999999999E-2</v>
          </cell>
        </row>
        <row r="1599">
          <cell r="I1599">
            <v>6.3842999999999997E-2</v>
          </cell>
        </row>
        <row r="1600">
          <cell r="I1600">
            <v>6.3882999999999995E-2</v>
          </cell>
        </row>
        <row r="1601">
          <cell r="I1601">
            <v>6.3922999999999994E-2</v>
          </cell>
        </row>
        <row r="1602">
          <cell r="I1602">
            <v>6.3963000000000006E-2</v>
          </cell>
        </row>
        <row r="1603">
          <cell r="I1603">
            <v>6.4003000000000004E-2</v>
          </cell>
        </row>
        <row r="1604">
          <cell r="I1604">
            <v>6.4043000000000003E-2</v>
          </cell>
        </row>
        <row r="1605">
          <cell r="I1605">
            <v>6.4083000000000001E-2</v>
          </cell>
        </row>
        <row r="1606">
          <cell r="I1606">
            <v>6.4122999999999999E-2</v>
          </cell>
        </row>
        <row r="1607">
          <cell r="I1607">
            <v>6.4162999999999998E-2</v>
          </cell>
        </row>
        <row r="1608">
          <cell r="I1608">
            <v>6.4202999999999996E-2</v>
          </cell>
        </row>
        <row r="1609">
          <cell r="I1609">
            <v>6.4242999999999995E-2</v>
          </cell>
        </row>
        <row r="1610">
          <cell r="I1610">
            <v>6.4283000000000007E-2</v>
          </cell>
        </row>
        <row r="1611">
          <cell r="I1611">
            <v>6.4323000000000005E-2</v>
          </cell>
        </row>
        <row r="1612">
          <cell r="I1612">
            <v>6.4363000000000004E-2</v>
          </cell>
        </row>
        <row r="1613">
          <cell r="I1613">
            <v>6.4403000000000002E-2</v>
          </cell>
        </row>
        <row r="1614">
          <cell r="I1614">
            <v>6.4443E-2</v>
          </cell>
        </row>
        <row r="1615">
          <cell r="I1615">
            <v>6.4482999999999999E-2</v>
          </cell>
        </row>
        <row r="1616">
          <cell r="I1616">
            <v>6.4522999999999997E-2</v>
          </cell>
        </row>
        <row r="1617">
          <cell r="I1617">
            <v>6.4562999999999995E-2</v>
          </cell>
        </row>
        <row r="1618">
          <cell r="I1618">
            <v>6.4602999999999994E-2</v>
          </cell>
        </row>
        <row r="1619">
          <cell r="I1619">
            <v>6.4643000000000006E-2</v>
          </cell>
        </row>
        <row r="1620">
          <cell r="I1620">
            <v>6.4683000000000004E-2</v>
          </cell>
        </row>
        <row r="1621">
          <cell r="I1621">
            <v>6.4723000000000003E-2</v>
          </cell>
        </row>
        <row r="1622">
          <cell r="I1622">
            <v>6.4763000000000001E-2</v>
          </cell>
        </row>
        <row r="1623">
          <cell r="I1623">
            <v>6.4802999999999999E-2</v>
          </cell>
        </row>
        <row r="1624">
          <cell r="I1624">
            <v>6.4842999999999998E-2</v>
          </cell>
        </row>
        <row r="1625">
          <cell r="I1625">
            <v>6.4882999999999996E-2</v>
          </cell>
        </row>
        <row r="1626">
          <cell r="I1626">
            <v>6.4922999999999995E-2</v>
          </cell>
        </row>
        <row r="1627">
          <cell r="I1627">
            <v>6.4963000000000007E-2</v>
          </cell>
        </row>
        <row r="1628">
          <cell r="I1628">
            <v>6.5003000000000005E-2</v>
          </cell>
        </row>
        <row r="1629">
          <cell r="I1629">
            <v>6.5043000000000004E-2</v>
          </cell>
        </row>
        <row r="1630">
          <cell r="I1630">
            <v>6.5083000000000002E-2</v>
          </cell>
        </row>
        <row r="1631">
          <cell r="I1631">
            <v>6.5123E-2</v>
          </cell>
        </row>
        <row r="1632">
          <cell r="I1632">
            <v>6.5162999999999999E-2</v>
          </cell>
        </row>
        <row r="1633">
          <cell r="I1633">
            <v>6.5202999999999997E-2</v>
          </cell>
        </row>
        <row r="1634">
          <cell r="I1634">
            <v>6.5242999999999995E-2</v>
          </cell>
        </row>
        <row r="1635">
          <cell r="I1635">
            <v>6.5282999999999994E-2</v>
          </cell>
        </row>
        <row r="1636">
          <cell r="I1636">
            <v>6.5323000000000006E-2</v>
          </cell>
        </row>
        <row r="1637">
          <cell r="I1637">
            <v>6.5363000000000004E-2</v>
          </cell>
        </row>
        <row r="1638">
          <cell r="I1638">
            <v>6.5403000000000003E-2</v>
          </cell>
        </row>
        <row r="1639">
          <cell r="I1639">
            <v>6.5443000000000001E-2</v>
          </cell>
        </row>
        <row r="1640">
          <cell r="I1640">
            <v>6.5483E-2</v>
          </cell>
        </row>
        <row r="1641">
          <cell r="I1641">
            <v>6.5522999999999998E-2</v>
          </cell>
        </row>
        <row r="1642">
          <cell r="I1642">
            <v>6.5562999999999996E-2</v>
          </cell>
        </row>
        <row r="1643">
          <cell r="I1643">
            <v>6.5602999999999995E-2</v>
          </cell>
        </row>
        <row r="1644">
          <cell r="I1644">
            <v>6.5643000000000007E-2</v>
          </cell>
        </row>
        <row r="1645">
          <cell r="I1645">
            <v>6.5683000000000005E-2</v>
          </cell>
        </row>
        <row r="1646">
          <cell r="I1646">
            <v>6.5723000000000004E-2</v>
          </cell>
        </row>
        <row r="1647">
          <cell r="I1647">
            <v>6.5763000000000002E-2</v>
          </cell>
        </row>
        <row r="1648">
          <cell r="I1648">
            <v>6.5803E-2</v>
          </cell>
        </row>
        <row r="1649">
          <cell r="I1649">
            <v>6.5842999999999999E-2</v>
          </cell>
        </row>
        <row r="1650">
          <cell r="I1650">
            <v>6.5882999999999997E-2</v>
          </cell>
        </row>
        <row r="1651">
          <cell r="I1651">
            <v>6.5922999999999995E-2</v>
          </cell>
        </row>
        <row r="1652">
          <cell r="I1652">
            <v>6.5962999999999994E-2</v>
          </cell>
        </row>
        <row r="1653">
          <cell r="I1653">
            <v>6.6003000000000006E-2</v>
          </cell>
        </row>
        <row r="1654">
          <cell r="I1654">
            <v>6.6043000000000004E-2</v>
          </cell>
        </row>
        <row r="1655">
          <cell r="I1655">
            <v>6.6083000000000003E-2</v>
          </cell>
        </row>
        <row r="1656">
          <cell r="I1656">
            <v>6.6123000000000001E-2</v>
          </cell>
        </row>
        <row r="1657">
          <cell r="I1657">
            <v>6.6163E-2</v>
          </cell>
        </row>
        <row r="1658">
          <cell r="I1658">
            <v>6.6202999999999998E-2</v>
          </cell>
        </row>
        <row r="1659">
          <cell r="I1659">
            <v>6.6242999999999996E-2</v>
          </cell>
        </row>
        <row r="1660">
          <cell r="I1660">
            <v>6.6282999999999995E-2</v>
          </cell>
        </row>
        <row r="1661">
          <cell r="I1661">
            <v>6.6322999999999993E-2</v>
          </cell>
        </row>
        <row r="1662">
          <cell r="I1662">
            <v>6.6363000000000005E-2</v>
          </cell>
        </row>
        <row r="1663">
          <cell r="I1663">
            <v>6.6403000000000004E-2</v>
          </cell>
        </row>
        <row r="1664">
          <cell r="I1664">
            <v>6.6443000000000002E-2</v>
          </cell>
        </row>
        <row r="1665">
          <cell r="I1665">
            <v>6.6483E-2</v>
          </cell>
        </row>
        <row r="1666">
          <cell r="I1666">
            <v>6.6522999999999999E-2</v>
          </cell>
        </row>
        <row r="1667">
          <cell r="I1667">
            <v>6.6562999999999997E-2</v>
          </cell>
        </row>
        <row r="1668">
          <cell r="I1668">
            <v>6.6602999999999996E-2</v>
          </cell>
        </row>
        <row r="1669">
          <cell r="I1669">
            <v>6.6642999999999994E-2</v>
          </cell>
        </row>
        <row r="1670">
          <cell r="I1670">
            <v>6.6683000000000006E-2</v>
          </cell>
        </row>
        <row r="1671">
          <cell r="I1671">
            <v>6.6723000000000005E-2</v>
          </cell>
        </row>
        <row r="1672">
          <cell r="I1672">
            <v>6.6763000000000003E-2</v>
          </cell>
        </row>
        <row r="1673">
          <cell r="I1673">
            <v>6.6803000000000001E-2</v>
          </cell>
        </row>
        <row r="1674">
          <cell r="I1674">
            <v>6.6843E-2</v>
          </cell>
        </row>
        <row r="1675">
          <cell r="I1675">
            <v>6.6882999999999998E-2</v>
          </cell>
        </row>
        <row r="1676">
          <cell r="I1676">
            <v>6.6922999999999996E-2</v>
          </cell>
        </row>
        <row r="1677">
          <cell r="I1677">
            <v>6.6962999999999995E-2</v>
          </cell>
        </row>
        <row r="1678">
          <cell r="I1678">
            <v>6.7002999999999993E-2</v>
          </cell>
        </row>
        <row r="1679">
          <cell r="I1679">
            <v>6.7043000000000005E-2</v>
          </cell>
        </row>
        <row r="1680">
          <cell r="I1680">
            <v>6.7083000000000004E-2</v>
          </cell>
        </row>
        <row r="1681">
          <cell r="I1681">
            <v>6.7123000000000002E-2</v>
          </cell>
        </row>
        <row r="1682">
          <cell r="I1682">
            <v>6.7163E-2</v>
          </cell>
        </row>
        <row r="1683">
          <cell r="I1683">
            <v>6.7202999999999999E-2</v>
          </cell>
        </row>
        <row r="1684">
          <cell r="I1684">
            <v>6.7242999999999997E-2</v>
          </cell>
        </row>
        <row r="1685">
          <cell r="I1685">
            <v>6.7282999999999996E-2</v>
          </cell>
        </row>
        <row r="1686">
          <cell r="I1686">
            <v>6.7322999999999994E-2</v>
          </cell>
        </row>
        <row r="1687">
          <cell r="I1687">
            <v>6.7363000000000006E-2</v>
          </cell>
        </row>
        <row r="1688">
          <cell r="I1688">
            <v>6.7403000000000005E-2</v>
          </cell>
        </row>
        <row r="1689">
          <cell r="I1689">
            <v>6.7443000000000003E-2</v>
          </cell>
        </row>
        <row r="1690">
          <cell r="I1690">
            <v>6.7483000000000001E-2</v>
          </cell>
        </row>
        <row r="1691">
          <cell r="I1691">
            <v>6.7523E-2</v>
          </cell>
        </row>
        <row r="1692">
          <cell r="I1692">
            <v>6.7562999999999998E-2</v>
          </cell>
        </row>
        <row r="1693">
          <cell r="I1693">
            <v>6.7602999999999996E-2</v>
          </cell>
        </row>
        <row r="1694">
          <cell r="I1694">
            <v>6.7642999999999995E-2</v>
          </cell>
        </row>
        <row r="1695">
          <cell r="I1695">
            <v>6.7682999999999993E-2</v>
          </cell>
        </row>
        <row r="1696">
          <cell r="I1696">
            <v>6.7723000000000005E-2</v>
          </cell>
        </row>
        <row r="1697">
          <cell r="I1697">
            <v>6.7763000000000004E-2</v>
          </cell>
        </row>
        <row r="1698">
          <cell r="I1698">
            <v>6.7803000000000002E-2</v>
          </cell>
        </row>
        <row r="1699">
          <cell r="I1699">
            <v>6.7843000000000001E-2</v>
          </cell>
        </row>
        <row r="1700">
          <cell r="I1700">
            <v>6.7882999999999999E-2</v>
          </cell>
        </row>
        <row r="1701">
          <cell r="I1701">
            <v>6.7922999999999997E-2</v>
          </cell>
        </row>
        <row r="1702">
          <cell r="I1702">
            <v>6.7962999999999996E-2</v>
          </cell>
        </row>
        <row r="1703">
          <cell r="I1703">
            <v>6.8002999999999994E-2</v>
          </cell>
        </row>
        <row r="1704">
          <cell r="I1704">
            <v>6.8043000000000006E-2</v>
          </cell>
        </row>
        <row r="1705">
          <cell r="I1705">
            <v>6.8083000000000005E-2</v>
          </cell>
        </row>
        <row r="1706">
          <cell r="I1706">
            <v>6.8123000000000003E-2</v>
          </cell>
        </row>
        <row r="1707">
          <cell r="I1707">
            <v>6.8163000000000001E-2</v>
          </cell>
        </row>
        <row r="1708">
          <cell r="I1708">
            <v>6.8203E-2</v>
          </cell>
        </row>
        <row r="1709">
          <cell r="I1709">
            <v>6.8242999999999998E-2</v>
          </cell>
        </row>
        <row r="1710">
          <cell r="I1710">
            <v>6.8282999999999996E-2</v>
          </cell>
        </row>
        <row r="1711">
          <cell r="I1711">
            <v>6.8322999999999995E-2</v>
          </cell>
        </row>
        <row r="1712">
          <cell r="I1712">
            <v>6.8362999999999993E-2</v>
          </cell>
        </row>
        <row r="1713">
          <cell r="I1713">
            <v>6.8403000000000005E-2</v>
          </cell>
        </row>
        <row r="1714">
          <cell r="I1714">
            <v>6.8443000000000004E-2</v>
          </cell>
        </row>
        <row r="1715">
          <cell r="I1715">
            <v>6.8483000000000002E-2</v>
          </cell>
        </row>
        <row r="1716">
          <cell r="I1716">
            <v>6.8523000000000001E-2</v>
          </cell>
        </row>
        <row r="1717">
          <cell r="I1717">
            <v>6.8562999999999999E-2</v>
          </cell>
        </row>
        <row r="1718">
          <cell r="I1718">
            <v>6.8602999999999997E-2</v>
          </cell>
        </row>
        <row r="1719">
          <cell r="I1719">
            <v>6.8642999999999996E-2</v>
          </cell>
        </row>
        <row r="1720">
          <cell r="I1720">
            <v>6.8682999999999994E-2</v>
          </cell>
        </row>
        <row r="1721">
          <cell r="I1721">
            <v>6.8723000000000006E-2</v>
          </cell>
        </row>
        <row r="1722">
          <cell r="I1722">
            <v>6.8763000000000005E-2</v>
          </cell>
        </row>
        <row r="1723">
          <cell r="I1723">
            <v>6.8803000000000003E-2</v>
          </cell>
        </row>
        <row r="1724">
          <cell r="I1724">
            <v>6.8843000000000001E-2</v>
          </cell>
        </row>
        <row r="1725">
          <cell r="I1725">
            <v>6.8883E-2</v>
          </cell>
        </row>
        <row r="1726">
          <cell r="I1726">
            <v>6.8922999999999998E-2</v>
          </cell>
        </row>
        <row r="1727">
          <cell r="I1727">
            <v>6.8962999999999997E-2</v>
          </cell>
        </row>
        <row r="1728">
          <cell r="I1728">
            <v>6.9002999999999995E-2</v>
          </cell>
        </row>
        <row r="1729">
          <cell r="I1729">
            <v>6.9042999999999993E-2</v>
          </cell>
        </row>
        <row r="1730">
          <cell r="I1730">
            <v>6.9083000000000006E-2</v>
          </cell>
        </row>
        <row r="1731">
          <cell r="I1731">
            <v>6.9123000000000004E-2</v>
          </cell>
        </row>
        <row r="1732">
          <cell r="I1732">
            <v>6.9163000000000002E-2</v>
          </cell>
        </row>
        <row r="1733">
          <cell r="I1733">
            <v>6.9203000000000001E-2</v>
          </cell>
        </row>
        <row r="1734">
          <cell r="I1734">
            <v>6.9242999999999999E-2</v>
          </cell>
        </row>
        <row r="1735">
          <cell r="I1735">
            <v>6.9282999999999997E-2</v>
          </cell>
        </row>
        <row r="1736">
          <cell r="I1736">
            <v>6.9322999999999996E-2</v>
          </cell>
        </row>
        <row r="1737">
          <cell r="I1737">
            <v>6.9362999999999994E-2</v>
          </cell>
        </row>
        <row r="1738">
          <cell r="I1738">
            <v>6.9403000000000006E-2</v>
          </cell>
        </row>
        <row r="1739">
          <cell r="I1739">
            <v>6.9443000000000005E-2</v>
          </cell>
        </row>
        <row r="1740">
          <cell r="I1740">
            <v>6.9483000000000003E-2</v>
          </cell>
        </row>
        <row r="1741">
          <cell r="I1741">
            <v>6.9523000000000001E-2</v>
          </cell>
        </row>
        <row r="1742">
          <cell r="I1742">
            <v>6.9563E-2</v>
          </cell>
        </row>
        <row r="1743">
          <cell r="I1743">
            <v>6.9602999999999998E-2</v>
          </cell>
        </row>
        <row r="1744">
          <cell r="I1744">
            <v>6.9642999999999997E-2</v>
          </cell>
        </row>
        <row r="1745">
          <cell r="I1745">
            <v>6.9682999999999995E-2</v>
          </cell>
        </row>
        <row r="1746">
          <cell r="I1746">
            <v>6.9722999999999993E-2</v>
          </cell>
        </row>
        <row r="1747">
          <cell r="I1747">
            <v>6.9763000000000006E-2</v>
          </cell>
        </row>
        <row r="1748">
          <cell r="I1748">
            <v>6.9803000000000004E-2</v>
          </cell>
        </row>
        <row r="1749">
          <cell r="I1749">
            <v>6.9843000000000002E-2</v>
          </cell>
        </row>
        <row r="1750">
          <cell r="I1750">
            <v>6.9883000000000001E-2</v>
          </cell>
        </row>
        <row r="1751">
          <cell r="I1751">
            <v>6.9922999999999999E-2</v>
          </cell>
        </row>
        <row r="1752">
          <cell r="I1752">
            <v>6.9962999999999997E-2</v>
          </cell>
        </row>
        <row r="1753">
          <cell r="I1753">
            <v>7.0002999999999996E-2</v>
          </cell>
        </row>
        <row r="1754">
          <cell r="I1754">
            <v>7.0042999999999994E-2</v>
          </cell>
        </row>
        <row r="1755">
          <cell r="I1755">
            <v>7.0083000000000006E-2</v>
          </cell>
        </row>
        <row r="1756">
          <cell r="I1756">
            <v>7.0123000000000005E-2</v>
          </cell>
        </row>
        <row r="1757">
          <cell r="I1757">
            <v>7.0163000000000003E-2</v>
          </cell>
        </row>
        <row r="1758">
          <cell r="I1758">
            <v>7.0203000000000002E-2</v>
          </cell>
        </row>
        <row r="1759">
          <cell r="I1759">
            <v>7.0243E-2</v>
          </cell>
        </row>
        <row r="1760">
          <cell r="I1760">
            <v>7.0282999999999998E-2</v>
          </cell>
        </row>
        <row r="1761">
          <cell r="I1761">
            <v>7.0322999999999997E-2</v>
          </cell>
        </row>
        <row r="1762">
          <cell r="I1762">
            <v>7.0362999999999995E-2</v>
          </cell>
        </row>
        <row r="1763">
          <cell r="I1763">
            <v>7.0402999999999993E-2</v>
          </cell>
        </row>
        <row r="1764">
          <cell r="I1764">
            <v>7.0443000000000006E-2</v>
          </cell>
        </row>
        <row r="1765">
          <cell r="I1765">
            <v>7.0483000000000004E-2</v>
          </cell>
        </row>
        <row r="1766">
          <cell r="I1766">
            <v>7.0523000000000002E-2</v>
          </cell>
        </row>
        <row r="1767">
          <cell r="I1767">
            <v>7.0563000000000001E-2</v>
          </cell>
        </row>
        <row r="1768">
          <cell r="I1768">
            <v>7.0602999999999999E-2</v>
          </cell>
        </row>
        <row r="1769">
          <cell r="I1769">
            <v>7.0642999999999997E-2</v>
          </cell>
        </row>
        <row r="1770">
          <cell r="I1770">
            <v>7.0682999999999996E-2</v>
          </cell>
        </row>
        <row r="1771">
          <cell r="I1771">
            <v>7.0722999999999994E-2</v>
          </cell>
        </row>
        <row r="1772">
          <cell r="I1772">
            <v>7.0763000000000006E-2</v>
          </cell>
        </row>
        <row r="1773">
          <cell r="I1773">
            <v>7.0803000000000005E-2</v>
          </cell>
        </row>
        <row r="1774">
          <cell r="I1774">
            <v>7.0843000000000003E-2</v>
          </cell>
        </row>
        <row r="1775">
          <cell r="I1775">
            <v>7.0883000000000002E-2</v>
          </cell>
        </row>
        <row r="1776">
          <cell r="I1776">
            <v>7.0923E-2</v>
          </cell>
        </row>
        <row r="1777">
          <cell r="I1777">
            <v>7.0962999999999998E-2</v>
          </cell>
        </row>
        <row r="1778">
          <cell r="I1778">
            <v>7.1002999999999997E-2</v>
          </cell>
        </row>
        <row r="1779">
          <cell r="I1779">
            <v>7.1042999999999995E-2</v>
          </cell>
        </row>
        <row r="1780">
          <cell r="I1780">
            <v>7.1082999999999993E-2</v>
          </cell>
        </row>
        <row r="1781">
          <cell r="I1781">
            <v>7.1123000000000006E-2</v>
          </cell>
        </row>
        <row r="1782">
          <cell r="I1782">
            <v>7.1163000000000004E-2</v>
          </cell>
        </row>
        <row r="1783">
          <cell r="I1783">
            <v>7.1203000000000002E-2</v>
          </cell>
        </row>
        <row r="1784">
          <cell r="I1784">
            <v>7.1243000000000001E-2</v>
          </cell>
        </row>
        <row r="1785">
          <cell r="I1785">
            <v>7.1282999999999999E-2</v>
          </cell>
        </row>
        <row r="1786">
          <cell r="I1786">
            <v>7.1322999999999998E-2</v>
          </cell>
        </row>
        <row r="1787">
          <cell r="I1787">
            <v>7.1362999999999996E-2</v>
          </cell>
        </row>
        <row r="1788">
          <cell r="I1788">
            <v>7.1402999999999994E-2</v>
          </cell>
        </row>
        <row r="1789">
          <cell r="I1789">
            <v>7.1443000000000006E-2</v>
          </cell>
        </row>
        <row r="1790">
          <cell r="I1790">
            <v>7.1483000000000005E-2</v>
          </cell>
        </row>
        <row r="1791">
          <cell r="I1791">
            <v>7.1523000000000003E-2</v>
          </cell>
        </row>
        <row r="1792">
          <cell r="I1792">
            <v>7.1563000000000002E-2</v>
          </cell>
        </row>
        <row r="1793">
          <cell r="I1793">
            <v>7.1603E-2</v>
          </cell>
        </row>
        <row r="1794">
          <cell r="I1794">
            <v>7.1642999999999998E-2</v>
          </cell>
        </row>
        <row r="1795">
          <cell r="I1795">
            <v>7.1682999999999997E-2</v>
          </cell>
        </row>
        <row r="1796">
          <cell r="I1796">
            <v>7.1722999999999995E-2</v>
          </cell>
        </row>
        <row r="1797">
          <cell r="I1797">
            <v>7.1762999999999993E-2</v>
          </cell>
        </row>
        <row r="1798">
          <cell r="I1798">
            <v>7.1803000000000006E-2</v>
          </cell>
        </row>
        <row r="1799">
          <cell r="I1799">
            <v>7.1843000000000004E-2</v>
          </cell>
        </row>
        <row r="1800">
          <cell r="I1800">
            <v>7.1883000000000002E-2</v>
          </cell>
        </row>
        <row r="1801">
          <cell r="I1801">
            <v>7.1923000000000001E-2</v>
          </cell>
        </row>
        <row r="1802">
          <cell r="I1802">
            <v>7.1962999999999999E-2</v>
          </cell>
        </row>
        <row r="1803">
          <cell r="I1803">
            <v>7.2002999999999998E-2</v>
          </cell>
        </row>
        <row r="1804">
          <cell r="I1804">
            <v>7.2042999999999996E-2</v>
          </cell>
        </row>
        <row r="1805">
          <cell r="I1805">
            <v>7.2082999999999994E-2</v>
          </cell>
        </row>
        <row r="1806">
          <cell r="I1806">
            <v>7.2123000000000007E-2</v>
          </cell>
        </row>
        <row r="1807">
          <cell r="I1807">
            <v>7.2163000000000005E-2</v>
          </cell>
        </row>
        <row r="1808">
          <cell r="I1808">
            <v>7.2203000000000003E-2</v>
          </cell>
        </row>
        <row r="1809">
          <cell r="I1809">
            <v>7.2243000000000002E-2</v>
          </cell>
        </row>
        <row r="1810">
          <cell r="I1810">
            <v>7.2283E-2</v>
          </cell>
        </row>
        <row r="1811">
          <cell r="I1811">
            <v>7.2322999999999998E-2</v>
          </cell>
        </row>
        <row r="1812">
          <cell r="I1812">
            <v>7.2362999999999997E-2</v>
          </cell>
        </row>
        <row r="1813">
          <cell r="I1813">
            <v>7.2402999999999995E-2</v>
          </cell>
        </row>
        <row r="1814">
          <cell r="I1814">
            <v>7.2442999999999994E-2</v>
          </cell>
        </row>
        <row r="1815">
          <cell r="I1815">
            <v>7.2483000000000006E-2</v>
          </cell>
        </row>
        <row r="1816">
          <cell r="I1816">
            <v>7.2523000000000004E-2</v>
          </cell>
        </row>
        <row r="1817">
          <cell r="I1817">
            <v>7.2563000000000002E-2</v>
          </cell>
        </row>
        <row r="1818">
          <cell r="I1818">
            <v>7.2603000000000001E-2</v>
          </cell>
        </row>
        <row r="1819">
          <cell r="I1819">
            <v>7.2642999999999999E-2</v>
          </cell>
        </row>
        <row r="1820">
          <cell r="I1820">
            <v>7.2682999999999998E-2</v>
          </cell>
        </row>
        <row r="1821">
          <cell r="I1821">
            <v>7.2722999999999996E-2</v>
          </cell>
        </row>
        <row r="1822">
          <cell r="I1822">
            <v>7.2762999999999994E-2</v>
          </cell>
        </row>
        <row r="1823">
          <cell r="I1823">
            <v>7.2803000000000007E-2</v>
          </cell>
        </row>
        <row r="1824">
          <cell r="I1824">
            <v>7.2843000000000005E-2</v>
          </cell>
        </row>
        <row r="1825">
          <cell r="I1825">
            <v>7.2883000000000003E-2</v>
          </cell>
        </row>
        <row r="1826">
          <cell r="I1826">
            <v>7.2923000000000002E-2</v>
          </cell>
        </row>
        <row r="1827">
          <cell r="I1827">
            <v>7.2963E-2</v>
          </cell>
        </row>
        <row r="1828">
          <cell r="I1828">
            <v>7.3002999999999998E-2</v>
          </cell>
        </row>
        <row r="1829">
          <cell r="I1829">
            <v>7.3042999999999997E-2</v>
          </cell>
        </row>
        <row r="1830">
          <cell r="I1830">
            <v>7.3082999999999995E-2</v>
          </cell>
        </row>
        <row r="1831">
          <cell r="I1831">
            <v>7.3122999999999994E-2</v>
          </cell>
        </row>
        <row r="1832">
          <cell r="I1832">
            <v>7.3163000000000006E-2</v>
          </cell>
        </row>
        <row r="1833">
          <cell r="I1833">
            <v>7.3203000000000004E-2</v>
          </cell>
        </row>
        <row r="1834">
          <cell r="I1834">
            <v>7.3243000000000003E-2</v>
          </cell>
        </row>
        <row r="1835">
          <cell r="I1835">
            <v>7.3283000000000001E-2</v>
          </cell>
        </row>
        <row r="1836">
          <cell r="I1836">
            <v>7.3322999999999999E-2</v>
          </cell>
        </row>
        <row r="1837">
          <cell r="I1837">
            <v>7.3362999999999998E-2</v>
          </cell>
        </row>
        <row r="1838">
          <cell r="I1838">
            <v>7.3402999999999996E-2</v>
          </cell>
        </row>
        <row r="1839">
          <cell r="I1839">
            <v>7.3442999999999994E-2</v>
          </cell>
        </row>
        <row r="1840">
          <cell r="I1840">
            <v>7.3483000000000007E-2</v>
          </cell>
        </row>
        <row r="1841">
          <cell r="I1841">
            <v>7.3523000000000005E-2</v>
          </cell>
        </row>
        <row r="1842">
          <cell r="I1842">
            <v>7.3563000000000003E-2</v>
          </cell>
        </row>
        <row r="1843">
          <cell r="I1843">
            <v>7.3603000000000002E-2</v>
          </cell>
        </row>
        <row r="1844">
          <cell r="I1844">
            <v>7.3643E-2</v>
          </cell>
        </row>
        <row r="1845">
          <cell r="I1845">
            <v>7.3682999999999998E-2</v>
          </cell>
        </row>
        <row r="1846">
          <cell r="I1846">
            <v>7.3722999999999997E-2</v>
          </cell>
        </row>
        <row r="1847">
          <cell r="I1847">
            <v>7.3762999999999995E-2</v>
          </cell>
        </row>
        <row r="1848">
          <cell r="I1848">
            <v>7.3802999999999994E-2</v>
          </cell>
        </row>
        <row r="1849">
          <cell r="I1849">
            <v>7.3843000000000006E-2</v>
          </cell>
        </row>
        <row r="1850">
          <cell r="I1850">
            <v>7.3883000000000004E-2</v>
          </cell>
        </row>
        <row r="1851">
          <cell r="I1851">
            <v>7.3923000000000003E-2</v>
          </cell>
        </row>
        <row r="1852">
          <cell r="I1852">
            <v>7.3963000000000001E-2</v>
          </cell>
        </row>
        <row r="1853">
          <cell r="I1853">
            <v>7.4002999999999999E-2</v>
          </cell>
        </row>
        <row r="1854">
          <cell r="I1854">
            <v>7.4042999999999998E-2</v>
          </cell>
        </row>
        <row r="1855">
          <cell r="I1855">
            <v>7.4082999999999996E-2</v>
          </cell>
        </row>
        <row r="1856">
          <cell r="I1856">
            <v>7.4122999999999994E-2</v>
          </cell>
        </row>
        <row r="1857">
          <cell r="I1857">
            <v>7.4163000000000007E-2</v>
          </cell>
        </row>
        <row r="1858">
          <cell r="I1858">
            <v>7.4203000000000005E-2</v>
          </cell>
        </row>
        <row r="1859">
          <cell r="I1859">
            <v>7.4243000000000003E-2</v>
          </cell>
        </row>
        <row r="1860">
          <cell r="I1860">
            <v>7.4283000000000002E-2</v>
          </cell>
        </row>
        <row r="1861">
          <cell r="I1861">
            <v>7.4323E-2</v>
          </cell>
        </row>
        <row r="1862">
          <cell r="I1862">
            <v>7.4362999999999999E-2</v>
          </cell>
        </row>
        <row r="1863">
          <cell r="I1863">
            <v>7.4402999999999997E-2</v>
          </cell>
        </row>
        <row r="1864">
          <cell r="I1864">
            <v>7.4442999999999995E-2</v>
          </cell>
        </row>
        <row r="1865">
          <cell r="I1865">
            <v>7.4482999999999994E-2</v>
          </cell>
        </row>
        <row r="1866">
          <cell r="I1866">
            <v>7.4523000000000006E-2</v>
          </cell>
        </row>
        <row r="1867">
          <cell r="I1867">
            <v>7.4563000000000004E-2</v>
          </cell>
        </row>
        <row r="1868">
          <cell r="I1868">
            <v>7.4603000000000003E-2</v>
          </cell>
        </row>
        <row r="1869">
          <cell r="I1869">
            <v>7.4643000000000001E-2</v>
          </cell>
        </row>
        <row r="1870">
          <cell r="I1870">
            <v>7.4682999999999999E-2</v>
          </cell>
        </row>
        <row r="1871">
          <cell r="I1871">
            <v>7.4722999999999998E-2</v>
          </cell>
        </row>
        <row r="1872">
          <cell r="I1872">
            <v>7.4762999999999996E-2</v>
          </cell>
        </row>
        <row r="1873">
          <cell r="I1873">
            <v>7.4802999999999994E-2</v>
          </cell>
        </row>
        <row r="1874">
          <cell r="I1874">
            <v>7.4843000000000007E-2</v>
          </cell>
        </row>
        <row r="1875">
          <cell r="I1875">
            <v>7.4883000000000005E-2</v>
          </cell>
        </row>
        <row r="1876">
          <cell r="I1876">
            <v>7.4923000000000003E-2</v>
          </cell>
        </row>
        <row r="1877">
          <cell r="I1877">
            <v>7.4963000000000002E-2</v>
          </cell>
        </row>
        <row r="1878">
          <cell r="I1878">
            <v>7.5003E-2</v>
          </cell>
        </row>
        <row r="1879">
          <cell r="I1879">
            <v>7.5042999999999999E-2</v>
          </cell>
        </row>
        <row r="1880">
          <cell r="I1880">
            <v>7.5082999999999997E-2</v>
          </cell>
        </row>
        <row r="1881">
          <cell r="I1881">
            <v>7.5122999999999995E-2</v>
          </cell>
        </row>
        <row r="1882">
          <cell r="I1882">
            <v>7.5162999999999994E-2</v>
          </cell>
        </row>
        <row r="1883">
          <cell r="I1883">
            <v>7.5203000000000006E-2</v>
          </cell>
        </row>
        <row r="1884">
          <cell r="I1884">
            <v>7.5243000000000004E-2</v>
          </cell>
        </row>
        <row r="1885">
          <cell r="I1885">
            <v>7.5283000000000003E-2</v>
          </cell>
        </row>
        <row r="1886">
          <cell r="I1886">
            <v>7.5323000000000001E-2</v>
          </cell>
        </row>
        <row r="1887">
          <cell r="I1887">
            <v>7.5362999999999999E-2</v>
          </cell>
        </row>
        <row r="1888">
          <cell r="I1888">
            <v>7.5402999999999998E-2</v>
          </cell>
        </row>
        <row r="1889">
          <cell r="I1889">
            <v>7.5442999999999996E-2</v>
          </cell>
        </row>
        <row r="1890">
          <cell r="I1890">
            <v>7.5482999999999995E-2</v>
          </cell>
        </row>
        <row r="1891">
          <cell r="I1891">
            <v>7.5523000000000007E-2</v>
          </cell>
        </row>
        <row r="1892">
          <cell r="I1892">
            <v>7.5563000000000005E-2</v>
          </cell>
        </row>
        <row r="1893">
          <cell r="I1893">
            <v>7.5603000000000004E-2</v>
          </cell>
        </row>
        <row r="1894">
          <cell r="I1894">
            <v>7.5643000000000002E-2</v>
          </cell>
        </row>
        <row r="1895">
          <cell r="I1895">
            <v>7.5683E-2</v>
          </cell>
        </row>
        <row r="1896">
          <cell r="I1896">
            <v>7.5722999999999999E-2</v>
          </cell>
        </row>
        <row r="1897">
          <cell r="I1897">
            <v>7.5762999999999997E-2</v>
          </cell>
        </row>
        <row r="1898">
          <cell r="I1898">
            <v>7.5802999999999995E-2</v>
          </cell>
        </row>
        <row r="1899">
          <cell r="I1899">
            <v>7.5842999999999994E-2</v>
          </cell>
        </row>
        <row r="1900">
          <cell r="I1900">
            <v>7.5883000000000006E-2</v>
          </cell>
        </row>
        <row r="1901">
          <cell r="I1901">
            <v>7.5923000000000004E-2</v>
          </cell>
        </row>
        <row r="1902">
          <cell r="I1902">
            <v>7.5963000000000003E-2</v>
          </cell>
        </row>
        <row r="1903">
          <cell r="I1903">
            <v>7.6003000000000001E-2</v>
          </cell>
        </row>
        <row r="1904">
          <cell r="I1904">
            <v>7.6042999999999999E-2</v>
          </cell>
        </row>
        <row r="1905">
          <cell r="I1905">
            <v>7.6082999999999998E-2</v>
          </cell>
        </row>
        <row r="1906">
          <cell r="I1906">
            <v>7.6122999999999996E-2</v>
          </cell>
        </row>
        <row r="1907">
          <cell r="I1907">
            <v>7.6162999999999995E-2</v>
          </cell>
        </row>
        <row r="1908">
          <cell r="I1908">
            <v>7.6203000000000007E-2</v>
          </cell>
        </row>
        <row r="1909">
          <cell r="I1909">
            <v>7.6243000000000005E-2</v>
          </cell>
        </row>
        <row r="1910">
          <cell r="I1910">
            <v>7.6283000000000004E-2</v>
          </cell>
        </row>
        <row r="1911">
          <cell r="I1911">
            <v>7.6323000000000002E-2</v>
          </cell>
        </row>
        <row r="1912">
          <cell r="I1912">
            <v>7.6363E-2</v>
          </cell>
        </row>
        <row r="1913">
          <cell r="I1913">
            <v>7.6402999999999999E-2</v>
          </cell>
        </row>
        <row r="1914">
          <cell r="I1914">
            <v>7.6442999999999997E-2</v>
          </cell>
        </row>
        <row r="1915">
          <cell r="I1915">
            <v>7.6482999999999995E-2</v>
          </cell>
        </row>
        <row r="1916">
          <cell r="I1916">
            <v>7.6522999999999994E-2</v>
          </cell>
        </row>
        <row r="1917">
          <cell r="I1917">
            <v>7.6563000000000006E-2</v>
          </cell>
        </row>
        <row r="1918">
          <cell r="I1918">
            <v>7.6603000000000004E-2</v>
          </cell>
        </row>
        <row r="1919">
          <cell r="I1919">
            <v>7.6643000000000003E-2</v>
          </cell>
        </row>
        <row r="1920">
          <cell r="I1920">
            <v>7.6683000000000001E-2</v>
          </cell>
        </row>
        <row r="1921">
          <cell r="I1921">
            <v>7.6723E-2</v>
          </cell>
        </row>
        <row r="1922">
          <cell r="I1922">
            <v>7.6762999999999998E-2</v>
          </cell>
        </row>
        <row r="1923">
          <cell r="I1923">
            <v>7.6802999999999996E-2</v>
          </cell>
        </row>
        <row r="1924">
          <cell r="I1924">
            <v>7.6842999999999995E-2</v>
          </cell>
        </row>
        <row r="1925">
          <cell r="I1925">
            <v>7.6883000000000007E-2</v>
          </cell>
        </row>
        <row r="1926">
          <cell r="I1926">
            <v>7.6923000000000005E-2</v>
          </cell>
        </row>
        <row r="1927">
          <cell r="I1927">
            <v>7.6963000000000004E-2</v>
          </cell>
        </row>
        <row r="1928">
          <cell r="I1928">
            <v>7.7003000000000002E-2</v>
          </cell>
        </row>
        <row r="1929">
          <cell r="I1929">
            <v>7.7043E-2</v>
          </cell>
        </row>
        <row r="1930">
          <cell r="I1930">
            <v>7.7082999999999999E-2</v>
          </cell>
        </row>
        <row r="1931">
          <cell r="I1931">
            <v>7.7122999999999997E-2</v>
          </cell>
        </row>
        <row r="1932">
          <cell r="I1932">
            <v>7.7162999999999995E-2</v>
          </cell>
        </row>
        <row r="1933">
          <cell r="I1933">
            <v>7.7202999999999994E-2</v>
          </cell>
        </row>
        <row r="1934">
          <cell r="I1934">
            <v>7.7243000000000006E-2</v>
          </cell>
        </row>
        <row r="1935">
          <cell r="I1935">
            <v>7.7283000000000004E-2</v>
          </cell>
        </row>
        <row r="1936">
          <cell r="I1936">
            <v>7.7323000000000003E-2</v>
          </cell>
        </row>
        <row r="1937">
          <cell r="I1937">
            <v>7.7363000000000001E-2</v>
          </cell>
        </row>
        <row r="1938">
          <cell r="I1938">
            <v>7.7403E-2</v>
          </cell>
        </row>
        <row r="1939">
          <cell r="I1939">
            <v>7.7442999999999998E-2</v>
          </cell>
        </row>
        <row r="1940">
          <cell r="I1940">
            <v>7.7482999999999996E-2</v>
          </cell>
        </row>
        <row r="1941">
          <cell r="I1941">
            <v>7.7522999999999995E-2</v>
          </cell>
        </row>
        <row r="1942">
          <cell r="I1942">
            <v>7.7562999999999993E-2</v>
          </cell>
        </row>
        <row r="1943">
          <cell r="I1943">
            <v>7.7603000000000005E-2</v>
          </cell>
        </row>
        <row r="1944">
          <cell r="I1944">
            <v>7.7643000000000004E-2</v>
          </cell>
        </row>
        <row r="1945">
          <cell r="I1945">
            <v>7.7683000000000002E-2</v>
          </cell>
        </row>
        <row r="1946">
          <cell r="I1946">
            <v>7.7723E-2</v>
          </cell>
        </row>
        <row r="1947">
          <cell r="I1947">
            <v>7.7762999999999999E-2</v>
          </cell>
        </row>
        <row r="1948">
          <cell r="I1948">
            <v>7.7802999999999997E-2</v>
          </cell>
        </row>
        <row r="1949">
          <cell r="I1949">
            <v>7.7842999999999996E-2</v>
          </cell>
        </row>
        <row r="1950">
          <cell r="I1950">
            <v>7.7882999999999994E-2</v>
          </cell>
        </row>
        <row r="1951">
          <cell r="I1951">
            <v>7.7923000000000006E-2</v>
          </cell>
        </row>
        <row r="1952">
          <cell r="I1952">
            <v>7.7963000000000005E-2</v>
          </cell>
        </row>
        <row r="1953">
          <cell r="I1953">
            <v>7.8003000000000003E-2</v>
          </cell>
        </row>
        <row r="1954">
          <cell r="I1954">
            <v>7.8043000000000001E-2</v>
          </cell>
        </row>
        <row r="1955">
          <cell r="I1955">
            <v>7.8083E-2</v>
          </cell>
        </row>
        <row r="1956">
          <cell r="I1956">
            <v>7.8122999999999998E-2</v>
          </cell>
        </row>
        <row r="1957">
          <cell r="I1957">
            <v>7.8162999999999996E-2</v>
          </cell>
        </row>
        <row r="1958">
          <cell r="I1958">
            <v>7.8202999999999995E-2</v>
          </cell>
        </row>
        <row r="1959">
          <cell r="I1959">
            <v>7.8242999999999993E-2</v>
          </cell>
        </row>
        <row r="1960">
          <cell r="I1960">
            <v>7.8283000000000005E-2</v>
          </cell>
        </row>
        <row r="1961">
          <cell r="I1961">
            <v>7.8323000000000004E-2</v>
          </cell>
        </row>
        <row r="1962">
          <cell r="I1962">
            <v>7.8363000000000002E-2</v>
          </cell>
        </row>
        <row r="1963">
          <cell r="I1963">
            <v>7.8403E-2</v>
          </cell>
        </row>
        <row r="1964">
          <cell r="I1964">
            <v>7.8442999999999999E-2</v>
          </cell>
        </row>
        <row r="1965">
          <cell r="I1965">
            <v>7.8482999999999997E-2</v>
          </cell>
        </row>
        <row r="1966">
          <cell r="I1966">
            <v>7.8522999999999996E-2</v>
          </cell>
        </row>
        <row r="1967">
          <cell r="I1967">
            <v>7.8562999999999994E-2</v>
          </cell>
        </row>
        <row r="1968">
          <cell r="I1968">
            <v>7.8603000000000006E-2</v>
          </cell>
        </row>
        <row r="1969">
          <cell r="I1969">
            <v>7.8643000000000005E-2</v>
          </cell>
        </row>
        <row r="1970">
          <cell r="I1970">
            <v>7.8683000000000003E-2</v>
          </cell>
        </row>
        <row r="1971">
          <cell r="I1971">
            <v>7.8723000000000001E-2</v>
          </cell>
        </row>
        <row r="1972">
          <cell r="I1972">
            <v>7.8763E-2</v>
          </cell>
        </row>
        <row r="1973">
          <cell r="I1973">
            <v>7.8802999999999998E-2</v>
          </cell>
        </row>
        <row r="1974">
          <cell r="I1974">
            <v>7.8842999999999996E-2</v>
          </cell>
        </row>
        <row r="1975">
          <cell r="I1975">
            <v>7.8882999999999995E-2</v>
          </cell>
        </row>
        <row r="1976">
          <cell r="I1976">
            <v>7.8922999999999993E-2</v>
          </cell>
        </row>
        <row r="1977">
          <cell r="I1977">
            <v>7.8963000000000005E-2</v>
          </cell>
        </row>
        <row r="1978">
          <cell r="I1978">
            <v>7.9003000000000004E-2</v>
          </cell>
        </row>
        <row r="1979">
          <cell r="I1979">
            <v>7.9043000000000002E-2</v>
          </cell>
        </row>
        <row r="1980">
          <cell r="I1980">
            <v>7.9083000000000001E-2</v>
          </cell>
        </row>
        <row r="1981">
          <cell r="I1981">
            <v>7.9122999999999999E-2</v>
          </cell>
        </row>
        <row r="1982">
          <cell r="I1982">
            <v>7.9162999999999997E-2</v>
          </cell>
        </row>
        <row r="1983">
          <cell r="I1983">
            <v>7.9202999999999996E-2</v>
          </cell>
        </row>
        <row r="1984">
          <cell r="I1984">
            <v>7.9242999999999994E-2</v>
          </cell>
        </row>
        <row r="1985">
          <cell r="I1985">
            <v>7.9283000000000006E-2</v>
          </cell>
        </row>
        <row r="1986">
          <cell r="I1986">
            <v>7.9323000000000005E-2</v>
          </cell>
        </row>
        <row r="1987">
          <cell r="I1987">
            <v>7.9363000000000003E-2</v>
          </cell>
        </row>
        <row r="1988">
          <cell r="I1988">
            <v>7.9403000000000001E-2</v>
          </cell>
        </row>
        <row r="1989">
          <cell r="I1989">
            <v>7.9443E-2</v>
          </cell>
        </row>
        <row r="1990">
          <cell r="I1990">
            <v>7.9482999999999998E-2</v>
          </cell>
        </row>
        <row r="1991">
          <cell r="I1991">
            <v>7.9522999999999996E-2</v>
          </cell>
        </row>
        <row r="1992">
          <cell r="I1992">
            <v>7.9562999999999995E-2</v>
          </cell>
        </row>
        <row r="1993">
          <cell r="I1993">
            <v>7.9602999999999993E-2</v>
          </cell>
        </row>
        <row r="1994">
          <cell r="I1994">
            <v>7.9643000000000005E-2</v>
          </cell>
        </row>
        <row r="1995">
          <cell r="I1995">
            <v>7.9683000000000004E-2</v>
          </cell>
        </row>
        <row r="1996">
          <cell r="I1996">
            <v>7.9723000000000002E-2</v>
          </cell>
        </row>
        <row r="1997">
          <cell r="I1997">
            <v>7.9763000000000001E-2</v>
          </cell>
        </row>
        <row r="1998">
          <cell r="I1998">
            <v>7.9802999999999999E-2</v>
          </cell>
        </row>
        <row r="1999">
          <cell r="I1999">
            <v>7.9842999999999997E-2</v>
          </cell>
        </row>
        <row r="2000">
          <cell r="I2000">
            <v>7.9882999999999996E-2</v>
          </cell>
        </row>
        <row r="2001">
          <cell r="I2001">
            <v>7.9922999999999994E-2</v>
          </cell>
        </row>
        <row r="2002">
          <cell r="I2002">
            <v>7.9963000000000006E-2</v>
          </cell>
        </row>
        <row r="2003">
          <cell r="I2003">
            <v>8.0003000000000005E-2</v>
          </cell>
        </row>
        <row r="2004">
          <cell r="I2004">
            <v>8.0043000000000003E-2</v>
          </cell>
        </row>
        <row r="2005">
          <cell r="I2005">
            <v>8.0083000000000001E-2</v>
          </cell>
        </row>
        <row r="2006">
          <cell r="I2006">
            <v>8.0123E-2</v>
          </cell>
        </row>
        <row r="2007">
          <cell r="I2007">
            <v>8.0162999999999998E-2</v>
          </cell>
        </row>
        <row r="2008">
          <cell r="I2008">
            <v>8.0202999999999997E-2</v>
          </cell>
        </row>
        <row r="2009">
          <cell r="I2009">
            <v>8.0242999999999995E-2</v>
          </cell>
        </row>
        <row r="2010">
          <cell r="I2010">
            <v>8.0282999999999993E-2</v>
          </cell>
        </row>
        <row r="2011">
          <cell r="I2011">
            <v>8.0323000000000006E-2</v>
          </cell>
        </row>
        <row r="2012">
          <cell r="I2012">
            <v>8.0363000000000004E-2</v>
          </cell>
        </row>
        <row r="2013">
          <cell r="I2013">
            <v>8.0403000000000002E-2</v>
          </cell>
        </row>
        <row r="2014">
          <cell r="I2014">
            <v>8.0443000000000001E-2</v>
          </cell>
        </row>
        <row r="2015">
          <cell r="I2015">
            <v>8.0482999999999999E-2</v>
          </cell>
        </row>
        <row r="2016">
          <cell r="I2016">
            <v>8.0522999999999997E-2</v>
          </cell>
        </row>
        <row r="2017">
          <cell r="I2017">
            <v>8.0562999999999996E-2</v>
          </cell>
        </row>
        <row r="2018">
          <cell r="I2018">
            <v>8.0602999999999994E-2</v>
          </cell>
        </row>
        <row r="2019">
          <cell r="I2019">
            <v>8.0643000000000006E-2</v>
          </cell>
        </row>
        <row r="2020">
          <cell r="I2020">
            <v>8.0683000000000005E-2</v>
          </cell>
        </row>
        <row r="2021">
          <cell r="I2021">
            <v>8.0723000000000003E-2</v>
          </cell>
        </row>
        <row r="2022">
          <cell r="I2022">
            <v>8.0763000000000001E-2</v>
          </cell>
        </row>
        <row r="2023">
          <cell r="I2023">
            <v>8.0803E-2</v>
          </cell>
        </row>
        <row r="2024">
          <cell r="I2024">
            <v>8.0842999999999998E-2</v>
          </cell>
        </row>
        <row r="2025">
          <cell r="I2025">
            <v>8.0882999999999997E-2</v>
          </cell>
        </row>
        <row r="2026">
          <cell r="I2026">
            <v>8.0922999999999995E-2</v>
          </cell>
        </row>
        <row r="2027">
          <cell r="I2027">
            <v>8.0962999999999993E-2</v>
          </cell>
        </row>
        <row r="2028">
          <cell r="I2028">
            <v>8.1003000000000006E-2</v>
          </cell>
        </row>
        <row r="2029">
          <cell r="I2029">
            <v>8.1043000000000004E-2</v>
          </cell>
        </row>
        <row r="2030">
          <cell r="I2030">
            <v>8.1083000000000002E-2</v>
          </cell>
        </row>
        <row r="2031">
          <cell r="I2031">
            <v>8.1123000000000001E-2</v>
          </cell>
        </row>
        <row r="2032">
          <cell r="I2032">
            <v>8.1162999999999999E-2</v>
          </cell>
        </row>
        <row r="2033">
          <cell r="I2033">
            <v>8.1202999999999997E-2</v>
          </cell>
        </row>
        <row r="2034">
          <cell r="I2034">
            <v>8.1242999999999996E-2</v>
          </cell>
        </row>
        <row r="2035">
          <cell r="I2035">
            <v>8.1282999999999994E-2</v>
          </cell>
        </row>
        <row r="2036">
          <cell r="I2036">
            <v>8.1323000000000006E-2</v>
          </cell>
        </row>
        <row r="2037">
          <cell r="I2037">
            <v>8.1363000000000005E-2</v>
          </cell>
        </row>
        <row r="2038">
          <cell r="I2038">
            <v>8.1403000000000003E-2</v>
          </cell>
        </row>
        <row r="2039">
          <cell r="I2039">
            <v>8.1443000000000002E-2</v>
          </cell>
        </row>
        <row r="2040">
          <cell r="I2040">
            <v>8.1483E-2</v>
          </cell>
        </row>
        <row r="2041">
          <cell r="I2041">
            <v>8.1522999999999998E-2</v>
          </cell>
        </row>
        <row r="2042">
          <cell r="I2042">
            <v>8.1562999999999997E-2</v>
          </cell>
        </row>
        <row r="2043">
          <cell r="I2043">
            <v>8.1602999999999995E-2</v>
          </cell>
        </row>
        <row r="2044">
          <cell r="I2044">
            <v>8.1642999999999993E-2</v>
          </cell>
        </row>
        <row r="2045">
          <cell r="I2045">
            <v>8.1683000000000006E-2</v>
          </cell>
        </row>
        <row r="2046">
          <cell r="I2046">
            <v>8.1723000000000004E-2</v>
          </cell>
        </row>
        <row r="2047">
          <cell r="I2047">
            <v>8.1763000000000002E-2</v>
          </cell>
        </row>
        <row r="2048">
          <cell r="I2048">
            <v>8.1803000000000001E-2</v>
          </cell>
        </row>
        <row r="2049">
          <cell r="I2049">
            <v>8.1842999999999999E-2</v>
          </cell>
        </row>
        <row r="2050">
          <cell r="I2050">
            <v>8.1882999999999997E-2</v>
          </cell>
        </row>
        <row r="2051">
          <cell r="I2051">
            <v>8.1922999999999996E-2</v>
          </cell>
        </row>
        <row r="2052">
          <cell r="I2052">
            <v>8.1962999999999994E-2</v>
          </cell>
        </row>
        <row r="2053">
          <cell r="I2053">
            <v>8.2003000000000006E-2</v>
          </cell>
        </row>
        <row r="2054">
          <cell r="I2054">
            <v>8.2043000000000005E-2</v>
          </cell>
        </row>
        <row r="2055">
          <cell r="I2055">
            <v>8.2083000000000003E-2</v>
          </cell>
        </row>
        <row r="2056">
          <cell r="I2056">
            <v>8.2123000000000002E-2</v>
          </cell>
        </row>
        <row r="2057">
          <cell r="I2057">
            <v>8.2163E-2</v>
          </cell>
        </row>
        <row r="2058">
          <cell r="I2058">
            <v>8.2202999999999998E-2</v>
          </cell>
        </row>
        <row r="2059">
          <cell r="I2059">
            <v>8.2242999999999997E-2</v>
          </cell>
        </row>
        <row r="2060">
          <cell r="I2060">
            <v>8.2282999999999995E-2</v>
          </cell>
        </row>
        <row r="2061">
          <cell r="I2061">
            <v>8.2322999999999993E-2</v>
          </cell>
        </row>
        <row r="2062">
          <cell r="I2062">
            <v>8.2363000000000006E-2</v>
          </cell>
        </row>
        <row r="2063">
          <cell r="I2063">
            <v>8.2403000000000004E-2</v>
          </cell>
        </row>
        <row r="2064">
          <cell r="I2064">
            <v>8.2443000000000002E-2</v>
          </cell>
        </row>
        <row r="2065">
          <cell r="I2065">
            <v>8.2483000000000001E-2</v>
          </cell>
        </row>
        <row r="2066">
          <cell r="I2066">
            <v>8.2522999999999999E-2</v>
          </cell>
        </row>
        <row r="2067">
          <cell r="I2067">
            <v>8.2562999999999998E-2</v>
          </cell>
        </row>
        <row r="2068">
          <cell r="I2068">
            <v>8.2602999999999996E-2</v>
          </cell>
        </row>
        <row r="2069">
          <cell r="I2069">
            <v>8.2642999999999994E-2</v>
          </cell>
        </row>
        <row r="2070">
          <cell r="I2070">
            <v>8.2683000000000006E-2</v>
          </cell>
        </row>
        <row r="2071">
          <cell r="I2071">
            <v>8.2723000000000005E-2</v>
          </cell>
        </row>
        <row r="2072">
          <cell r="I2072">
            <v>8.2763000000000003E-2</v>
          </cell>
        </row>
        <row r="2073">
          <cell r="I2073">
            <v>8.2803000000000002E-2</v>
          </cell>
        </row>
        <row r="2074">
          <cell r="I2074">
            <v>8.2843E-2</v>
          </cell>
        </row>
        <row r="2075">
          <cell r="I2075">
            <v>8.2882999999999998E-2</v>
          </cell>
        </row>
        <row r="2076">
          <cell r="I2076">
            <v>8.2922999999999997E-2</v>
          </cell>
        </row>
        <row r="2077">
          <cell r="I2077">
            <v>8.2962999999999995E-2</v>
          </cell>
        </row>
        <row r="2078">
          <cell r="I2078">
            <v>8.3002999999999993E-2</v>
          </cell>
        </row>
        <row r="2079">
          <cell r="I2079">
            <v>8.3043000000000006E-2</v>
          </cell>
        </row>
        <row r="2080">
          <cell r="I2080">
            <v>8.3083000000000004E-2</v>
          </cell>
        </row>
        <row r="2081">
          <cell r="I2081">
            <v>8.3123000000000002E-2</v>
          </cell>
        </row>
        <row r="2082">
          <cell r="I2082">
            <v>8.3163000000000001E-2</v>
          </cell>
        </row>
        <row r="2083">
          <cell r="I2083">
            <v>8.3202999999999999E-2</v>
          </cell>
        </row>
        <row r="2084">
          <cell r="I2084">
            <v>8.3242999999999998E-2</v>
          </cell>
        </row>
        <row r="2085">
          <cell r="I2085">
            <v>8.3282999999999996E-2</v>
          </cell>
        </row>
        <row r="2086">
          <cell r="I2086">
            <v>8.3322999999999994E-2</v>
          </cell>
        </row>
        <row r="2087">
          <cell r="I2087">
            <v>8.3363000000000007E-2</v>
          </cell>
        </row>
        <row r="2088">
          <cell r="I2088">
            <v>8.3403000000000005E-2</v>
          </cell>
        </row>
        <row r="2089">
          <cell r="I2089">
            <v>8.3443000000000003E-2</v>
          </cell>
        </row>
        <row r="2090">
          <cell r="I2090">
            <v>8.3483000000000002E-2</v>
          </cell>
        </row>
        <row r="2091">
          <cell r="I2091">
            <v>8.3523E-2</v>
          </cell>
        </row>
        <row r="2092">
          <cell r="I2092">
            <v>8.3562999999999998E-2</v>
          </cell>
        </row>
        <row r="2093">
          <cell r="I2093">
            <v>8.3602999999999997E-2</v>
          </cell>
        </row>
        <row r="2094">
          <cell r="I2094">
            <v>8.3642999999999995E-2</v>
          </cell>
        </row>
        <row r="2095">
          <cell r="I2095">
            <v>8.3682999999999994E-2</v>
          </cell>
        </row>
        <row r="2096">
          <cell r="I2096">
            <v>8.3723000000000006E-2</v>
          </cell>
        </row>
        <row r="2097">
          <cell r="I2097">
            <v>8.3763000000000004E-2</v>
          </cell>
        </row>
        <row r="2098">
          <cell r="I2098">
            <v>8.3803000000000002E-2</v>
          </cell>
        </row>
        <row r="2099">
          <cell r="I2099">
            <v>8.3843000000000001E-2</v>
          </cell>
        </row>
        <row r="2100">
          <cell r="I2100">
            <v>8.3882999999999999E-2</v>
          </cell>
        </row>
        <row r="2101">
          <cell r="I2101">
            <v>8.3922999999999998E-2</v>
          </cell>
        </row>
        <row r="2102">
          <cell r="I2102">
            <v>8.3962999999999996E-2</v>
          </cell>
        </row>
        <row r="2103">
          <cell r="I2103">
            <v>8.4002999999999994E-2</v>
          </cell>
        </row>
        <row r="2104">
          <cell r="I2104">
            <v>8.4043000000000007E-2</v>
          </cell>
        </row>
        <row r="2105">
          <cell r="I2105">
            <v>8.4083000000000005E-2</v>
          </cell>
        </row>
        <row r="2106">
          <cell r="I2106">
            <v>8.4123000000000003E-2</v>
          </cell>
        </row>
        <row r="2107">
          <cell r="I2107">
            <v>8.4163000000000002E-2</v>
          </cell>
        </row>
        <row r="2108">
          <cell r="I2108">
            <v>8.4203E-2</v>
          </cell>
        </row>
        <row r="2109">
          <cell r="I2109">
            <v>8.4242999999999998E-2</v>
          </cell>
        </row>
        <row r="2110">
          <cell r="I2110">
            <v>8.4282999999999997E-2</v>
          </cell>
        </row>
        <row r="2111">
          <cell r="I2111">
            <v>8.4322999999999995E-2</v>
          </cell>
        </row>
        <row r="2112">
          <cell r="I2112">
            <v>8.4362999999999994E-2</v>
          </cell>
        </row>
        <row r="2113">
          <cell r="I2113">
            <v>8.4403000000000006E-2</v>
          </cell>
        </row>
        <row r="2114">
          <cell r="I2114">
            <v>8.4443000000000004E-2</v>
          </cell>
        </row>
        <row r="2115">
          <cell r="I2115">
            <v>8.4483000000000003E-2</v>
          </cell>
        </row>
        <row r="2116">
          <cell r="I2116">
            <v>8.4523000000000001E-2</v>
          </cell>
        </row>
        <row r="2117">
          <cell r="I2117">
            <v>8.4562999999999999E-2</v>
          </cell>
        </row>
        <row r="2118">
          <cell r="I2118">
            <v>8.4602999999999998E-2</v>
          </cell>
        </row>
        <row r="2119">
          <cell r="I2119">
            <v>8.4642999999999996E-2</v>
          </cell>
        </row>
        <row r="2120">
          <cell r="I2120">
            <v>8.4682999999999994E-2</v>
          </cell>
        </row>
        <row r="2121">
          <cell r="I2121">
            <v>8.4723000000000007E-2</v>
          </cell>
        </row>
        <row r="2122">
          <cell r="I2122">
            <v>8.4763000000000005E-2</v>
          </cell>
        </row>
        <row r="2123">
          <cell r="I2123">
            <v>8.4803000000000003E-2</v>
          </cell>
        </row>
        <row r="2124">
          <cell r="I2124">
            <v>8.4843000000000002E-2</v>
          </cell>
        </row>
        <row r="2125">
          <cell r="I2125">
            <v>8.4883E-2</v>
          </cell>
        </row>
        <row r="2126">
          <cell r="I2126">
            <v>8.4922999999999998E-2</v>
          </cell>
        </row>
        <row r="2127">
          <cell r="I2127">
            <v>8.4962999999999997E-2</v>
          </cell>
        </row>
        <row r="2128">
          <cell r="I2128">
            <v>8.5002999999999995E-2</v>
          </cell>
        </row>
        <row r="2129">
          <cell r="I2129">
            <v>8.5042999999999994E-2</v>
          </cell>
        </row>
        <row r="2130">
          <cell r="I2130">
            <v>8.5083000000000006E-2</v>
          </cell>
        </row>
        <row r="2131">
          <cell r="I2131">
            <v>8.5123000000000004E-2</v>
          </cell>
        </row>
        <row r="2132">
          <cell r="I2132">
            <v>8.5163000000000003E-2</v>
          </cell>
        </row>
        <row r="2133">
          <cell r="I2133">
            <v>8.5203000000000001E-2</v>
          </cell>
        </row>
        <row r="2134">
          <cell r="I2134">
            <v>8.5242999999999999E-2</v>
          </cell>
        </row>
        <row r="2135">
          <cell r="I2135">
            <v>8.5282999999999998E-2</v>
          </cell>
        </row>
        <row r="2136">
          <cell r="I2136">
            <v>8.5322999999999996E-2</v>
          </cell>
        </row>
        <row r="2137">
          <cell r="I2137">
            <v>8.5362999999999994E-2</v>
          </cell>
        </row>
        <row r="2138">
          <cell r="I2138">
            <v>8.5403000000000007E-2</v>
          </cell>
        </row>
        <row r="2139">
          <cell r="I2139">
            <v>8.5443000000000005E-2</v>
          </cell>
        </row>
        <row r="2140">
          <cell r="I2140">
            <v>8.5483000000000003E-2</v>
          </cell>
        </row>
        <row r="2141">
          <cell r="I2141">
            <v>8.5523000000000002E-2</v>
          </cell>
        </row>
        <row r="2142">
          <cell r="I2142">
            <v>8.5563E-2</v>
          </cell>
        </row>
        <row r="2143">
          <cell r="I2143">
            <v>8.5602999999999999E-2</v>
          </cell>
        </row>
        <row r="2144">
          <cell r="I2144">
            <v>8.5642999999999997E-2</v>
          </cell>
        </row>
        <row r="2145">
          <cell r="I2145">
            <v>8.5682999999999995E-2</v>
          </cell>
        </row>
        <row r="2146">
          <cell r="I2146">
            <v>8.5722999999999994E-2</v>
          </cell>
        </row>
        <row r="2147">
          <cell r="I2147">
            <v>8.5763000000000006E-2</v>
          </cell>
        </row>
        <row r="2148">
          <cell r="I2148">
            <v>8.5803000000000004E-2</v>
          </cell>
        </row>
        <row r="2149">
          <cell r="I2149">
            <v>8.5843000000000003E-2</v>
          </cell>
        </row>
        <row r="2150">
          <cell r="I2150">
            <v>8.5883000000000001E-2</v>
          </cell>
        </row>
        <row r="2151">
          <cell r="I2151">
            <v>8.5922999999999999E-2</v>
          </cell>
        </row>
        <row r="2152">
          <cell r="I2152">
            <v>8.5962999999999998E-2</v>
          </cell>
        </row>
        <row r="2153">
          <cell r="I2153">
            <v>8.6002999999999996E-2</v>
          </cell>
        </row>
        <row r="2154">
          <cell r="I2154">
            <v>8.6042999999999994E-2</v>
          </cell>
        </row>
        <row r="2155">
          <cell r="I2155">
            <v>8.6083000000000007E-2</v>
          </cell>
        </row>
        <row r="2156">
          <cell r="I2156">
            <v>8.6123000000000005E-2</v>
          </cell>
        </row>
        <row r="2157">
          <cell r="I2157">
            <v>8.6163000000000003E-2</v>
          </cell>
        </row>
        <row r="2158">
          <cell r="I2158">
            <v>8.6203000000000002E-2</v>
          </cell>
        </row>
        <row r="2159">
          <cell r="I2159">
            <v>8.6243E-2</v>
          </cell>
        </row>
        <row r="2160">
          <cell r="I2160">
            <v>8.6282999999999999E-2</v>
          </cell>
        </row>
        <row r="2161">
          <cell r="I2161">
            <v>8.6322999999999997E-2</v>
          </cell>
        </row>
        <row r="2162">
          <cell r="I2162">
            <v>8.6362999999999995E-2</v>
          </cell>
        </row>
        <row r="2163">
          <cell r="I2163">
            <v>8.6402999999999994E-2</v>
          </cell>
        </row>
        <row r="2164">
          <cell r="I2164">
            <v>8.6443000000000006E-2</v>
          </cell>
        </row>
        <row r="2165">
          <cell r="I2165">
            <v>8.6483000000000004E-2</v>
          </cell>
        </row>
        <row r="2166">
          <cell r="I2166">
            <v>8.6523000000000003E-2</v>
          </cell>
        </row>
        <row r="2167">
          <cell r="I2167">
            <v>8.6563000000000001E-2</v>
          </cell>
        </row>
        <row r="2168">
          <cell r="I2168">
            <v>8.6602999999999999E-2</v>
          </cell>
        </row>
        <row r="2169">
          <cell r="I2169">
            <v>8.6642999999999998E-2</v>
          </cell>
        </row>
        <row r="2170">
          <cell r="I2170">
            <v>8.6682999999999996E-2</v>
          </cell>
        </row>
        <row r="2171">
          <cell r="I2171">
            <v>8.6722999999999995E-2</v>
          </cell>
        </row>
        <row r="2172">
          <cell r="I2172">
            <v>8.6763000000000007E-2</v>
          </cell>
        </row>
        <row r="2173">
          <cell r="I2173">
            <v>8.6803000000000005E-2</v>
          </cell>
        </row>
        <row r="2174">
          <cell r="I2174">
            <v>8.6843000000000004E-2</v>
          </cell>
        </row>
        <row r="2175">
          <cell r="I2175">
            <v>8.6883000000000002E-2</v>
          </cell>
        </row>
        <row r="2176">
          <cell r="I2176">
            <v>8.6923E-2</v>
          </cell>
        </row>
        <row r="2177">
          <cell r="I2177">
            <v>8.6962999999999999E-2</v>
          </cell>
        </row>
        <row r="2178">
          <cell r="I2178">
            <v>8.7002999999999997E-2</v>
          </cell>
        </row>
        <row r="2179">
          <cell r="I2179">
            <v>8.7042999999999995E-2</v>
          </cell>
        </row>
        <row r="2180">
          <cell r="I2180">
            <v>8.7082999999999994E-2</v>
          </cell>
        </row>
        <row r="2181">
          <cell r="I2181">
            <v>8.7123000000000006E-2</v>
          </cell>
        </row>
        <row r="2182">
          <cell r="I2182">
            <v>8.7163000000000004E-2</v>
          </cell>
        </row>
        <row r="2183">
          <cell r="I2183">
            <v>8.7203000000000003E-2</v>
          </cell>
        </row>
        <row r="2184">
          <cell r="I2184">
            <v>8.7243000000000001E-2</v>
          </cell>
        </row>
        <row r="2185">
          <cell r="I2185">
            <v>8.7282999999999999E-2</v>
          </cell>
        </row>
        <row r="2186">
          <cell r="I2186">
            <v>8.7322999999999998E-2</v>
          </cell>
        </row>
        <row r="2187">
          <cell r="I2187">
            <v>8.7362999999999996E-2</v>
          </cell>
        </row>
        <row r="2188">
          <cell r="I2188">
            <v>8.7402999999999995E-2</v>
          </cell>
        </row>
        <row r="2189">
          <cell r="I2189">
            <v>8.7443000000000007E-2</v>
          </cell>
        </row>
        <row r="2190">
          <cell r="I2190">
            <v>8.7483000000000005E-2</v>
          </cell>
        </row>
        <row r="2191">
          <cell r="I2191">
            <v>8.7523000000000004E-2</v>
          </cell>
        </row>
        <row r="2192">
          <cell r="I2192">
            <v>8.7563000000000002E-2</v>
          </cell>
        </row>
        <row r="2193">
          <cell r="I2193">
            <v>8.7603E-2</v>
          </cell>
        </row>
        <row r="2194">
          <cell r="I2194">
            <v>8.7642999999999999E-2</v>
          </cell>
        </row>
        <row r="2195">
          <cell r="I2195">
            <v>8.7682999999999997E-2</v>
          </cell>
        </row>
        <row r="2196">
          <cell r="I2196">
            <v>8.7722999999999995E-2</v>
          </cell>
        </row>
        <row r="2197">
          <cell r="I2197">
            <v>8.7762999999999994E-2</v>
          </cell>
        </row>
        <row r="2198">
          <cell r="I2198">
            <v>8.7803000000000006E-2</v>
          </cell>
        </row>
        <row r="2199">
          <cell r="I2199">
            <v>8.7843000000000004E-2</v>
          </cell>
        </row>
        <row r="2200">
          <cell r="I2200">
            <v>8.7883000000000003E-2</v>
          </cell>
        </row>
        <row r="2201">
          <cell r="I2201">
            <v>8.7923000000000001E-2</v>
          </cell>
        </row>
        <row r="2202">
          <cell r="I2202">
            <v>8.7963E-2</v>
          </cell>
        </row>
        <row r="2203">
          <cell r="I2203">
            <v>8.8002999999999998E-2</v>
          </cell>
        </row>
        <row r="2204">
          <cell r="I2204">
            <v>8.8042999999999996E-2</v>
          </cell>
        </row>
        <row r="2205">
          <cell r="I2205">
            <v>8.8082999999999995E-2</v>
          </cell>
        </row>
        <row r="2206">
          <cell r="I2206">
            <v>8.8123000000000007E-2</v>
          </cell>
        </row>
        <row r="2207">
          <cell r="I2207">
            <v>8.8163000000000005E-2</v>
          </cell>
        </row>
        <row r="2208">
          <cell r="I2208">
            <v>8.8203000000000004E-2</v>
          </cell>
        </row>
        <row r="2209">
          <cell r="I2209">
            <v>8.8243000000000002E-2</v>
          </cell>
        </row>
        <row r="2210">
          <cell r="I2210">
            <v>8.8283E-2</v>
          </cell>
        </row>
        <row r="2211">
          <cell r="I2211">
            <v>8.8322999999999999E-2</v>
          </cell>
        </row>
        <row r="2212">
          <cell r="I2212">
            <v>8.8362999999999997E-2</v>
          </cell>
        </row>
        <row r="2213">
          <cell r="I2213">
            <v>8.8402999999999995E-2</v>
          </cell>
        </row>
        <row r="2214">
          <cell r="I2214">
            <v>8.8442999999999994E-2</v>
          </cell>
        </row>
        <row r="2215">
          <cell r="I2215">
            <v>8.8483000000000006E-2</v>
          </cell>
        </row>
        <row r="2216">
          <cell r="I2216">
            <v>8.8523000000000004E-2</v>
          </cell>
        </row>
        <row r="2217">
          <cell r="I2217">
            <v>8.8563000000000003E-2</v>
          </cell>
        </row>
        <row r="2218">
          <cell r="I2218">
            <v>8.8603000000000001E-2</v>
          </cell>
        </row>
        <row r="2219">
          <cell r="I2219">
            <v>8.8643E-2</v>
          </cell>
        </row>
        <row r="2220">
          <cell r="I2220">
            <v>8.8682999999999998E-2</v>
          </cell>
        </row>
        <row r="2221">
          <cell r="I2221">
            <v>8.8722999999999996E-2</v>
          </cell>
        </row>
        <row r="2222">
          <cell r="I2222">
            <v>8.8762999999999995E-2</v>
          </cell>
        </row>
        <row r="2223">
          <cell r="I2223">
            <v>8.8803000000000007E-2</v>
          </cell>
        </row>
        <row r="2224">
          <cell r="I2224">
            <v>8.8843000000000005E-2</v>
          </cell>
        </row>
        <row r="2225">
          <cell r="I2225">
            <v>8.8883000000000004E-2</v>
          </cell>
        </row>
        <row r="2226">
          <cell r="I2226">
            <v>8.8923000000000002E-2</v>
          </cell>
        </row>
        <row r="2227">
          <cell r="I2227">
            <v>8.8963E-2</v>
          </cell>
        </row>
        <row r="2228">
          <cell r="I2228">
            <v>8.9002999999999999E-2</v>
          </cell>
        </row>
        <row r="2229">
          <cell r="I2229">
            <v>8.9042999999999997E-2</v>
          </cell>
        </row>
        <row r="2230">
          <cell r="I2230">
            <v>8.9082999999999996E-2</v>
          </cell>
        </row>
        <row r="2231">
          <cell r="I2231">
            <v>8.9122999999999994E-2</v>
          </cell>
        </row>
        <row r="2232">
          <cell r="I2232">
            <v>8.9163000000000006E-2</v>
          </cell>
        </row>
        <row r="2233">
          <cell r="I2233">
            <v>8.9203000000000005E-2</v>
          </cell>
        </row>
        <row r="2234">
          <cell r="I2234">
            <v>8.9243000000000003E-2</v>
          </cell>
        </row>
        <row r="2235">
          <cell r="I2235">
            <v>8.9283000000000001E-2</v>
          </cell>
        </row>
        <row r="2236">
          <cell r="I2236">
            <v>8.9323E-2</v>
          </cell>
        </row>
        <row r="2237">
          <cell r="I2237">
            <v>8.9362999999999998E-2</v>
          </cell>
        </row>
        <row r="2238">
          <cell r="I2238">
            <v>8.9402999999999996E-2</v>
          </cell>
        </row>
        <row r="2239">
          <cell r="I2239">
            <v>8.9442999999999995E-2</v>
          </cell>
        </row>
        <row r="2240">
          <cell r="I2240">
            <v>8.9482999999999993E-2</v>
          </cell>
        </row>
        <row r="2241">
          <cell r="I2241">
            <v>8.9523000000000005E-2</v>
          </cell>
        </row>
        <row r="2242">
          <cell r="I2242">
            <v>8.9563000000000004E-2</v>
          </cell>
        </row>
        <row r="2243">
          <cell r="I2243">
            <v>8.9603000000000002E-2</v>
          </cell>
        </row>
        <row r="2244">
          <cell r="I2244">
            <v>8.9643E-2</v>
          </cell>
        </row>
        <row r="2245">
          <cell r="I2245">
            <v>8.9682999999999999E-2</v>
          </cell>
        </row>
        <row r="2246">
          <cell r="I2246">
            <v>8.9722999999999997E-2</v>
          </cell>
        </row>
        <row r="2247">
          <cell r="I2247">
            <v>8.9762999999999996E-2</v>
          </cell>
        </row>
        <row r="2248">
          <cell r="I2248">
            <v>8.9802999999999994E-2</v>
          </cell>
        </row>
        <row r="2249">
          <cell r="I2249">
            <v>8.9843000000000006E-2</v>
          </cell>
        </row>
        <row r="2250">
          <cell r="I2250">
            <v>8.9883000000000005E-2</v>
          </cell>
        </row>
        <row r="2251">
          <cell r="I2251">
            <v>8.9923000000000003E-2</v>
          </cell>
        </row>
        <row r="2252">
          <cell r="I2252">
            <v>8.9963000000000001E-2</v>
          </cell>
        </row>
        <row r="2253">
          <cell r="I2253">
            <v>9.0003E-2</v>
          </cell>
        </row>
        <row r="2254">
          <cell r="I2254">
            <v>9.0042999999999998E-2</v>
          </cell>
        </row>
        <row r="2255">
          <cell r="I2255">
            <v>9.0082999999999996E-2</v>
          </cell>
        </row>
        <row r="2256">
          <cell r="I2256">
            <v>9.0122999999999995E-2</v>
          </cell>
        </row>
        <row r="2257">
          <cell r="I2257">
            <v>9.0162999999999993E-2</v>
          </cell>
        </row>
        <row r="2258">
          <cell r="I2258">
            <v>9.0203000000000005E-2</v>
          </cell>
        </row>
        <row r="2259">
          <cell r="I2259">
            <v>9.0243000000000004E-2</v>
          </cell>
        </row>
        <row r="2260">
          <cell r="I2260">
            <v>9.0283000000000002E-2</v>
          </cell>
        </row>
        <row r="2261">
          <cell r="I2261">
            <v>9.0323000000000001E-2</v>
          </cell>
        </row>
        <row r="2262">
          <cell r="I2262">
            <v>9.0362999999999999E-2</v>
          </cell>
        </row>
        <row r="2263">
          <cell r="I2263">
            <v>9.0402999999999997E-2</v>
          </cell>
        </row>
        <row r="2264">
          <cell r="I2264">
            <v>9.0442999999999996E-2</v>
          </cell>
        </row>
        <row r="2265">
          <cell r="I2265">
            <v>9.0482999999999994E-2</v>
          </cell>
        </row>
        <row r="2266">
          <cell r="I2266">
            <v>9.0523000000000006E-2</v>
          </cell>
        </row>
        <row r="2267">
          <cell r="I2267">
            <v>9.0563000000000005E-2</v>
          </cell>
        </row>
        <row r="2268">
          <cell r="I2268">
            <v>9.0603000000000003E-2</v>
          </cell>
        </row>
        <row r="2269">
          <cell r="I2269">
            <v>9.0643000000000001E-2</v>
          </cell>
        </row>
        <row r="2270">
          <cell r="I2270">
            <v>9.0683E-2</v>
          </cell>
        </row>
        <row r="2271">
          <cell r="I2271">
            <v>9.0722999999999998E-2</v>
          </cell>
        </row>
        <row r="2272">
          <cell r="I2272">
            <v>9.0762999999999996E-2</v>
          </cell>
        </row>
        <row r="2273">
          <cell r="I2273">
            <v>9.0802999999999995E-2</v>
          </cell>
        </row>
        <row r="2274">
          <cell r="I2274">
            <v>9.0842999999999993E-2</v>
          </cell>
        </row>
        <row r="2275">
          <cell r="I2275">
            <v>9.0883000000000005E-2</v>
          </cell>
        </row>
        <row r="2276">
          <cell r="I2276">
            <v>9.0923000000000004E-2</v>
          </cell>
        </row>
        <row r="2277">
          <cell r="I2277">
            <v>9.0963000000000002E-2</v>
          </cell>
        </row>
        <row r="2278">
          <cell r="I2278">
            <v>9.1003000000000001E-2</v>
          </cell>
        </row>
        <row r="2279">
          <cell r="I2279">
            <v>9.1042999999999999E-2</v>
          </cell>
        </row>
        <row r="2280">
          <cell r="I2280">
            <v>9.1082999999999997E-2</v>
          </cell>
        </row>
        <row r="2281">
          <cell r="I2281">
            <v>9.1122999999999996E-2</v>
          </cell>
        </row>
        <row r="2282">
          <cell r="I2282">
            <v>9.1162999999999994E-2</v>
          </cell>
        </row>
        <row r="2283">
          <cell r="I2283">
            <v>9.1203000000000006E-2</v>
          </cell>
        </row>
        <row r="2284">
          <cell r="I2284">
            <v>9.1243000000000005E-2</v>
          </cell>
        </row>
        <row r="2285">
          <cell r="I2285">
            <v>9.1283000000000003E-2</v>
          </cell>
        </row>
        <row r="2286">
          <cell r="I2286">
            <v>9.1323000000000001E-2</v>
          </cell>
        </row>
        <row r="2287">
          <cell r="I2287">
            <v>9.1363E-2</v>
          </cell>
        </row>
        <row r="2288">
          <cell r="I2288">
            <v>9.1402999999999998E-2</v>
          </cell>
        </row>
        <row r="2289">
          <cell r="I2289">
            <v>9.1442999999999997E-2</v>
          </cell>
        </row>
        <row r="2290">
          <cell r="I2290">
            <v>9.1482999999999995E-2</v>
          </cell>
        </row>
        <row r="2291">
          <cell r="I2291">
            <v>9.1522999999999993E-2</v>
          </cell>
        </row>
        <row r="2292">
          <cell r="I2292">
            <v>9.1563000000000005E-2</v>
          </cell>
        </row>
        <row r="2293">
          <cell r="I2293">
            <v>9.1603000000000004E-2</v>
          </cell>
        </row>
        <row r="2294">
          <cell r="I2294">
            <v>9.1643000000000002E-2</v>
          </cell>
        </row>
        <row r="2295">
          <cell r="I2295">
            <v>9.1683000000000001E-2</v>
          </cell>
        </row>
        <row r="2296">
          <cell r="I2296">
            <v>9.1722999999999999E-2</v>
          </cell>
        </row>
        <row r="2297">
          <cell r="I2297">
            <v>9.1762999999999997E-2</v>
          </cell>
        </row>
        <row r="2298">
          <cell r="I2298">
            <v>9.1802999999999996E-2</v>
          </cell>
        </row>
        <row r="2299">
          <cell r="I2299">
            <v>9.1842999999999994E-2</v>
          </cell>
        </row>
        <row r="2300">
          <cell r="I2300">
            <v>9.1883000000000006E-2</v>
          </cell>
        </row>
        <row r="2301">
          <cell r="I2301">
            <v>9.1923000000000005E-2</v>
          </cell>
        </row>
        <row r="2302">
          <cell r="I2302">
            <v>9.1963000000000003E-2</v>
          </cell>
        </row>
        <row r="2303">
          <cell r="I2303">
            <v>9.2003000000000001E-2</v>
          </cell>
        </row>
        <row r="2304">
          <cell r="I2304">
            <v>9.2043E-2</v>
          </cell>
        </row>
        <row r="2305">
          <cell r="I2305">
            <v>9.2082999999999998E-2</v>
          </cell>
        </row>
        <row r="2306">
          <cell r="I2306">
            <v>9.2122999999999997E-2</v>
          </cell>
        </row>
        <row r="2307">
          <cell r="I2307">
            <v>9.2162999999999995E-2</v>
          </cell>
        </row>
        <row r="2308">
          <cell r="I2308">
            <v>9.2202999999999993E-2</v>
          </cell>
        </row>
        <row r="2309">
          <cell r="I2309">
            <v>9.2243000000000006E-2</v>
          </cell>
        </row>
        <row r="2310">
          <cell r="I2310">
            <v>9.2283000000000004E-2</v>
          </cell>
        </row>
        <row r="2311">
          <cell r="I2311">
            <v>9.2323000000000002E-2</v>
          </cell>
        </row>
        <row r="2312">
          <cell r="I2312">
            <v>9.2363000000000001E-2</v>
          </cell>
        </row>
        <row r="2313">
          <cell r="I2313">
            <v>9.2402999999999999E-2</v>
          </cell>
        </row>
        <row r="2314">
          <cell r="I2314">
            <v>9.2442999999999997E-2</v>
          </cell>
        </row>
        <row r="2315">
          <cell r="I2315">
            <v>9.2482999999999996E-2</v>
          </cell>
        </row>
        <row r="2316">
          <cell r="I2316">
            <v>9.2522999999999994E-2</v>
          </cell>
        </row>
        <row r="2317">
          <cell r="I2317">
            <v>9.2563000000000006E-2</v>
          </cell>
        </row>
        <row r="2318">
          <cell r="I2318">
            <v>9.2603000000000005E-2</v>
          </cell>
        </row>
        <row r="2319">
          <cell r="I2319">
            <v>9.2643000000000003E-2</v>
          </cell>
        </row>
        <row r="2320">
          <cell r="I2320">
            <v>9.2683000000000001E-2</v>
          </cell>
        </row>
        <row r="2321">
          <cell r="I2321">
            <v>9.2723E-2</v>
          </cell>
        </row>
        <row r="2322">
          <cell r="I2322">
            <v>9.2762999999999998E-2</v>
          </cell>
        </row>
        <row r="2323">
          <cell r="I2323">
            <v>9.2802999999999997E-2</v>
          </cell>
        </row>
        <row r="2324">
          <cell r="I2324">
            <v>9.2842999999999995E-2</v>
          </cell>
        </row>
        <row r="2325">
          <cell r="I2325">
            <v>9.2882999999999993E-2</v>
          </cell>
        </row>
        <row r="2326">
          <cell r="I2326">
            <v>9.2923000000000006E-2</v>
          </cell>
        </row>
        <row r="2327">
          <cell r="I2327">
            <v>9.2963000000000004E-2</v>
          </cell>
        </row>
        <row r="2328">
          <cell r="I2328">
            <v>9.3003000000000002E-2</v>
          </cell>
        </row>
        <row r="2329">
          <cell r="I2329">
            <v>9.3043000000000001E-2</v>
          </cell>
        </row>
        <row r="2330">
          <cell r="I2330">
            <v>9.3082999999999999E-2</v>
          </cell>
        </row>
        <row r="2331">
          <cell r="I2331">
            <v>9.3122999999999997E-2</v>
          </cell>
        </row>
        <row r="2332">
          <cell r="I2332">
            <v>9.3162999999999996E-2</v>
          </cell>
        </row>
        <row r="2333">
          <cell r="I2333">
            <v>9.3202999999999994E-2</v>
          </cell>
        </row>
        <row r="2334">
          <cell r="I2334">
            <v>9.3243000000000006E-2</v>
          </cell>
        </row>
        <row r="2335">
          <cell r="I2335">
            <v>9.3283000000000005E-2</v>
          </cell>
        </row>
        <row r="2336">
          <cell r="I2336">
            <v>9.3323000000000003E-2</v>
          </cell>
        </row>
        <row r="2337">
          <cell r="I2337">
            <v>9.3363000000000002E-2</v>
          </cell>
        </row>
        <row r="2338">
          <cell r="I2338">
            <v>9.3403E-2</v>
          </cell>
        </row>
        <row r="2339">
          <cell r="I2339">
            <v>9.3442999999999998E-2</v>
          </cell>
        </row>
        <row r="2340">
          <cell r="I2340">
            <v>9.3482999999999997E-2</v>
          </cell>
        </row>
        <row r="2341">
          <cell r="I2341">
            <v>9.3522999999999995E-2</v>
          </cell>
        </row>
        <row r="2342">
          <cell r="I2342">
            <v>9.3562999999999993E-2</v>
          </cell>
        </row>
        <row r="2343">
          <cell r="I2343">
            <v>9.3603000000000006E-2</v>
          </cell>
        </row>
        <row r="2344">
          <cell r="I2344">
            <v>9.3643000000000004E-2</v>
          </cell>
        </row>
        <row r="2345">
          <cell r="I2345">
            <v>9.3683000000000002E-2</v>
          </cell>
        </row>
        <row r="2346">
          <cell r="I2346">
            <v>9.3723000000000001E-2</v>
          </cell>
        </row>
        <row r="2347">
          <cell r="I2347">
            <v>9.3762999999999999E-2</v>
          </cell>
        </row>
        <row r="2348">
          <cell r="I2348">
            <v>9.3802999999999997E-2</v>
          </cell>
        </row>
        <row r="2349">
          <cell r="I2349">
            <v>9.3842999999999996E-2</v>
          </cell>
        </row>
        <row r="2350">
          <cell r="I2350">
            <v>9.3882999999999994E-2</v>
          </cell>
        </row>
        <row r="2351">
          <cell r="I2351">
            <v>9.3923000000000006E-2</v>
          </cell>
        </row>
        <row r="2352">
          <cell r="I2352">
            <v>9.3963000000000005E-2</v>
          </cell>
        </row>
        <row r="2353">
          <cell r="I2353">
            <v>9.4003000000000003E-2</v>
          </cell>
        </row>
        <row r="2354">
          <cell r="I2354">
            <v>9.4043000000000002E-2</v>
          </cell>
        </row>
        <row r="2355">
          <cell r="I2355">
            <v>9.4083E-2</v>
          </cell>
        </row>
        <row r="2356">
          <cell r="I2356">
            <v>9.4122999999999998E-2</v>
          </cell>
        </row>
        <row r="2357">
          <cell r="I2357">
            <v>9.4162999999999997E-2</v>
          </cell>
        </row>
        <row r="2358">
          <cell r="I2358">
            <v>9.4202999999999995E-2</v>
          </cell>
        </row>
        <row r="2359">
          <cell r="I2359">
            <v>9.4242999999999993E-2</v>
          </cell>
        </row>
        <row r="2360">
          <cell r="I2360">
            <v>9.4283000000000006E-2</v>
          </cell>
        </row>
        <row r="2361">
          <cell r="I2361">
            <v>9.4323000000000004E-2</v>
          </cell>
        </row>
        <row r="2362">
          <cell r="I2362">
            <v>9.4363000000000002E-2</v>
          </cell>
        </row>
        <row r="2363">
          <cell r="I2363">
            <v>9.4403000000000001E-2</v>
          </cell>
        </row>
        <row r="2364">
          <cell r="I2364">
            <v>9.4442999999999999E-2</v>
          </cell>
        </row>
        <row r="2365">
          <cell r="I2365">
            <v>9.4482999999999998E-2</v>
          </cell>
        </row>
        <row r="2366">
          <cell r="I2366">
            <v>9.4522999999999996E-2</v>
          </cell>
        </row>
        <row r="2367">
          <cell r="I2367">
            <v>9.4562999999999994E-2</v>
          </cell>
        </row>
        <row r="2368">
          <cell r="I2368">
            <v>9.4603000000000007E-2</v>
          </cell>
        </row>
        <row r="2369">
          <cell r="I2369">
            <v>9.4643000000000005E-2</v>
          </cell>
        </row>
        <row r="2370">
          <cell r="I2370">
            <v>9.4683000000000003E-2</v>
          </cell>
        </row>
        <row r="2371">
          <cell r="I2371">
            <v>9.4723000000000002E-2</v>
          </cell>
        </row>
        <row r="2372">
          <cell r="I2372">
            <v>9.4763E-2</v>
          </cell>
        </row>
        <row r="2373">
          <cell r="I2373">
            <v>9.4802999999999998E-2</v>
          </cell>
        </row>
        <row r="2374">
          <cell r="I2374">
            <v>9.4842999999999997E-2</v>
          </cell>
        </row>
        <row r="2375">
          <cell r="I2375">
            <v>9.4882999999999995E-2</v>
          </cell>
        </row>
        <row r="2376">
          <cell r="I2376">
            <v>9.4922999999999993E-2</v>
          </cell>
        </row>
        <row r="2377">
          <cell r="I2377">
            <v>9.4963000000000006E-2</v>
          </cell>
        </row>
        <row r="2378">
          <cell r="I2378">
            <v>9.5003000000000004E-2</v>
          </cell>
        </row>
        <row r="2379">
          <cell r="I2379">
            <v>9.5043000000000002E-2</v>
          </cell>
        </row>
        <row r="2380">
          <cell r="I2380">
            <v>9.5083000000000001E-2</v>
          </cell>
        </row>
        <row r="2381">
          <cell r="I2381">
            <v>9.5122999999999999E-2</v>
          </cell>
        </row>
        <row r="2382">
          <cell r="I2382">
            <v>9.5162999999999998E-2</v>
          </cell>
        </row>
        <row r="2383">
          <cell r="I2383">
            <v>9.5202999999999996E-2</v>
          </cell>
        </row>
        <row r="2384">
          <cell r="I2384">
            <v>9.5242999999999994E-2</v>
          </cell>
        </row>
        <row r="2385">
          <cell r="I2385">
            <v>9.5283000000000007E-2</v>
          </cell>
        </row>
        <row r="2386">
          <cell r="I2386">
            <v>9.5323000000000005E-2</v>
          </cell>
        </row>
        <row r="2387">
          <cell r="I2387">
            <v>9.5363000000000003E-2</v>
          </cell>
        </row>
        <row r="2388">
          <cell r="I2388">
            <v>9.5403000000000002E-2</v>
          </cell>
        </row>
        <row r="2389">
          <cell r="I2389">
            <v>9.5443E-2</v>
          </cell>
        </row>
        <row r="2390">
          <cell r="I2390">
            <v>9.5482999999999998E-2</v>
          </cell>
        </row>
        <row r="2391">
          <cell r="I2391">
            <v>9.5522999999999997E-2</v>
          </cell>
        </row>
        <row r="2392">
          <cell r="I2392">
            <v>9.5562999999999995E-2</v>
          </cell>
        </row>
        <row r="2393">
          <cell r="I2393">
            <v>9.5602999999999994E-2</v>
          </cell>
        </row>
        <row r="2394">
          <cell r="I2394">
            <v>9.5643000000000006E-2</v>
          </cell>
        </row>
        <row r="2395">
          <cell r="I2395">
            <v>9.5683000000000004E-2</v>
          </cell>
        </row>
        <row r="2396">
          <cell r="I2396">
            <v>9.5723000000000003E-2</v>
          </cell>
        </row>
        <row r="2397">
          <cell r="I2397">
            <v>9.5763000000000001E-2</v>
          </cell>
        </row>
        <row r="2398">
          <cell r="I2398">
            <v>9.5802999999999999E-2</v>
          </cell>
        </row>
        <row r="2399">
          <cell r="I2399">
            <v>9.5842999999999998E-2</v>
          </cell>
        </row>
        <row r="2400">
          <cell r="I2400">
            <v>9.5882999999999996E-2</v>
          </cell>
        </row>
        <row r="2401">
          <cell r="I2401">
            <v>9.5922999999999994E-2</v>
          </cell>
        </row>
        <row r="2402">
          <cell r="I2402">
            <v>9.5963000000000007E-2</v>
          </cell>
        </row>
        <row r="2403">
          <cell r="I2403">
            <v>9.6003000000000005E-2</v>
          </cell>
        </row>
        <row r="2404">
          <cell r="I2404">
            <v>9.6043000000000003E-2</v>
          </cell>
        </row>
        <row r="2405">
          <cell r="I2405">
            <v>9.6083000000000002E-2</v>
          </cell>
        </row>
        <row r="2406">
          <cell r="I2406">
            <v>9.6123E-2</v>
          </cell>
        </row>
        <row r="2407">
          <cell r="I2407">
            <v>9.6162999999999998E-2</v>
          </cell>
        </row>
        <row r="2408">
          <cell r="I2408">
            <v>9.6202999999999997E-2</v>
          </cell>
        </row>
        <row r="2409">
          <cell r="I2409">
            <v>9.6242999999999995E-2</v>
          </cell>
        </row>
        <row r="2410">
          <cell r="I2410">
            <v>9.6282999999999994E-2</v>
          </cell>
        </row>
        <row r="2411">
          <cell r="I2411">
            <v>9.6323000000000006E-2</v>
          </cell>
        </row>
        <row r="2412">
          <cell r="I2412">
            <v>9.6363000000000004E-2</v>
          </cell>
        </row>
        <row r="2413">
          <cell r="I2413">
            <v>9.6403000000000003E-2</v>
          </cell>
        </row>
        <row r="2414">
          <cell r="I2414">
            <v>9.6443000000000001E-2</v>
          </cell>
        </row>
        <row r="2415">
          <cell r="I2415">
            <v>9.6482999999999999E-2</v>
          </cell>
        </row>
        <row r="2416">
          <cell r="I2416">
            <v>9.6522999999999998E-2</v>
          </cell>
        </row>
        <row r="2417">
          <cell r="I2417">
            <v>9.6562999999999996E-2</v>
          </cell>
        </row>
        <row r="2418">
          <cell r="I2418">
            <v>9.6602999999999994E-2</v>
          </cell>
        </row>
        <row r="2419">
          <cell r="I2419">
            <v>9.6643000000000007E-2</v>
          </cell>
        </row>
        <row r="2420">
          <cell r="I2420">
            <v>9.6683000000000005E-2</v>
          </cell>
        </row>
        <row r="2421">
          <cell r="I2421">
            <v>9.6723000000000003E-2</v>
          </cell>
        </row>
        <row r="2422">
          <cell r="I2422">
            <v>9.6763000000000002E-2</v>
          </cell>
        </row>
        <row r="2423">
          <cell r="I2423">
            <v>9.6803E-2</v>
          </cell>
        </row>
        <row r="2424">
          <cell r="I2424">
            <v>9.6842999999999999E-2</v>
          </cell>
        </row>
        <row r="2425">
          <cell r="I2425">
            <v>9.6882999999999997E-2</v>
          </cell>
        </row>
        <row r="2426">
          <cell r="I2426">
            <v>9.6922999999999995E-2</v>
          </cell>
        </row>
        <row r="2427">
          <cell r="I2427">
            <v>9.6962999999999994E-2</v>
          </cell>
        </row>
        <row r="2428">
          <cell r="I2428">
            <v>9.7003000000000006E-2</v>
          </cell>
        </row>
        <row r="2429">
          <cell r="I2429">
            <v>9.7043000000000004E-2</v>
          </cell>
        </row>
        <row r="2430">
          <cell r="I2430">
            <v>9.7083000000000003E-2</v>
          </cell>
        </row>
        <row r="2431">
          <cell r="I2431">
            <v>9.7123000000000001E-2</v>
          </cell>
        </row>
        <row r="2432">
          <cell r="I2432">
            <v>9.7162999999999999E-2</v>
          </cell>
        </row>
        <row r="2433">
          <cell r="I2433">
            <v>9.7202999999999998E-2</v>
          </cell>
        </row>
        <row r="2434">
          <cell r="I2434">
            <v>9.7242999999999996E-2</v>
          </cell>
        </row>
        <row r="2435">
          <cell r="I2435">
            <v>9.7282999999999994E-2</v>
          </cell>
        </row>
        <row r="2436">
          <cell r="I2436">
            <v>9.7323000000000007E-2</v>
          </cell>
        </row>
        <row r="2437">
          <cell r="I2437">
            <v>9.7363000000000005E-2</v>
          </cell>
        </row>
        <row r="2438">
          <cell r="I2438">
            <v>9.7403000000000003E-2</v>
          </cell>
        </row>
        <row r="2439">
          <cell r="I2439">
            <v>9.7443000000000002E-2</v>
          </cell>
        </row>
        <row r="2440">
          <cell r="I2440">
            <v>9.7483E-2</v>
          </cell>
        </row>
        <row r="2441">
          <cell r="I2441">
            <v>9.7522999999999999E-2</v>
          </cell>
        </row>
        <row r="2442">
          <cell r="I2442">
            <v>9.7562999999999997E-2</v>
          </cell>
        </row>
        <row r="2443">
          <cell r="I2443">
            <v>9.7602999999999995E-2</v>
          </cell>
        </row>
        <row r="2444">
          <cell r="I2444">
            <v>9.7642999999999994E-2</v>
          </cell>
        </row>
        <row r="2445">
          <cell r="I2445">
            <v>9.7683000000000006E-2</v>
          </cell>
        </row>
        <row r="2446">
          <cell r="I2446">
            <v>9.7723000000000004E-2</v>
          </cell>
        </row>
        <row r="2447">
          <cell r="I2447">
            <v>9.7763000000000003E-2</v>
          </cell>
        </row>
        <row r="2448">
          <cell r="I2448">
            <v>9.7803000000000001E-2</v>
          </cell>
        </row>
        <row r="2449">
          <cell r="I2449">
            <v>9.7842999999999999E-2</v>
          </cell>
        </row>
        <row r="2450">
          <cell r="I2450">
            <v>9.7882999999999998E-2</v>
          </cell>
        </row>
        <row r="2451">
          <cell r="I2451">
            <v>9.7922999999999996E-2</v>
          </cell>
        </row>
        <row r="2452">
          <cell r="I2452">
            <v>9.7962999999999995E-2</v>
          </cell>
        </row>
        <row r="2453">
          <cell r="I2453">
            <v>9.8003000000000007E-2</v>
          </cell>
        </row>
        <row r="2454">
          <cell r="I2454">
            <v>9.8043000000000005E-2</v>
          </cell>
        </row>
        <row r="2455">
          <cell r="I2455">
            <v>9.8083000000000004E-2</v>
          </cell>
        </row>
        <row r="2456">
          <cell r="I2456">
            <v>9.8123000000000002E-2</v>
          </cell>
        </row>
        <row r="2457">
          <cell r="I2457">
            <v>9.8163E-2</v>
          </cell>
        </row>
        <row r="2458">
          <cell r="I2458">
            <v>9.8202999999999999E-2</v>
          </cell>
        </row>
        <row r="2459">
          <cell r="I2459">
            <v>9.8242999999999997E-2</v>
          </cell>
        </row>
        <row r="2460">
          <cell r="I2460">
            <v>9.8282999999999995E-2</v>
          </cell>
        </row>
        <row r="2461">
          <cell r="I2461">
            <v>9.8322999999999994E-2</v>
          </cell>
        </row>
        <row r="2462">
          <cell r="I2462">
            <v>9.8363000000000006E-2</v>
          </cell>
        </row>
        <row r="2463">
          <cell r="I2463">
            <v>9.8403000000000004E-2</v>
          </cell>
        </row>
        <row r="2464">
          <cell r="I2464">
            <v>9.8443000000000003E-2</v>
          </cell>
        </row>
        <row r="2465">
          <cell r="I2465">
            <v>9.8483000000000001E-2</v>
          </cell>
        </row>
        <row r="2466">
          <cell r="I2466">
            <v>9.8522999999999999E-2</v>
          </cell>
        </row>
        <row r="2467">
          <cell r="I2467">
            <v>9.8562999999999998E-2</v>
          </cell>
        </row>
        <row r="2468">
          <cell r="I2468">
            <v>9.8602999999999996E-2</v>
          </cell>
        </row>
        <row r="2469">
          <cell r="I2469">
            <v>9.8642999999999995E-2</v>
          </cell>
        </row>
        <row r="2470">
          <cell r="I2470">
            <v>9.8683000000000007E-2</v>
          </cell>
        </row>
        <row r="2471">
          <cell r="I2471">
            <v>9.8723000000000005E-2</v>
          </cell>
        </row>
        <row r="2472">
          <cell r="I2472">
            <v>9.8763000000000004E-2</v>
          </cell>
        </row>
        <row r="2473">
          <cell r="I2473">
            <v>9.8803000000000002E-2</v>
          </cell>
        </row>
        <row r="2474">
          <cell r="I2474">
            <v>9.8843E-2</v>
          </cell>
        </row>
        <row r="2475">
          <cell r="I2475">
            <v>9.8882999999999999E-2</v>
          </cell>
        </row>
        <row r="2476">
          <cell r="I2476">
            <v>9.8922999999999997E-2</v>
          </cell>
        </row>
        <row r="2477">
          <cell r="I2477">
            <v>9.8962999999999995E-2</v>
          </cell>
        </row>
        <row r="2478">
          <cell r="I2478">
            <v>9.9002999999999994E-2</v>
          </cell>
        </row>
        <row r="2479">
          <cell r="I2479">
            <v>9.9043000000000006E-2</v>
          </cell>
        </row>
        <row r="2480">
          <cell r="I2480">
            <v>9.9083000000000004E-2</v>
          </cell>
        </row>
        <row r="2481">
          <cell r="I2481">
            <v>9.9123000000000003E-2</v>
          </cell>
        </row>
        <row r="2482">
          <cell r="I2482">
            <v>9.9163000000000001E-2</v>
          </cell>
        </row>
        <row r="2483">
          <cell r="I2483">
            <v>9.9203E-2</v>
          </cell>
        </row>
        <row r="2484">
          <cell r="I2484">
            <v>9.9242999999999998E-2</v>
          </cell>
        </row>
        <row r="2485">
          <cell r="I2485">
            <v>9.9282999999999996E-2</v>
          </cell>
        </row>
        <row r="2486">
          <cell r="I2486">
            <v>9.9322999999999995E-2</v>
          </cell>
        </row>
        <row r="2487">
          <cell r="I2487">
            <v>9.9363000000000007E-2</v>
          </cell>
        </row>
        <row r="2488">
          <cell r="I2488">
            <v>9.9403000000000005E-2</v>
          </cell>
        </row>
        <row r="2489">
          <cell r="I2489">
            <v>9.9443000000000004E-2</v>
          </cell>
        </row>
        <row r="2490">
          <cell r="I2490">
            <v>9.9483000000000002E-2</v>
          </cell>
        </row>
        <row r="2491">
          <cell r="I2491">
            <v>9.9523E-2</v>
          </cell>
        </row>
        <row r="2492">
          <cell r="I2492">
            <v>9.9562999999999999E-2</v>
          </cell>
        </row>
        <row r="2493">
          <cell r="I2493">
            <v>9.9602999999999997E-2</v>
          </cell>
        </row>
        <row r="2494">
          <cell r="I2494">
            <v>9.9642999999999995E-2</v>
          </cell>
        </row>
        <row r="2495">
          <cell r="I2495">
            <v>9.9682999999999994E-2</v>
          </cell>
        </row>
        <row r="2496">
          <cell r="I2496">
            <v>9.9723000000000006E-2</v>
          </cell>
        </row>
        <row r="2497">
          <cell r="I2497">
            <v>9.9763000000000004E-2</v>
          </cell>
        </row>
        <row r="2498">
          <cell r="I2498">
            <v>9.9803000000000003E-2</v>
          </cell>
        </row>
        <row r="2499">
          <cell r="I2499">
            <v>9.9843000000000001E-2</v>
          </cell>
        </row>
        <row r="2500">
          <cell r="I2500">
            <v>9.9883E-2</v>
          </cell>
        </row>
        <row r="2501">
          <cell r="I2501">
            <v>9.9922999999999998E-2</v>
          </cell>
        </row>
        <row r="2502">
          <cell r="I2502">
            <v>9.9962999999999996E-2</v>
          </cell>
        </row>
        <row r="2503">
          <cell r="I2503">
            <v>0.10000299999999999</v>
          </cell>
        </row>
        <row r="2504">
          <cell r="I2504">
            <v>0.10004300000000001</v>
          </cell>
        </row>
        <row r="2505">
          <cell r="I2505">
            <v>0.10008300000000001</v>
          </cell>
        </row>
        <row r="2506">
          <cell r="I2506">
            <v>0.100123</v>
          </cell>
        </row>
        <row r="2507">
          <cell r="I2507">
            <v>0.100163</v>
          </cell>
        </row>
        <row r="2508">
          <cell r="I2508">
            <v>0.100203</v>
          </cell>
        </row>
        <row r="2509">
          <cell r="I2509">
            <v>0.100243</v>
          </cell>
        </row>
        <row r="2510">
          <cell r="I2510">
            <v>0.100283</v>
          </cell>
        </row>
        <row r="2511">
          <cell r="I2511">
            <v>0.100323</v>
          </cell>
        </row>
        <row r="2512">
          <cell r="I2512">
            <v>0.10036299999999999</v>
          </cell>
        </row>
        <row r="2513">
          <cell r="I2513">
            <v>0.10040300000000001</v>
          </cell>
        </row>
        <row r="2514">
          <cell r="I2514">
            <v>0.100443</v>
          </cell>
        </row>
        <row r="2515">
          <cell r="I2515">
            <v>0.100483</v>
          </cell>
        </row>
        <row r="2516">
          <cell r="I2516">
            <v>0.100523</v>
          </cell>
        </row>
        <row r="2517">
          <cell r="I2517">
            <v>0.100563</v>
          </cell>
        </row>
        <row r="2518">
          <cell r="I2518">
            <v>0.100603</v>
          </cell>
        </row>
        <row r="2519">
          <cell r="I2519">
            <v>0.100643</v>
          </cell>
        </row>
        <row r="2520">
          <cell r="I2520">
            <v>0.10068299999999999</v>
          </cell>
        </row>
        <row r="2521">
          <cell r="I2521">
            <v>0.10072299999999999</v>
          </cell>
        </row>
        <row r="2522">
          <cell r="I2522">
            <v>0.10076300000000001</v>
          </cell>
        </row>
        <row r="2523">
          <cell r="I2523">
            <v>0.100803</v>
          </cell>
        </row>
        <row r="2524">
          <cell r="I2524">
            <v>0.100843</v>
          </cell>
        </row>
        <row r="2525">
          <cell r="I2525">
            <v>0.100883</v>
          </cell>
        </row>
        <row r="2526">
          <cell r="I2526">
            <v>0.100923</v>
          </cell>
        </row>
        <row r="2527">
          <cell r="I2527">
            <v>0.100963</v>
          </cell>
        </row>
        <row r="2528">
          <cell r="I2528">
            <v>0.101003</v>
          </cell>
        </row>
        <row r="2529">
          <cell r="I2529">
            <v>0.10104299999999999</v>
          </cell>
        </row>
        <row r="2530">
          <cell r="I2530">
            <v>0.10108300000000001</v>
          </cell>
        </row>
        <row r="2531">
          <cell r="I2531">
            <v>0.101123</v>
          </cell>
        </row>
        <row r="2532">
          <cell r="I2532">
            <v>0.101163</v>
          </cell>
        </row>
        <row r="2533">
          <cell r="I2533">
            <v>0.101203</v>
          </cell>
        </row>
        <row r="2534">
          <cell r="I2534">
            <v>0.101243</v>
          </cell>
        </row>
        <row r="2535">
          <cell r="I2535">
            <v>0.101283</v>
          </cell>
        </row>
        <row r="2536">
          <cell r="I2536">
            <v>0.101323</v>
          </cell>
        </row>
        <row r="2537">
          <cell r="I2537">
            <v>0.10136299999999999</v>
          </cell>
        </row>
        <row r="2538">
          <cell r="I2538">
            <v>0.10140299999999999</v>
          </cell>
        </row>
        <row r="2539">
          <cell r="I2539">
            <v>0.10144300000000001</v>
          </cell>
        </row>
        <row r="2540">
          <cell r="I2540">
            <v>0.101483</v>
          </cell>
        </row>
        <row r="2541">
          <cell r="I2541">
            <v>0.101523</v>
          </cell>
        </row>
        <row r="2542">
          <cell r="I2542">
            <v>0.101563</v>
          </cell>
        </row>
        <row r="2543">
          <cell r="I2543">
            <v>0.101603</v>
          </cell>
        </row>
        <row r="2544">
          <cell r="I2544">
            <v>0.101643</v>
          </cell>
        </row>
        <row r="2545">
          <cell r="I2545">
            <v>0.101683</v>
          </cell>
        </row>
        <row r="2546">
          <cell r="I2546">
            <v>0.10172299999999999</v>
          </cell>
        </row>
        <row r="2547">
          <cell r="I2547">
            <v>0.10176300000000001</v>
          </cell>
        </row>
        <row r="2548">
          <cell r="I2548">
            <v>0.101803</v>
          </cell>
        </row>
        <row r="2549">
          <cell r="I2549">
            <v>0.101843</v>
          </cell>
        </row>
        <row r="2550">
          <cell r="I2550">
            <v>0.101883</v>
          </cell>
        </row>
        <row r="2551">
          <cell r="I2551">
            <v>0.101923</v>
          </cell>
        </row>
        <row r="2552">
          <cell r="I2552">
            <v>0.101963</v>
          </cell>
        </row>
        <row r="2553">
          <cell r="I2553">
            <v>0.102003</v>
          </cell>
        </row>
        <row r="2554">
          <cell r="I2554">
            <v>0.10204299999999999</v>
          </cell>
        </row>
        <row r="2555">
          <cell r="I2555">
            <v>0.10208299999999999</v>
          </cell>
        </row>
        <row r="2556">
          <cell r="I2556">
            <v>0.10212300000000001</v>
          </cell>
        </row>
        <row r="2557">
          <cell r="I2557">
            <v>0.102163</v>
          </cell>
        </row>
        <row r="2558">
          <cell r="I2558">
            <v>0.102203</v>
          </cell>
        </row>
        <row r="2559">
          <cell r="I2559">
            <v>0.102243</v>
          </cell>
        </row>
        <row r="2560">
          <cell r="I2560">
            <v>0.102283</v>
          </cell>
        </row>
        <row r="2561">
          <cell r="I2561">
            <v>0.102323</v>
          </cell>
        </row>
        <row r="2562">
          <cell r="I2562">
            <v>0.102363</v>
          </cell>
        </row>
        <row r="2563">
          <cell r="I2563">
            <v>0.10240299999999999</v>
          </cell>
        </row>
        <row r="2564">
          <cell r="I2564">
            <v>0.10244300000000001</v>
          </cell>
        </row>
        <row r="2565">
          <cell r="I2565">
            <v>0.102483</v>
          </cell>
        </row>
        <row r="2566">
          <cell r="I2566">
            <v>0.102523</v>
          </cell>
        </row>
        <row r="2567">
          <cell r="I2567">
            <v>0.102563</v>
          </cell>
        </row>
        <row r="2568">
          <cell r="I2568">
            <v>0.102603</v>
          </cell>
        </row>
        <row r="2569">
          <cell r="I2569">
            <v>0.102643</v>
          </cell>
        </row>
        <row r="2570">
          <cell r="I2570">
            <v>0.102683</v>
          </cell>
        </row>
        <row r="2571">
          <cell r="I2571">
            <v>0.10272299999999999</v>
          </cell>
        </row>
        <row r="2572">
          <cell r="I2572">
            <v>0.10276299999999999</v>
          </cell>
        </row>
        <row r="2573">
          <cell r="I2573">
            <v>0.10280300000000001</v>
          </cell>
        </row>
        <row r="2574">
          <cell r="I2574">
            <v>0.102843</v>
          </cell>
        </row>
        <row r="2575">
          <cell r="I2575">
            <v>0.102883</v>
          </cell>
        </row>
        <row r="2576">
          <cell r="I2576">
            <v>0.102923</v>
          </cell>
        </row>
        <row r="2577">
          <cell r="I2577">
            <v>0.102963</v>
          </cell>
        </row>
        <row r="2578">
          <cell r="I2578">
            <v>0.103003</v>
          </cell>
        </row>
        <row r="2579">
          <cell r="I2579">
            <v>0.103043</v>
          </cell>
        </row>
        <row r="2580">
          <cell r="I2580">
            <v>0.10308299999999999</v>
          </cell>
        </row>
        <row r="2581">
          <cell r="I2581">
            <v>0.10312300000000001</v>
          </cell>
        </row>
        <row r="2582">
          <cell r="I2582">
            <v>0.103163</v>
          </cell>
        </row>
        <row r="2583">
          <cell r="I2583">
            <v>0.103203</v>
          </cell>
        </row>
        <row r="2584">
          <cell r="I2584">
            <v>0.103243</v>
          </cell>
        </row>
        <row r="2585">
          <cell r="I2585">
            <v>0.103283</v>
          </cell>
        </row>
        <row r="2586">
          <cell r="I2586">
            <v>0.103323</v>
          </cell>
        </row>
        <row r="2587">
          <cell r="I2587">
            <v>0.103363</v>
          </cell>
        </row>
        <row r="2588">
          <cell r="I2588">
            <v>0.10340299999999999</v>
          </cell>
        </row>
        <row r="2589">
          <cell r="I2589">
            <v>0.10344299999999999</v>
          </cell>
        </row>
        <row r="2590">
          <cell r="I2590">
            <v>0.10348300000000001</v>
          </cell>
        </row>
        <row r="2591">
          <cell r="I2591">
            <v>0.103523</v>
          </cell>
        </row>
        <row r="2592">
          <cell r="I2592">
            <v>0.103563</v>
          </cell>
        </row>
        <row r="2593">
          <cell r="I2593">
            <v>0.103603</v>
          </cell>
        </row>
        <row r="2594">
          <cell r="I2594">
            <v>0.103643</v>
          </cell>
        </row>
        <row r="2595">
          <cell r="I2595">
            <v>0.103683</v>
          </cell>
        </row>
        <row r="2596">
          <cell r="I2596">
            <v>0.103723</v>
          </cell>
        </row>
        <row r="2597">
          <cell r="I2597">
            <v>0.10376299999999999</v>
          </cell>
        </row>
        <row r="2598">
          <cell r="I2598">
            <v>0.10380300000000001</v>
          </cell>
        </row>
        <row r="2599">
          <cell r="I2599">
            <v>0.103843</v>
          </cell>
        </row>
        <row r="2600">
          <cell r="I2600">
            <v>0.103883</v>
          </cell>
        </row>
        <row r="2601">
          <cell r="I2601">
            <v>0.103923</v>
          </cell>
        </row>
        <row r="2602">
          <cell r="I2602">
            <v>0.103963</v>
          </cell>
        </row>
        <row r="2603">
          <cell r="I2603">
            <v>0.104003</v>
          </cell>
        </row>
        <row r="2604">
          <cell r="I2604">
            <v>0.104043</v>
          </cell>
        </row>
        <row r="2605">
          <cell r="I2605">
            <v>0.10408299999999999</v>
          </cell>
        </row>
        <row r="2606">
          <cell r="I2606">
            <v>0.10412299999999999</v>
          </cell>
        </row>
        <row r="2607">
          <cell r="I2607">
            <v>0.10416300000000001</v>
          </cell>
        </row>
        <row r="2608">
          <cell r="I2608">
            <v>0.104203</v>
          </cell>
        </row>
        <row r="2609">
          <cell r="I2609">
            <v>0.104243</v>
          </cell>
        </row>
        <row r="2610">
          <cell r="I2610">
            <v>0.104283</v>
          </cell>
        </row>
        <row r="2611">
          <cell r="I2611">
            <v>0.104323</v>
          </cell>
        </row>
        <row r="2612">
          <cell r="I2612">
            <v>0.104363</v>
          </cell>
        </row>
        <row r="2613">
          <cell r="I2613">
            <v>0.104403</v>
          </cell>
        </row>
        <row r="2614">
          <cell r="I2614">
            <v>0.10444299999999999</v>
          </cell>
        </row>
        <row r="2615">
          <cell r="I2615">
            <v>0.10448300000000001</v>
          </cell>
        </row>
        <row r="2616">
          <cell r="I2616">
            <v>0.104523</v>
          </cell>
        </row>
        <row r="2617">
          <cell r="I2617">
            <v>0.104563</v>
          </cell>
        </row>
        <row r="2618">
          <cell r="I2618">
            <v>0.104603</v>
          </cell>
        </row>
        <row r="2619">
          <cell r="I2619">
            <v>0.104643</v>
          </cell>
        </row>
        <row r="2620">
          <cell r="I2620">
            <v>0.104683</v>
          </cell>
        </row>
        <row r="2621">
          <cell r="I2621">
            <v>0.104723</v>
          </cell>
        </row>
        <row r="2622">
          <cell r="I2622">
            <v>0.104763</v>
          </cell>
        </row>
        <row r="2623">
          <cell r="I2623">
            <v>0.10480299999999999</v>
          </cell>
        </row>
        <row r="2624">
          <cell r="I2624">
            <v>0.10484300000000001</v>
          </cell>
        </row>
        <row r="2625">
          <cell r="I2625">
            <v>0.104883</v>
          </cell>
        </row>
        <row r="2626">
          <cell r="I2626">
            <v>0.104923</v>
          </cell>
        </row>
        <row r="2627">
          <cell r="I2627">
            <v>0.104963</v>
          </cell>
        </row>
        <row r="2628">
          <cell r="I2628">
            <v>0.105003</v>
          </cell>
        </row>
        <row r="2629">
          <cell r="I2629">
            <v>0.105043</v>
          </cell>
        </row>
        <row r="2630">
          <cell r="I2630">
            <v>0.105083</v>
          </cell>
        </row>
        <row r="2631">
          <cell r="I2631">
            <v>0.10512299999999999</v>
          </cell>
        </row>
        <row r="2632">
          <cell r="I2632">
            <v>0.10516300000000001</v>
          </cell>
        </row>
        <row r="2633">
          <cell r="I2633">
            <v>0.105203</v>
          </cell>
        </row>
        <row r="2634">
          <cell r="I2634">
            <v>0.105243</v>
          </cell>
        </row>
        <row r="2635">
          <cell r="I2635">
            <v>0.105283</v>
          </cell>
        </row>
        <row r="2636">
          <cell r="I2636">
            <v>0.105323</v>
          </cell>
        </row>
        <row r="2637">
          <cell r="I2637">
            <v>0.105363</v>
          </cell>
        </row>
        <row r="2638">
          <cell r="I2638">
            <v>0.105403</v>
          </cell>
        </row>
        <row r="2639">
          <cell r="I2639">
            <v>0.105443</v>
          </cell>
        </row>
        <row r="2640">
          <cell r="I2640">
            <v>0.10548299999999999</v>
          </cell>
        </row>
        <row r="2641">
          <cell r="I2641">
            <v>0.10552300000000001</v>
          </cell>
        </row>
        <row r="2642">
          <cell r="I2642">
            <v>0.105563</v>
          </cell>
        </row>
        <row r="2643">
          <cell r="I2643">
            <v>0.105603</v>
          </cell>
        </row>
        <row r="2644">
          <cell r="I2644">
            <v>0.105643</v>
          </cell>
        </row>
        <row r="2645">
          <cell r="I2645">
            <v>0.105683</v>
          </cell>
        </row>
        <row r="2646">
          <cell r="I2646">
            <v>0.105723</v>
          </cell>
        </row>
        <row r="2647">
          <cell r="I2647">
            <v>0.105763</v>
          </cell>
        </row>
        <row r="2648">
          <cell r="I2648">
            <v>0.10580299999999999</v>
          </cell>
        </row>
        <row r="2649">
          <cell r="I2649">
            <v>0.10584300000000001</v>
          </cell>
        </row>
        <row r="2650">
          <cell r="I2650">
            <v>0.105883</v>
          </cell>
        </row>
        <row r="2651">
          <cell r="I2651">
            <v>0.105923</v>
          </cell>
        </row>
        <row r="2652">
          <cell r="I2652">
            <v>0.105963</v>
          </cell>
        </row>
        <row r="2653">
          <cell r="I2653">
            <v>0.106003</v>
          </cell>
        </row>
        <row r="2654">
          <cell r="I2654">
            <v>0.106043</v>
          </cell>
        </row>
        <row r="2655">
          <cell r="I2655">
            <v>0.106083</v>
          </cell>
        </row>
        <row r="2656">
          <cell r="I2656">
            <v>0.106123</v>
          </cell>
        </row>
        <row r="2657">
          <cell r="I2657">
            <v>0.10616299999999999</v>
          </cell>
        </row>
        <row r="2658">
          <cell r="I2658">
            <v>0.10620300000000001</v>
          </cell>
        </row>
        <row r="2659">
          <cell r="I2659">
            <v>0.106243</v>
          </cell>
        </row>
        <row r="2660">
          <cell r="I2660">
            <v>0.106283</v>
          </cell>
        </row>
        <row r="2661">
          <cell r="I2661">
            <v>0.106323</v>
          </cell>
        </row>
        <row r="2662">
          <cell r="I2662">
            <v>0.106363</v>
          </cell>
        </row>
        <row r="2663">
          <cell r="I2663">
            <v>0.106403</v>
          </cell>
        </row>
        <row r="2664">
          <cell r="I2664">
            <v>0.106443</v>
          </cell>
        </row>
        <row r="2665">
          <cell r="I2665">
            <v>0.10648299999999999</v>
          </cell>
        </row>
        <row r="2666">
          <cell r="I2666">
            <v>0.10652300000000001</v>
          </cell>
        </row>
        <row r="2667">
          <cell r="I2667">
            <v>0.106563</v>
          </cell>
        </row>
        <row r="2668">
          <cell r="I2668">
            <v>0.106603</v>
          </cell>
        </row>
        <row r="2669">
          <cell r="I2669">
            <v>0.106643</v>
          </cell>
        </row>
        <row r="2670">
          <cell r="I2670">
            <v>0.106683</v>
          </cell>
        </row>
        <row r="2671">
          <cell r="I2671">
            <v>0.106723</v>
          </cell>
        </row>
        <row r="2672">
          <cell r="I2672">
            <v>0.106763</v>
          </cell>
        </row>
        <row r="2673">
          <cell r="I2673">
            <v>0.106803</v>
          </cell>
        </row>
        <row r="2674">
          <cell r="I2674">
            <v>0.10684299999999999</v>
          </cell>
        </row>
        <row r="2675">
          <cell r="I2675">
            <v>0.10688300000000001</v>
          </cell>
        </row>
        <row r="2676">
          <cell r="I2676">
            <v>0.106923</v>
          </cell>
        </row>
        <row r="2677">
          <cell r="I2677">
            <v>0.106963</v>
          </cell>
        </row>
        <row r="2678">
          <cell r="I2678">
            <v>0.107003</v>
          </cell>
        </row>
        <row r="2679">
          <cell r="I2679">
            <v>0.107043</v>
          </cell>
        </row>
        <row r="2680">
          <cell r="I2680">
            <v>0.107083</v>
          </cell>
        </row>
        <row r="2681">
          <cell r="I2681">
            <v>0.107123</v>
          </cell>
        </row>
        <row r="2682">
          <cell r="I2682">
            <v>0.10716299999999999</v>
          </cell>
        </row>
        <row r="2683">
          <cell r="I2683">
            <v>0.10720300000000001</v>
          </cell>
        </row>
        <row r="2684">
          <cell r="I2684">
            <v>0.107243</v>
          </cell>
        </row>
        <row r="2685">
          <cell r="I2685">
            <v>0.107283</v>
          </cell>
        </row>
        <row r="2686">
          <cell r="I2686">
            <v>0.107323</v>
          </cell>
        </row>
        <row r="2687">
          <cell r="I2687">
            <v>0.107363</v>
          </cell>
        </row>
        <row r="2688">
          <cell r="I2688">
            <v>0.107403</v>
          </cell>
        </row>
        <row r="2689">
          <cell r="I2689">
            <v>0.107443</v>
          </cell>
        </row>
        <row r="2690">
          <cell r="I2690">
            <v>0.107483</v>
          </cell>
        </row>
        <row r="2691">
          <cell r="I2691">
            <v>0.10752299999999999</v>
          </cell>
        </row>
        <row r="2692">
          <cell r="I2692">
            <v>0.10756300000000001</v>
          </cell>
        </row>
        <row r="2693">
          <cell r="I2693">
            <v>0.107603</v>
          </cell>
        </row>
        <row r="2694">
          <cell r="I2694">
            <v>0.107643</v>
          </cell>
        </row>
        <row r="2695">
          <cell r="I2695">
            <v>0.107683</v>
          </cell>
        </row>
        <row r="2696">
          <cell r="I2696">
            <v>0.107723</v>
          </cell>
        </row>
        <row r="2697">
          <cell r="I2697">
            <v>0.107763</v>
          </cell>
        </row>
        <row r="2698">
          <cell r="I2698">
            <v>0.107803</v>
          </cell>
        </row>
        <row r="2699">
          <cell r="I2699">
            <v>0.10784299999999999</v>
          </cell>
        </row>
        <row r="2700">
          <cell r="I2700">
            <v>0.10788300000000001</v>
          </cell>
        </row>
        <row r="2701">
          <cell r="I2701">
            <v>0.10792300000000001</v>
          </cell>
        </row>
        <row r="2702">
          <cell r="I2702">
            <v>0.107963</v>
          </cell>
        </row>
        <row r="2703">
          <cell r="I2703">
            <v>0.108003</v>
          </cell>
        </row>
        <row r="2704">
          <cell r="I2704">
            <v>0.108043</v>
          </cell>
        </row>
        <row r="2705">
          <cell r="I2705">
            <v>0.108083</v>
          </cell>
        </row>
        <row r="2706">
          <cell r="I2706">
            <v>0.108123</v>
          </cell>
        </row>
        <row r="2707">
          <cell r="I2707">
            <v>0.108163</v>
          </cell>
        </row>
        <row r="2708">
          <cell r="I2708">
            <v>0.10820299999999999</v>
          </cell>
        </row>
        <row r="2709">
          <cell r="I2709">
            <v>0.10824300000000001</v>
          </cell>
        </row>
        <row r="2710">
          <cell r="I2710">
            <v>0.108283</v>
          </cell>
        </row>
        <row r="2711">
          <cell r="I2711">
            <v>0.108323</v>
          </cell>
        </row>
        <row r="2712">
          <cell r="I2712">
            <v>0.108363</v>
          </cell>
        </row>
        <row r="2713">
          <cell r="I2713">
            <v>0.108403</v>
          </cell>
        </row>
        <row r="2714">
          <cell r="I2714">
            <v>0.108443</v>
          </cell>
        </row>
        <row r="2715">
          <cell r="I2715">
            <v>0.108483</v>
          </cell>
        </row>
        <row r="2716">
          <cell r="I2716">
            <v>0.10852299999999999</v>
          </cell>
        </row>
        <row r="2717">
          <cell r="I2717">
            <v>0.10856300000000001</v>
          </cell>
        </row>
        <row r="2718">
          <cell r="I2718">
            <v>0.10860300000000001</v>
          </cell>
        </row>
        <row r="2719">
          <cell r="I2719">
            <v>0.108643</v>
          </cell>
        </row>
        <row r="2720">
          <cell r="I2720">
            <v>0.108683</v>
          </cell>
        </row>
        <row r="2721">
          <cell r="I2721">
            <v>0.108723</v>
          </cell>
        </row>
        <row r="2722">
          <cell r="I2722">
            <v>0.108763</v>
          </cell>
        </row>
        <row r="2723">
          <cell r="I2723">
            <v>0.108803</v>
          </cell>
        </row>
        <row r="2724">
          <cell r="I2724">
            <v>0.108843</v>
          </cell>
        </row>
        <row r="2725">
          <cell r="I2725">
            <v>0.10888299999999999</v>
          </cell>
        </row>
        <row r="2726">
          <cell r="I2726">
            <v>0.10892300000000001</v>
          </cell>
        </row>
        <row r="2727">
          <cell r="I2727">
            <v>0.108963</v>
          </cell>
        </row>
        <row r="2728">
          <cell r="I2728">
            <v>0.109003</v>
          </cell>
        </row>
        <row r="2729">
          <cell r="I2729">
            <v>0.109043</v>
          </cell>
        </row>
        <row r="2730">
          <cell r="I2730">
            <v>0.109083</v>
          </cell>
        </row>
        <row r="2731">
          <cell r="I2731">
            <v>0.109123</v>
          </cell>
        </row>
        <row r="2732">
          <cell r="I2732">
            <v>0.109163</v>
          </cell>
        </row>
        <row r="2733">
          <cell r="I2733">
            <v>0.10920299999999999</v>
          </cell>
        </row>
        <row r="2734">
          <cell r="I2734">
            <v>0.10924300000000001</v>
          </cell>
        </row>
        <row r="2735">
          <cell r="I2735">
            <v>0.10928300000000001</v>
          </cell>
        </row>
        <row r="2736">
          <cell r="I2736">
            <v>0.109323</v>
          </cell>
        </row>
        <row r="2737">
          <cell r="I2737">
            <v>0.109363</v>
          </cell>
        </row>
        <row r="2738">
          <cell r="I2738">
            <v>0.109403</v>
          </cell>
        </row>
        <row r="2739">
          <cell r="I2739">
            <v>0.109443</v>
          </cell>
        </row>
        <row r="2740">
          <cell r="I2740">
            <v>0.109483</v>
          </cell>
        </row>
        <row r="2741">
          <cell r="I2741">
            <v>0.109523</v>
          </cell>
        </row>
        <row r="2742">
          <cell r="I2742">
            <v>0.10956299999999999</v>
          </cell>
        </row>
        <row r="2743">
          <cell r="I2743">
            <v>0.10960300000000001</v>
          </cell>
        </row>
        <row r="2744">
          <cell r="I2744">
            <v>0.109643</v>
          </cell>
        </row>
        <row r="2745">
          <cell r="I2745">
            <v>0.109683</v>
          </cell>
        </row>
        <row r="2746">
          <cell r="I2746">
            <v>0.109723</v>
          </cell>
        </row>
        <row r="2747">
          <cell r="I2747">
            <v>0.109763</v>
          </cell>
        </row>
        <row r="2748">
          <cell r="I2748">
            <v>0.109803</v>
          </cell>
        </row>
        <row r="2749">
          <cell r="I2749">
            <v>0.109843</v>
          </cell>
        </row>
        <row r="2750">
          <cell r="I2750">
            <v>0.10988299999999999</v>
          </cell>
        </row>
        <row r="2751">
          <cell r="I2751">
            <v>0.10992300000000001</v>
          </cell>
        </row>
        <row r="2752">
          <cell r="I2752">
            <v>0.10996300000000001</v>
          </cell>
        </row>
        <row r="2753">
          <cell r="I2753">
            <v>0.110003</v>
          </cell>
        </row>
        <row r="2754">
          <cell r="I2754">
            <v>0.110043</v>
          </cell>
        </row>
        <row r="2755">
          <cell r="I2755">
            <v>0.110083</v>
          </cell>
        </row>
        <row r="2756">
          <cell r="I2756">
            <v>0.110123</v>
          </cell>
        </row>
        <row r="2757">
          <cell r="I2757">
            <v>0.110163</v>
          </cell>
        </row>
        <row r="2758">
          <cell r="I2758">
            <v>0.110203</v>
          </cell>
        </row>
        <row r="2759">
          <cell r="I2759">
            <v>0.11024299999999999</v>
          </cell>
        </row>
        <row r="2760">
          <cell r="I2760">
            <v>0.11028300000000001</v>
          </cell>
        </row>
        <row r="2761">
          <cell r="I2761">
            <v>0.110323</v>
          </cell>
        </row>
        <row r="2762">
          <cell r="I2762">
            <v>0.110363</v>
          </cell>
        </row>
        <row r="2763">
          <cell r="I2763">
            <v>0.110403</v>
          </cell>
        </row>
        <row r="2764">
          <cell r="I2764">
            <v>0.110443</v>
          </cell>
        </row>
        <row r="2765">
          <cell r="I2765">
            <v>0.110483</v>
          </cell>
        </row>
        <row r="2766">
          <cell r="I2766">
            <v>0.110523</v>
          </cell>
        </row>
        <row r="2767">
          <cell r="I2767">
            <v>0.11056299999999999</v>
          </cell>
        </row>
        <row r="2768">
          <cell r="I2768">
            <v>0.11060300000000001</v>
          </cell>
        </row>
        <row r="2769">
          <cell r="I2769">
            <v>0.11064300000000001</v>
          </cell>
        </row>
        <row r="2770">
          <cell r="I2770">
            <v>0.110683</v>
          </cell>
        </row>
        <row r="2771">
          <cell r="I2771">
            <v>0.110723</v>
          </cell>
        </row>
        <row r="2772">
          <cell r="I2772">
            <v>0.110763</v>
          </cell>
        </row>
        <row r="2773">
          <cell r="I2773">
            <v>0.110803</v>
          </cell>
        </row>
        <row r="2774">
          <cell r="I2774">
            <v>0.110843</v>
          </cell>
        </row>
        <row r="2775">
          <cell r="I2775">
            <v>0.110883</v>
          </cell>
        </row>
        <row r="2776">
          <cell r="I2776">
            <v>0.11092299999999999</v>
          </cell>
        </row>
        <row r="2777">
          <cell r="I2777">
            <v>0.11096300000000001</v>
          </cell>
        </row>
        <row r="2778">
          <cell r="I2778">
            <v>0.111003</v>
          </cell>
        </row>
        <row r="2779">
          <cell r="I2779">
            <v>0.111043</v>
          </cell>
        </row>
        <row r="2780">
          <cell r="I2780">
            <v>0.111083</v>
          </cell>
        </row>
        <row r="2781">
          <cell r="I2781">
            <v>0.111123</v>
          </cell>
        </row>
        <row r="2782">
          <cell r="I2782">
            <v>0.111163</v>
          </cell>
        </row>
        <row r="2783">
          <cell r="I2783">
            <v>0.111203</v>
          </cell>
        </row>
        <row r="2784">
          <cell r="I2784">
            <v>0.11124299999999999</v>
          </cell>
        </row>
        <row r="2785">
          <cell r="I2785">
            <v>0.11128300000000001</v>
          </cell>
        </row>
        <row r="2786">
          <cell r="I2786">
            <v>0.11132300000000001</v>
          </cell>
        </row>
        <row r="2787">
          <cell r="I2787">
            <v>0.111363</v>
          </cell>
        </row>
        <row r="2788">
          <cell r="I2788">
            <v>0.111403</v>
          </cell>
        </row>
        <row r="2789">
          <cell r="I2789">
            <v>0.111443</v>
          </cell>
        </row>
        <row r="2790">
          <cell r="I2790">
            <v>0.111483</v>
          </cell>
        </row>
        <row r="2791">
          <cell r="I2791">
            <v>0.111523</v>
          </cell>
        </row>
        <row r="2792">
          <cell r="I2792">
            <v>0.111563</v>
          </cell>
        </row>
        <row r="2793">
          <cell r="I2793">
            <v>0.11160299999999999</v>
          </cell>
        </row>
        <row r="2794">
          <cell r="I2794">
            <v>0.11164300000000001</v>
          </cell>
        </row>
        <row r="2795">
          <cell r="I2795">
            <v>0.111683</v>
          </cell>
        </row>
        <row r="2796">
          <cell r="I2796">
            <v>0.111723</v>
          </cell>
        </row>
        <row r="2797">
          <cell r="I2797">
            <v>0.111763</v>
          </cell>
        </row>
        <row r="2798">
          <cell r="I2798">
            <v>0.111803</v>
          </cell>
        </row>
        <row r="2799">
          <cell r="I2799">
            <v>0.111843</v>
          </cell>
        </row>
        <row r="2800">
          <cell r="I2800">
            <v>0.111883</v>
          </cell>
        </row>
        <row r="2801">
          <cell r="I2801">
            <v>0.11192299999999999</v>
          </cell>
        </row>
        <row r="2802">
          <cell r="I2802">
            <v>0.11196299999999999</v>
          </cell>
        </row>
        <row r="2803">
          <cell r="I2803">
            <v>0.11200300000000001</v>
          </cell>
        </row>
        <row r="2804">
          <cell r="I2804">
            <v>0.112043</v>
          </cell>
        </row>
        <row r="2805">
          <cell r="I2805">
            <v>0.112083</v>
          </cell>
        </row>
        <row r="2806">
          <cell r="I2806">
            <v>0.112123</v>
          </cell>
        </row>
        <row r="2807">
          <cell r="I2807">
            <v>0.112163</v>
          </cell>
        </row>
        <row r="2808">
          <cell r="I2808">
            <v>0.112203</v>
          </cell>
        </row>
        <row r="2809">
          <cell r="I2809">
            <v>0.112243</v>
          </cell>
        </row>
        <row r="2810">
          <cell r="I2810">
            <v>0.11228299999999999</v>
          </cell>
        </row>
        <row r="2811">
          <cell r="I2811">
            <v>0.11232300000000001</v>
          </cell>
        </row>
        <row r="2812">
          <cell r="I2812">
            <v>0.112363</v>
          </cell>
        </row>
        <row r="2813">
          <cell r="I2813">
            <v>0.112403</v>
          </cell>
        </row>
        <row r="2814">
          <cell r="I2814">
            <v>0.112443</v>
          </cell>
        </row>
        <row r="2815">
          <cell r="I2815">
            <v>0.112483</v>
          </cell>
        </row>
        <row r="2816">
          <cell r="I2816">
            <v>0.112523</v>
          </cell>
        </row>
        <row r="2817">
          <cell r="I2817">
            <v>0.112563</v>
          </cell>
        </row>
        <row r="2818">
          <cell r="I2818">
            <v>0.11260299999999999</v>
          </cell>
        </row>
        <row r="2819">
          <cell r="I2819">
            <v>0.11264299999999999</v>
          </cell>
        </row>
        <row r="2820">
          <cell r="I2820">
            <v>0.11268300000000001</v>
          </cell>
        </row>
        <row r="2821">
          <cell r="I2821">
            <v>0.112723</v>
          </cell>
        </row>
        <row r="2822">
          <cell r="I2822">
            <v>0.112763</v>
          </cell>
        </row>
        <row r="2823">
          <cell r="I2823">
            <v>0.112803</v>
          </cell>
        </row>
        <row r="2824">
          <cell r="I2824">
            <v>0.112843</v>
          </cell>
        </row>
        <row r="2825">
          <cell r="I2825">
            <v>0.112883</v>
          </cell>
        </row>
        <row r="2826">
          <cell r="I2826">
            <v>0.112923</v>
          </cell>
        </row>
        <row r="2827">
          <cell r="I2827">
            <v>0.11296299999999999</v>
          </cell>
        </row>
        <row r="2828">
          <cell r="I2828">
            <v>0.11300300000000001</v>
          </cell>
        </row>
        <row r="2829">
          <cell r="I2829">
            <v>0.113043</v>
          </cell>
        </row>
        <row r="2830">
          <cell r="I2830">
            <v>0.113083</v>
          </cell>
        </row>
        <row r="2831">
          <cell r="I2831">
            <v>0.113123</v>
          </cell>
        </row>
        <row r="2832">
          <cell r="I2832">
            <v>0.113163</v>
          </cell>
        </row>
        <row r="2833">
          <cell r="I2833">
            <v>0.113203</v>
          </cell>
        </row>
        <row r="2834">
          <cell r="I2834">
            <v>0.113243</v>
          </cell>
        </row>
        <row r="2835">
          <cell r="I2835">
            <v>0.11328299999999999</v>
          </cell>
        </row>
        <row r="2836">
          <cell r="I2836">
            <v>0.11332299999999999</v>
          </cell>
        </row>
        <row r="2837">
          <cell r="I2837">
            <v>0.11336300000000001</v>
          </cell>
        </row>
        <row r="2838">
          <cell r="I2838">
            <v>0.113403</v>
          </cell>
        </row>
        <row r="2839">
          <cell r="I2839">
            <v>0.113443</v>
          </cell>
        </row>
        <row r="2840">
          <cell r="I2840">
            <v>0.113483</v>
          </cell>
        </row>
        <row r="2841">
          <cell r="I2841">
            <v>0.113523</v>
          </cell>
        </row>
        <row r="2842">
          <cell r="I2842">
            <v>0.113563</v>
          </cell>
        </row>
        <row r="2843">
          <cell r="I2843">
            <v>0.113603</v>
          </cell>
        </row>
        <row r="2844">
          <cell r="I2844">
            <v>0.11364299999999999</v>
          </cell>
        </row>
        <row r="2845">
          <cell r="I2845">
            <v>0.11368300000000001</v>
          </cell>
        </row>
        <row r="2846">
          <cell r="I2846">
            <v>0.113723</v>
          </cell>
        </row>
        <row r="2847">
          <cell r="I2847">
            <v>0.113763</v>
          </cell>
        </row>
        <row r="2848">
          <cell r="I2848">
            <v>0.113803</v>
          </cell>
        </row>
        <row r="2849">
          <cell r="I2849">
            <v>0.113843</v>
          </cell>
        </row>
        <row r="2850">
          <cell r="I2850">
            <v>0.113883</v>
          </cell>
        </row>
        <row r="2851">
          <cell r="I2851">
            <v>0.113923</v>
          </cell>
        </row>
        <row r="2852">
          <cell r="I2852">
            <v>0.11396299999999999</v>
          </cell>
        </row>
        <row r="2853">
          <cell r="I2853">
            <v>0.11400299999999999</v>
          </cell>
        </row>
        <row r="2854">
          <cell r="I2854">
            <v>0.11404300000000001</v>
          </cell>
        </row>
        <row r="2855">
          <cell r="I2855">
            <v>0.114083</v>
          </cell>
        </row>
        <row r="2856">
          <cell r="I2856">
            <v>0.114123</v>
          </cell>
        </row>
        <row r="2857">
          <cell r="I2857">
            <v>0.114163</v>
          </cell>
        </row>
        <row r="2858">
          <cell r="I2858">
            <v>0.114203</v>
          </cell>
        </row>
        <row r="2859">
          <cell r="I2859">
            <v>0.114243</v>
          </cell>
        </row>
        <row r="2860">
          <cell r="I2860">
            <v>0.114283</v>
          </cell>
        </row>
        <row r="2861">
          <cell r="I2861">
            <v>0.11432299999999999</v>
          </cell>
        </row>
        <row r="2862">
          <cell r="I2862">
            <v>0.11436300000000001</v>
          </cell>
        </row>
        <row r="2863">
          <cell r="I2863">
            <v>0.114403</v>
          </cell>
        </row>
        <row r="2864">
          <cell r="I2864">
            <v>0.114443</v>
          </cell>
        </row>
        <row r="2865">
          <cell r="I2865">
            <v>0.114483</v>
          </cell>
        </row>
        <row r="2866">
          <cell r="I2866">
            <v>0.114523</v>
          </cell>
        </row>
        <row r="2867">
          <cell r="I2867">
            <v>0.114563</v>
          </cell>
        </row>
        <row r="2868">
          <cell r="I2868">
            <v>0.114603</v>
          </cell>
        </row>
        <row r="2869">
          <cell r="I2869">
            <v>0.11464299999999999</v>
          </cell>
        </row>
        <row r="2870">
          <cell r="I2870">
            <v>0.11468299999999999</v>
          </cell>
        </row>
        <row r="2871">
          <cell r="I2871">
            <v>0.11472300000000001</v>
          </cell>
        </row>
        <row r="2872">
          <cell r="I2872">
            <v>0.114763</v>
          </cell>
        </row>
        <row r="2873">
          <cell r="I2873">
            <v>0.114803</v>
          </cell>
        </row>
        <row r="2874">
          <cell r="I2874">
            <v>0.114843</v>
          </cell>
        </row>
        <row r="2875">
          <cell r="I2875">
            <v>0.114883</v>
          </cell>
        </row>
        <row r="2876">
          <cell r="I2876">
            <v>0.114923</v>
          </cell>
        </row>
        <row r="2877">
          <cell r="I2877">
            <v>0.114963</v>
          </cell>
        </row>
        <row r="2878">
          <cell r="I2878">
            <v>0.11500299999999999</v>
          </cell>
        </row>
        <row r="2879">
          <cell r="I2879">
            <v>0.11504300000000001</v>
          </cell>
        </row>
        <row r="2880">
          <cell r="I2880">
            <v>0.115083</v>
          </cell>
        </row>
        <row r="2881">
          <cell r="I2881">
            <v>0.115123</v>
          </cell>
        </row>
        <row r="2882">
          <cell r="I2882">
            <v>0.115163</v>
          </cell>
        </row>
        <row r="2883">
          <cell r="I2883">
            <v>0.115203</v>
          </cell>
        </row>
        <row r="2884">
          <cell r="I2884">
            <v>0.115243</v>
          </cell>
        </row>
        <row r="2885">
          <cell r="I2885">
            <v>0.115283</v>
          </cell>
        </row>
        <row r="2886">
          <cell r="I2886">
            <v>0.11532299999999999</v>
          </cell>
        </row>
        <row r="2887">
          <cell r="I2887">
            <v>0.11536299999999999</v>
          </cell>
        </row>
        <row r="2888">
          <cell r="I2888">
            <v>0.11540300000000001</v>
          </cell>
        </row>
        <row r="2889">
          <cell r="I2889">
            <v>0.115443</v>
          </cell>
        </row>
        <row r="2890">
          <cell r="I2890">
            <v>0.115483</v>
          </cell>
        </row>
        <row r="2891">
          <cell r="I2891">
            <v>0.115523</v>
          </cell>
        </row>
        <row r="2892">
          <cell r="I2892">
            <v>0.115563</v>
          </cell>
        </row>
        <row r="2893">
          <cell r="I2893">
            <v>0.115603</v>
          </cell>
        </row>
        <row r="2894">
          <cell r="I2894">
            <v>0.115643</v>
          </cell>
        </row>
        <row r="2895">
          <cell r="I2895">
            <v>0.11568299999999999</v>
          </cell>
        </row>
        <row r="2896">
          <cell r="I2896">
            <v>0.11572300000000001</v>
          </cell>
        </row>
        <row r="2897">
          <cell r="I2897">
            <v>0.115763</v>
          </cell>
        </row>
        <row r="2898">
          <cell r="I2898">
            <v>0.115803</v>
          </cell>
        </row>
        <row r="2899">
          <cell r="I2899">
            <v>0.115843</v>
          </cell>
        </row>
        <row r="2900">
          <cell r="I2900">
            <v>0.115883</v>
          </cell>
        </row>
        <row r="2901">
          <cell r="I2901">
            <v>0.115923</v>
          </cell>
        </row>
        <row r="2902">
          <cell r="I2902">
            <v>0.115963</v>
          </cell>
        </row>
        <row r="2903">
          <cell r="I2903">
            <v>0.116003</v>
          </cell>
        </row>
        <row r="2904">
          <cell r="I2904">
            <v>0.11604299999999999</v>
          </cell>
        </row>
        <row r="2905">
          <cell r="I2905">
            <v>0.11608300000000001</v>
          </cell>
        </row>
        <row r="2906">
          <cell r="I2906">
            <v>0.116123</v>
          </cell>
        </row>
        <row r="2907">
          <cell r="I2907">
            <v>0.116163</v>
          </cell>
        </row>
        <row r="2908">
          <cell r="I2908">
            <v>0.116203</v>
          </cell>
        </row>
        <row r="2909">
          <cell r="I2909">
            <v>0.116243</v>
          </cell>
        </row>
        <row r="2910">
          <cell r="I2910">
            <v>0.116283</v>
          </cell>
        </row>
        <row r="2911">
          <cell r="I2911">
            <v>0.116323</v>
          </cell>
        </row>
        <row r="2912">
          <cell r="I2912">
            <v>0.11636299999999999</v>
          </cell>
        </row>
        <row r="2913">
          <cell r="I2913">
            <v>0.11640300000000001</v>
          </cell>
        </row>
        <row r="2914">
          <cell r="I2914">
            <v>0.116443</v>
          </cell>
        </row>
        <row r="2915">
          <cell r="I2915">
            <v>0.116483</v>
          </cell>
        </row>
        <row r="2916">
          <cell r="I2916">
            <v>0.116523</v>
          </cell>
        </row>
        <row r="2917">
          <cell r="I2917">
            <v>0.116563</v>
          </cell>
        </row>
        <row r="2918">
          <cell r="I2918">
            <v>0.116603</v>
          </cell>
        </row>
        <row r="2919">
          <cell r="I2919">
            <v>0.116643</v>
          </cell>
        </row>
        <row r="2920">
          <cell r="I2920">
            <v>0.116683</v>
          </cell>
        </row>
        <row r="2921">
          <cell r="I2921">
            <v>0.11672299999999999</v>
          </cell>
        </row>
        <row r="2922">
          <cell r="I2922">
            <v>0.11676300000000001</v>
          </cell>
        </row>
        <row r="2923">
          <cell r="I2923">
            <v>0.116803</v>
          </cell>
        </row>
        <row r="2924">
          <cell r="I2924">
            <v>0.116843</v>
          </cell>
        </row>
        <row r="2925">
          <cell r="I2925">
            <v>0.116883</v>
          </cell>
        </row>
        <row r="2926">
          <cell r="I2926">
            <v>0.116923</v>
          </cell>
        </row>
        <row r="2927">
          <cell r="I2927">
            <v>0.116963</v>
          </cell>
        </row>
        <row r="2928">
          <cell r="I2928">
            <v>0.117003</v>
          </cell>
        </row>
        <row r="2929">
          <cell r="I2929">
            <v>0.11704299999999999</v>
          </cell>
        </row>
        <row r="2930">
          <cell r="I2930">
            <v>0.11708300000000001</v>
          </cell>
        </row>
        <row r="2931">
          <cell r="I2931">
            <v>0.117123</v>
          </cell>
        </row>
        <row r="2932">
          <cell r="I2932">
            <v>0.117163</v>
          </cell>
        </row>
        <row r="2933">
          <cell r="I2933">
            <v>0.117203</v>
          </cell>
        </row>
        <row r="2934">
          <cell r="I2934">
            <v>0.117243</v>
          </cell>
        </row>
        <row r="2935">
          <cell r="I2935">
            <v>0.117283</v>
          </cell>
        </row>
        <row r="2936">
          <cell r="I2936">
            <v>0.117323</v>
          </cell>
        </row>
        <row r="2937">
          <cell r="I2937">
            <v>0.117363</v>
          </cell>
        </row>
        <row r="2938">
          <cell r="I2938">
            <v>0.11740299999999999</v>
          </cell>
        </row>
        <row r="2939">
          <cell r="I2939">
            <v>0.11744300000000001</v>
          </cell>
        </row>
        <row r="2940">
          <cell r="I2940">
            <v>0.117483</v>
          </cell>
        </row>
        <row r="2941">
          <cell r="I2941">
            <v>0.117523</v>
          </cell>
        </row>
        <row r="2942">
          <cell r="I2942">
            <v>0.117563</v>
          </cell>
        </row>
        <row r="2943">
          <cell r="I2943">
            <v>0.117603</v>
          </cell>
        </row>
        <row r="2944">
          <cell r="I2944">
            <v>0.117643</v>
          </cell>
        </row>
        <row r="2945">
          <cell r="I2945">
            <v>0.117683</v>
          </cell>
        </row>
        <row r="2946">
          <cell r="I2946">
            <v>0.11772299999999999</v>
          </cell>
        </row>
        <row r="2947">
          <cell r="I2947">
            <v>0.11776300000000001</v>
          </cell>
        </row>
        <row r="2948">
          <cell r="I2948">
            <v>0.117803</v>
          </cell>
        </row>
        <row r="2949">
          <cell r="I2949">
            <v>0.117843</v>
          </cell>
        </row>
        <row r="2950">
          <cell r="I2950">
            <v>0.117883</v>
          </cell>
        </row>
        <row r="2951">
          <cell r="I2951">
            <v>0.117923</v>
          </cell>
        </row>
        <row r="2952">
          <cell r="I2952">
            <v>0.117963</v>
          </cell>
        </row>
        <row r="2953">
          <cell r="I2953">
            <v>0.118003</v>
          </cell>
        </row>
        <row r="2954">
          <cell r="I2954">
            <v>0.118043</v>
          </cell>
        </row>
        <row r="2955">
          <cell r="I2955">
            <v>0.11808299999999999</v>
          </cell>
        </row>
        <row r="2956">
          <cell r="I2956">
            <v>0.11812300000000001</v>
          </cell>
        </row>
        <row r="2957">
          <cell r="I2957">
            <v>0.118163</v>
          </cell>
        </row>
        <row r="2958">
          <cell r="I2958">
            <v>0.118203</v>
          </cell>
        </row>
        <row r="2959">
          <cell r="I2959">
            <v>0.118243</v>
          </cell>
        </row>
        <row r="2960">
          <cell r="I2960">
            <v>0.118283</v>
          </cell>
        </row>
        <row r="2961">
          <cell r="I2961">
            <v>0.118323</v>
          </cell>
        </row>
        <row r="2962">
          <cell r="I2962">
            <v>0.118363</v>
          </cell>
        </row>
        <row r="2963">
          <cell r="I2963">
            <v>0.11840299999999999</v>
          </cell>
        </row>
        <row r="2964">
          <cell r="I2964">
            <v>0.11844300000000001</v>
          </cell>
        </row>
        <row r="2965">
          <cell r="I2965">
            <v>0.118483</v>
          </cell>
        </row>
        <row r="2966">
          <cell r="I2966">
            <v>0.118523</v>
          </cell>
        </row>
        <row r="2967">
          <cell r="I2967">
            <v>0.118563</v>
          </cell>
        </row>
        <row r="2968">
          <cell r="I2968">
            <v>0.118603</v>
          </cell>
        </row>
        <row r="2969">
          <cell r="I2969">
            <v>0.118643</v>
          </cell>
        </row>
        <row r="2970">
          <cell r="I2970">
            <v>0.118683</v>
          </cell>
        </row>
        <row r="2971">
          <cell r="I2971">
            <v>0.118723</v>
          </cell>
        </row>
        <row r="2972">
          <cell r="I2972">
            <v>0.11876299999999999</v>
          </cell>
        </row>
        <row r="2973">
          <cell r="I2973">
            <v>0.11880300000000001</v>
          </cell>
        </row>
        <row r="2974">
          <cell r="I2974">
            <v>0.118843</v>
          </cell>
        </row>
        <row r="2975">
          <cell r="I2975">
            <v>0.118883</v>
          </cell>
        </row>
        <row r="2976">
          <cell r="I2976">
            <v>0.118923</v>
          </cell>
        </row>
        <row r="2977">
          <cell r="I2977">
            <v>0.118963</v>
          </cell>
        </row>
        <row r="2978">
          <cell r="I2978">
            <v>0.119003</v>
          </cell>
        </row>
        <row r="2979">
          <cell r="I2979">
            <v>0.119043</v>
          </cell>
        </row>
        <row r="2980">
          <cell r="I2980">
            <v>0.11908299999999999</v>
          </cell>
        </row>
        <row r="2981">
          <cell r="I2981">
            <v>0.11912300000000001</v>
          </cell>
        </row>
        <row r="2982">
          <cell r="I2982">
            <v>0.11916300000000001</v>
          </cell>
        </row>
        <row r="2983">
          <cell r="I2983">
            <v>0.119203</v>
          </cell>
        </row>
        <row r="2984">
          <cell r="I2984">
            <v>0.119243</v>
          </cell>
        </row>
        <row r="2985">
          <cell r="I2985">
            <v>0.119283</v>
          </cell>
        </row>
        <row r="2986">
          <cell r="I2986">
            <v>0.119323</v>
          </cell>
        </row>
        <row r="2987">
          <cell r="I2987">
            <v>0.119363</v>
          </cell>
        </row>
        <row r="2988">
          <cell r="I2988">
            <v>0.119403</v>
          </cell>
        </row>
        <row r="2989">
          <cell r="I2989">
            <v>0.11944299999999999</v>
          </cell>
        </row>
        <row r="2990">
          <cell r="I2990">
            <v>0.11948300000000001</v>
          </cell>
        </row>
        <row r="2991">
          <cell r="I2991">
            <v>0.119523</v>
          </cell>
        </row>
        <row r="2992">
          <cell r="I2992">
            <v>0.119563</v>
          </cell>
        </row>
        <row r="2993">
          <cell r="I2993">
            <v>0.119603</v>
          </cell>
        </row>
        <row r="2994">
          <cell r="I2994">
            <v>0.119643</v>
          </cell>
        </row>
        <row r="2995">
          <cell r="I2995">
            <v>0.119683</v>
          </cell>
        </row>
        <row r="2996">
          <cell r="I2996">
            <v>0.119723</v>
          </cell>
        </row>
        <row r="2997">
          <cell r="I2997">
            <v>0.11976299999999999</v>
          </cell>
        </row>
        <row r="2998">
          <cell r="I2998">
            <v>0.11980300000000001</v>
          </cell>
        </row>
        <row r="2999">
          <cell r="I2999">
            <v>0.11984300000000001</v>
          </cell>
        </row>
        <row r="3000">
          <cell r="I3000">
            <v>0.119883</v>
          </cell>
        </row>
        <row r="3001">
          <cell r="I3001">
            <v>0.119923</v>
          </cell>
        </row>
        <row r="3002">
          <cell r="I3002">
            <v>0.119963</v>
          </cell>
        </row>
        <row r="3003">
          <cell r="I3003">
            <v>0.120003</v>
          </cell>
        </row>
        <row r="3004">
          <cell r="I3004">
            <v>0.120043</v>
          </cell>
        </row>
        <row r="3005">
          <cell r="I3005">
            <v>0.120083</v>
          </cell>
        </row>
        <row r="3006">
          <cell r="I3006">
            <v>0.12012299999999999</v>
          </cell>
        </row>
        <row r="3007">
          <cell r="I3007">
            <v>0.12016300000000001</v>
          </cell>
        </row>
        <row r="3008">
          <cell r="I3008">
            <v>0.120203</v>
          </cell>
        </row>
        <row r="3009">
          <cell r="I3009">
            <v>0.120243</v>
          </cell>
        </row>
        <row r="3010">
          <cell r="I3010">
            <v>0.120283</v>
          </cell>
        </row>
        <row r="3011">
          <cell r="I3011">
            <v>0.120323</v>
          </cell>
        </row>
        <row r="3012">
          <cell r="I3012">
            <v>0.120363</v>
          </cell>
        </row>
        <row r="3013">
          <cell r="I3013">
            <v>0.120403</v>
          </cell>
        </row>
        <row r="3014">
          <cell r="I3014">
            <v>0.12044299999999999</v>
          </cell>
        </row>
        <row r="3015">
          <cell r="I3015">
            <v>0.12048300000000001</v>
          </cell>
        </row>
        <row r="3016">
          <cell r="I3016">
            <v>0.12052300000000001</v>
          </cell>
        </row>
        <row r="3017">
          <cell r="I3017">
            <v>0.120563</v>
          </cell>
        </row>
        <row r="3018">
          <cell r="I3018">
            <v>0.120603</v>
          </cell>
        </row>
        <row r="3019">
          <cell r="I3019">
            <v>0.120643</v>
          </cell>
        </row>
        <row r="3020">
          <cell r="I3020">
            <v>0.120683</v>
          </cell>
        </row>
        <row r="3021">
          <cell r="I3021">
            <v>0.120723</v>
          </cell>
        </row>
        <row r="3022">
          <cell r="I3022">
            <v>0.120763</v>
          </cell>
        </row>
        <row r="3023">
          <cell r="I3023">
            <v>0.12080299999999999</v>
          </cell>
        </row>
        <row r="3024">
          <cell r="I3024">
            <v>0.12084300000000001</v>
          </cell>
        </row>
        <row r="3025">
          <cell r="I3025">
            <v>0.120883</v>
          </cell>
        </row>
        <row r="3026">
          <cell r="I3026">
            <v>0.120923</v>
          </cell>
        </row>
        <row r="3027">
          <cell r="I3027">
            <v>0.120963</v>
          </cell>
        </row>
        <row r="3028">
          <cell r="I3028">
            <v>0.121003</v>
          </cell>
        </row>
        <row r="3029">
          <cell r="I3029">
            <v>0.121043</v>
          </cell>
        </row>
        <row r="3030">
          <cell r="I3030">
            <v>0.121083</v>
          </cell>
        </row>
        <row r="3031">
          <cell r="I3031">
            <v>0.12112299999999999</v>
          </cell>
        </row>
        <row r="3032">
          <cell r="I3032">
            <v>0.12116300000000001</v>
          </cell>
        </row>
        <row r="3033">
          <cell r="I3033">
            <v>0.12120300000000001</v>
          </cell>
        </row>
        <row r="3034">
          <cell r="I3034">
            <v>0.121243</v>
          </cell>
        </row>
        <row r="3035">
          <cell r="I3035">
            <v>0.121283</v>
          </cell>
        </row>
        <row r="3036">
          <cell r="I3036">
            <v>0.121323</v>
          </cell>
        </row>
        <row r="3037">
          <cell r="I3037">
            <v>0.121363</v>
          </cell>
        </row>
        <row r="3038">
          <cell r="I3038">
            <v>0.121403</v>
          </cell>
        </row>
        <row r="3039">
          <cell r="I3039">
            <v>0.121443</v>
          </cell>
        </row>
        <row r="3040">
          <cell r="I3040">
            <v>0.12148299999999999</v>
          </cell>
        </row>
        <row r="3041">
          <cell r="I3041">
            <v>0.12152300000000001</v>
          </cell>
        </row>
        <row r="3042">
          <cell r="I3042">
            <v>0.121563</v>
          </cell>
        </row>
        <row r="3043">
          <cell r="I3043">
            <v>0.121603</v>
          </cell>
        </row>
        <row r="3044">
          <cell r="I3044">
            <v>0.121643</v>
          </cell>
        </row>
        <row r="3045">
          <cell r="I3045">
            <v>0.121683</v>
          </cell>
        </row>
        <row r="3046">
          <cell r="I3046">
            <v>0.121723</v>
          </cell>
        </row>
        <row r="3047">
          <cell r="I3047">
            <v>0.121763</v>
          </cell>
        </row>
        <row r="3048">
          <cell r="I3048">
            <v>0.12180299999999999</v>
          </cell>
        </row>
        <row r="3049">
          <cell r="I3049">
            <v>0.12184300000000001</v>
          </cell>
        </row>
        <row r="3050">
          <cell r="I3050">
            <v>0.12188300000000001</v>
          </cell>
        </row>
        <row r="3051">
          <cell r="I3051">
            <v>0.121923</v>
          </cell>
        </row>
        <row r="3052">
          <cell r="I3052">
            <v>0.121963</v>
          </cell>
        </row>
        <row r="3053">
          <cell r="I3053">
            <v>0.122003</v>
          </cell>
        </row>
        <row r="3054">
          <cell r="I3054">
            <v>0.122043</v>
          </cell>
        </row>
        <row r="3055">
          <cell r="I3055">
            <v>0.122083</v>
          </cell>
        </row>
        <row r="3056">
          <cell r="I3056">
            <v>0.122123</v>
          </cell>
        </row>
        <row r="3057">
          <cell r="I3057">
            <v>0.12216299999999999</v>
          </cell>
        </row>
        <row r="3058">
          <cell r="I3058">
            <v>0.12220300000000001</v>
          </cell>
        </row>
        <row r="3059">
          <cell r="I3059">
            <v>0.122243</v>
          </cell>
        </row>
        <row r="3060">
          <cell r="I3060">
            <v>0.122283</v>
          </cell>
        </row>
        <row r="3061">
          <cell r="I3061">
            <v>0.122323</v>
          </cell>
        </row>
        <row r="3062">
          <cell r="I3062">
            <v>0.122363</v>
          </cell>
        </row>
        <row r="3063">
          <cell r="I3063">
            <v>0.122403</v>
          </cell>
        </row>
        <row r="3064">
          <cell r="I3064">
            <v>0.122443</v>
          </cell>
        </row>
        <row r="3065">
          <cell r="I3065">
            <v>0.12248299999999999</v>
          </cell>
        </row>
        <row r="3066">
          <cell r="I3066">
            <v>0.12252300000000001</v>
          </cell>
        </row>
        <row r="3067">
          <cell r="I3067">
            <v>0.12256300000000001</v>
          </cell>
        </row>
        <row r="3068">
          <cell r="I3068">
            <v>0.122603</v>
          </cell>
        </row>
        <row r="3069">
          <cell r="I3069">
            <v>0.122643</v>
          </cell>
        </row>
        <row r="3070">
          <cell r="I3070">
            <v>0.122683</v>
          </cell>
        </row>
        <row r="3071">
          <cell r="I3071">
            <v>0.122723</v>
          </cell>
        </row>
        <row r="3072">
          <cell r="I3072">
            <v>0.122763</v>
          </cell>
        </row>
        <row r="3073">
          <cell r="I3073">
            <v>0.122803</v>
          </cell>
        </row>
        <row r="3074">
          <cell r="I3074">
            <v>0.12284299999999999</v>
          </cell>
        </row>
        <row r="3075">
          <cell r="I3075">
            <v>0.12288300000000001</v>
          </cell>
        </row>
        <row r="3076">
          <cell r="I3076">
            <v>0.122923</v>
          </cell>
        </row>
        <row r="3077">
          <cell r="I3077">
            <v>0.122963</v>
          </cell>
        </row>
        <row r="3078">
          <cell r="I3078">
            <v>0.123003</v>
          </cell>
        </row>
        <row r="3079">
          <cell r="I3079">
            <v>0.123043</v>
          </cell>
        </row>
        <row r="3080">
          <cell r="I3080">
            <v>0.123083</v>
          </cell>
        </row>
        <row r="3081">
          <cell r="I3081">
            <v>0.123123</v>
          </cell>
        </row>
        <row r="3082">
          <cell r="I3082">
            <v>0.12316299999999999</v>
          </cell>
        </row>
        <row r="3083">
          <cell r="I3083">
            <v>0.12320299999999999</v>
          </cell>
        </row>
        <row r="3084">
          <cell r="I3084">
            <v>0.12324300000000001</v>
          </cell>
        </row>
        <row r="3085">
          <cell r="I3085">
            <v>0.123283</v>
          </cell>
        </row>
        <row r="3086">
          <cell r="I3086">
            <v>0.123323</v>
          </cell>
        </row>
        <row r="3087">
          <cell r="I3087">
            <v>0.123363</v>
          </cell>
        </row>
        <row r="3088">
          <cell r="I3088">
            <v>0.123403</v>
          </cell>
        </row>
        <row r="3089">
          <cell r="I3089">
            <v>0.123443</v>
          </cell>
        </row>
        <row r="3090">
          <cell r="I3090">
            <v>0.123483</v>
          </cell>
        </row>
        <row r="3091">
          <cell r="I3091">
            <v>0.12352299999999999</v>
          </cell>
        </row>
        <row r="3092">
          <cell r="I3092">
            <v>0.12356300000000001</v>
          </cell>
        </row>
        <row r="3093">
          <cell r="I3093">
            <v>0.123603</v>
          </cell>
        </row>
        <row r="3094">
          <cell r="I3094">
            <v>0.123643</v>
          </cell>
        </row>
        <row r="3095">
          <cell r="I3095">
            <v>0.123683</v>
          </cell>
        </row>
        <row r="3096">
          <cell r="I3096">
            <v>0.123723</v>
          </cell>
        </row>
        <row r="3097">
          <cell r="I3097">
            <v>0.123763</v>
          </cell>
        </row>
        <row r="3098">
          <cell r="I3098">
            <v>0.123803</v>
          </cell>
        </row>
        <row r="3099">
          <cell r="I3099">
            <v>0.12384299999999999</v>
          </cell>
        </row>
        <row r="3100">
          <cell r="I3100">
            <v>0.12388299999999999</v>
          </cell>
        </row>
        <row r="3101">
          <cell r="I3101">
            <v>0.12392300000000001</v>
          </cell>
        </row>
        <row r="3102">
          <cell r="I3102">
            <v>0.123963</v>
          </cell>
        </row>
        <row r="3103">
          <cell r="I3103">
            <v>0.124003</v>
          </cell>
        </row>
        <row r="3104">
          <cell r="I3104">
            <v>0.124043</v>
          </cell>
        </row>
        <row r="3105">
          <cell r="I3105">
            <v>0.124083</v>
          </cell>
        </row>
        <row r="3106">
          <cell r="I3106">
            <v>0.124123</v>
          </cell>
        </row>
        <row r="3107">
          <cell r="I3107">
            <v>0.124163</v>
          </cell>
        </row>
        <row r="3108">
          <cell r="I3108">
            <v>0.12420299999999999</v>
          </cell>
        </row>
        <row r="3109">
          <cell r="I3109">
            <v>0.12424300000000001</v>
          </cell>
        </row>
        <row r="3110">
          <cell r="I3110">
            <v>0.124283</v>
          </cell>
        </row>
        <row r="3111">
          <cell r="I3111">
            <v>0.124323</v>
          </cell>
        </row>
        <row r="3112">
          <cell r="I3112">
            <v>0.124363</v>
          </cell>
        </row>
        <row r="3113">
          <cell r="I3113">
            <v>0.124403</v>
          </cell>
        </row>
        <row r="3114">
          <cell r="I3114">
            <v>0.124443</v>
          </cell>
        </row>
        <row r="3115">
          <cell r="I3115">
            <v>0.124483</v>
          </cell>
        </row>
        <row r="3116">
          <cell r="I3116">
            <v>0.12452299999999999</v>
          </cell>
        </row>
        <row r="3117">
          <cell r="I3117">
            <v>0.12456299999999999</v>
          </cell>
        </row>
        <row r="3118">
          <cell r="I3118">
            <v>0.12460300000000001</v>
          </cell>
        </row>
        <row r="3119">
          <cell r="I3119">
            <v>0.124643</v>
          </cell>
        </row>
        <row r="3120">
          <cell r="I3120">
            <v>0.124683</v>
          </cell>
        </row>
        <row r="3121">
          <cell r="I3121">
            <v>0.124723</v>
          </cell>
        </row>
        <row r="3122">
          <cell r="I3122">
            <v>0.124763</v>
          </cell>
        </row>
        <row r="3123">
          <cell r="I3123">
            <v>0.124803</v>
          </cell>
        </row>
        <row r="3124">
          <cell r="I3124">
            <v>0.124843</v>
          </cell>
        </row>
        <row r="3125">
          <cell r="I3125">
            <v>0.12488299999999999</v>
          </cell>
        </row>
        <row r="3126">
          <cell r="I3126">
            <v>0.12492300000000001</v>
          </cell>
        </row>
        <row r="3127">
          <cell r="I3127">
            <v>0.124963</v>
          </cell>
        </row>
        <row r="3128">
          <cell r="I3128">
            <v>0.125003</v>
          </cell>
        </row>
        <row r="3129">
          <cell r="I3129">
            <v>0.12504299999999999</v>
          </cell>
        </row>
        <row r="3130">
          <cell r="I3130">
            <v>0.125083</v>
          </cell>
        </row>
        <row r="3131">
          <cell r="I3131">
            <v>0.12512300000000001</v>
          </cell>
        </row>
        <row r="3132">
          <cell r="I3132">
            <v>0.125163</v>
          </cell>
        </row>
        <row r="3133">
          <cell r="I3133">
            <v>0.12520300000000001</v>
          </cell>
        </row>
        <row r="3134">
          <cell r="I3134">
            <v>0.12524299999999999</v>
          </cell>
        </row>
        <row r="3135">
          <cell r="I3135">
            <v>0.12528300000000001</v>
          </cell>
        </row>
        <row r="3136">
          <cell r="I3136">
            <v>0.12532299999999999</v>
          </cell>
        </row>
        <row r="3137">
          <cell r="I3137">
            <v>0.125363</v>
          </cell>
        </row>
        <row r="3138">
          <cell r="I3138">
            <v>0.12540299999999999</v>
          </cell>
        </row>
        <row r="3139">
          <cell r="I3139">
            <v>0.125443</v>
          </cell>
        </row>
        <row r="3140">
          <cell r="I3140">
            <v>0.12548300000000001</v>
          </cell>
        </row>
        <row r="3141">
          <cell r="I3141">
            <v>0.125523</v>
          </cell>
        </row>
        <row r="3142">
          <cell r="I3142">
            <v>0.12556300000000001</v>
          </cell>
        </row>
        <row r="3143">
          <cell r="I3143">
            <v>0.12560299999999999</v>
          </cell>
        </row>
        <row r="3144">
          <cell r="I3144">
            <v>0.125643</v>
          </cell>
        </row>
        <row r="3145">
          <cell r="I3145">
            <v>0.12568299999999999</v>
          </cell>
        </row>
        <row r="3146">
          <cell r="I3146">
            <v>0.125723</v>
          </cell>
        </row>
        <row r="3147">
          <cell r="I3147">
            <v>0.12576300000000001</v>
          </cell>
        </row>
        <row r="3148">
          <cell r="I3148">
            <v>0.125803</v>
          </cell>
        </row>
        <row r="3149">
          <cell r="I3149">
            <v>0.12584300000000001</v>
          </cell>
        </row>
        <row r="3150">
          <cell r="I3150">
            <v>0.12588299999999999</v>
          </cell>
        </row>
        <row r="3151">
          <cell r="I3151">
            <v>0.12592300000000001</v>
          </cell>
        </row>
        <row r="3152">
          <cell r="I3152">
            <v>0.12596299999999999</v>
          </cell>
        </row>
        <row r="3153">
          <cell r="I3153">
            <v>0.126003</v>
          </cell>
        </row>
        <row r="3154">
          <cell r="I3154">
            <v>0.12604299999999999</v>
          </cell>
        </row>
        <row r="3155">
          <cell r="I3155">
            <v>0.126083</v>
          </cell>
        </row>
        <row r="3156">
          <cell r="I3156">
            <v>0.12612300000000001</v>
          </cell>
        </row>
        <row r="3157">
          <cell r="I3157">
            <v>0.126163</v>
          </cell>
        </row>
        <row r="3158">
          <cell r="I3158">
            <v>0.12620300000000001</v>
          </cell>
        </row>
        <row r="3159">
          <cell r="I3159">
            <v>0.12624299999999999</v>
          </cell>
        </row>
        <row r="3160">
          <cell r="I3160">
            <v>0.12628300000000001</v>
          </cell>
        </row>
        <row r="3161">
          <cell r="I3161">
            <v>0.12632299999999999</v>
          </cell>
        </row>
        <row r="3162">
          <cell r="I3162">
            <v>0.126363</v>
          </cell>
        </row>
        <row r="3163">
          <cell r="I3163">
            <v>0.12640299999999999</v>
          </cell>
        </row>
        <row r="3164">
          <cell r="I3164">
            <v>0.126443</v>
          </cell>
        </row>
        <row r="3165">
          <cell r="I3165">
            <v>0.12648300000000001</v>
          </cell>
        </row>
        <row r="3166">
          <cell r="I3166">
            <v>0.126523</v>
          </cell>
        </row>
        <row r="3167">
          <cell r="I3167">
            <v>0.12656300000000001</v>
          </cell>
        </row>
        <row r="3168">
          <cell r="I3168">
            <v>0.12660299999999999</v>
          </cell>
        </row>
        <row r="3169">
          <cell r="I3169">
            <v>0.12664300000000001</v>
          </cell>
        </row>
        <row r="3170">
          <cell r="I3170">
            <v>0.12668299999999999</v>
          </cell>
        </row>
        <row r="3171">
          <cell r="I3171">
            <v>0.126723</v>
          </cell>
        </row>
        <row r="3172">
          <cell r="I3172">
            <v>0.12676299999999999</v>
          </cell>
        </row>
        <row r="3173">
          <cell r="I3173">
            <v>0.126803</v>
          </cell>
        </row>
        <row r="3174">
          <cell r="I3174">
            <v>0.12684300000000001</v>
          </cell>
        </row>
        <row r="3175">
          <cell r="I3175">
            <v>0.126883</v>
          </cell>
        </row>
        <row r="3176">
          <cell r="I3176">
            <v>0.12692300000000001</v>
          </cell>
        </row>
        <row r="3177">
          <cell r="I3177">
            <v>0.12696299999999999</v>
          </cell>
        </row>
        <row r="3178">
          <cell r="I3178">
            <v>0.127003</v>
          </cell>
        </row>
        <row r="3179">
          <cell r="I3179">
            <v>0.12704299999999999</v>
          </cell>
        </row>
        <row r="3180">
          <cell r="I3180">
            <v>0.127083</v>
          </cell>
        </row>
        <row r="3181">
          <cell r="I3181">
            <v>0.12712300000000001</v>
          </cell>
        </row>
        <row r="3182">
          <cell r="I3182">
            <v>0.127163</v>
          </cell>
        </row>
        <row r="3183">
          <cell r="I3183">
            <v>0.12720300000000001</v>
          </cell>
        </row>
        <row r="3184">
          <cell r="I3184">
            <v>0.12724299999999999</v>
          </cell>
        </row>
        <row r="3185">
          <cell r="I3185">
            <v>0.12728300000000001</v>
          </cell>
        </row>
        <row r="3186">
          <cell r="I3186">
            <v>0.12732299999999999</v>
          </cell>
        </row>
        <row r="3187">
          <cell r="I3187">
            <v>0.127363</v>
          </cell>
        </row>
        <row r="3188">
          <cell r="I3188">
            <v>0.12740299999999999</v>
          </cell>
        </row>
        <row r="3189">
          <cell r="I3189">
            <v>0.127443</v>
          </cell>
        </row>
        <row r="3190">
          <cell r="I3190">
            <v>0.12748300000000001</v>
          </cell>
        </row>
        <row r="3191">
          <cell r="I3191">
            <v>0.127523</v>
          </cell>
        </row>
        <row r="3192">
          <cell r="I3192">
            <v>0.12756300000000001</v>
          </cell>
        </row>
        <row r="3193">
          <cell r="I3193">
            <v>0.12760299999999999</v>
          </cell>
        </row>
        <row r="3194">
          <cell r="I3194">
            <v>0.12764300000000001</v>
          </cell>
        </row>
        <row r="3195">
          <cell r="I3195">
            <v>0.12768299999999999</v>
          </cell>
        </row>
        <row r="3196">
          <cell r="I3196">
            <v>0.127723</v>
          </cell>
        </row>
        <row r="3197">
          <cell r="I3197">
            <v>0.12776299999999999</v>
          </cell>
        </row>
        <row r="3198">
          <cell r="I3198">
            <v>0.127803</v>
          </cell>
        </row>
        <row r="3199">
          <cell r="I3199">
            <v>0.12784300000000001</v>
          </cell>
        </row>
        <row r="3200">
          <cell r="I3200">
            <v>0.127883</v>
          </cell>
        </row>
        <row r="3201">
          <cell r="I3201">
            <v>0.12792300000000001</v>
          </cell>
        </row>
        <row r="3202">
          <cell r="I3202">
            <v>0.12796299999999999</v>
          </cell>
        </row>
        <row r="3203">
          <cell r="I3203">
            <v>0.12800300000000001</v>
          </cell>
        </row>
        <row r="3204">
          <cell r="I3204">
            <v>0.12804299999999999</v>
          </cell>
        </row>
        <row r="3205">
          <cell r="I3205">
            <v>0.128083</v>
          </cell>
        </row>
        <row r="3206">
          <cell r="I3206">
            <v>0.12812299999999999</v>
          </cell>
        </row>
        <row r="3207">
          <cell r="I3207">
            <v>0.128163</v>
          </cell>
        </row>
        <row r="3208">
          <cell r="I3208">
            <v>0.12820300000000001</v>
          </cell>
        </row>
        <row r="3209">
          <cell r="I3209">
            <v>0.128243</v>
          </cell>
        </row>
        <row r="3210">
          <cell r="I3210">
            <v>0.12828300000000001</v>
          </cell>
        </row>
        <row r="3211">
          <cell r="I3211">
            <v>0.12832299999999999</v>
          </cell>
        </row>
        <row r="3212">
          <cell r="I3212">
            <v>0.128363</v>
          </cell>
        </row>
        <row r="3213">
          <cell r="I3213">
            <v>0.12840299999999999</v>
          </cell>
        </row>
        <row r="3214">
          <cell r="I3214">
            <v>0.128443</v>
          </cell>
        </row>
        <row r="3215">
          <cell r="I3215">
            <v>0.12848300000000001</v>
          </cell>
        </row>
        <row r="3216">
          <cell r="I3216">
            <v>0.128523</v>
          </cell>
        </row>
        <row r="3217">
          <cell r="I3217">
            <v>0.12856300000000001</v>
          </cell>
        </row>
        <row r="3218">
          <cell r="I3218">
            <v>0.128603</v>
          </cell>
        </row>
        <row r="3219">
          <cell r="I3219">
            <v>0.12864300000000001</v>
          </cell>
        </row>
        <row r="3220">
          <cell r="I3220">
            <v>0.12868299999999999</v>
          </cell>
        </row>
        <row r="3221">
          <cell r="I3221">
            <v>0.128723</v>
          </cell>
        </row>
        <row r="3222">
          <cell r="I3222">
            <v>0.12876299999999999</v>
          </cell>
        </row>
        <row r="3223">
          <cell r="I3223">
            <v>0.128803</v>
          </cell>
        </row>
        <row r="3224">
          <cell r="I3224">
            <v>0.12884300000000001</v>
          </cell>
        </row>
        <row r="3225">
          <cell r="I3225">
            <v>0.128883</v>
          </cell>
        </row>
        <row r="3226">
          <cell r="I3226">
            <v>0.12892300000000001</v>
          </cell>
        </row>
        <row r="3227">
          <cell r="I3227">
            <v>0.12896299999999999</v>
          </cell>
        </row>
        <row r="3228">
          <cell r="I3228">
            <v>0.12900300000000001</v>
          </cell>
        </row>
        <row r="3229">
          <cell r="I3229">
            <v>0.12904299999999999</v>
          </cell>
        </row>
        <row r="3230">
          <cell r="I3230">
            <v>0.129083</v>
          </cell>
        </row>
        <row r="3231">
          <cell r="I3231">
            <v>0.12912299999999999</v>
          </cell>
        </row>
        <row r="3232">
          <cell r="I3232">
            <v>0.129163</v>
          </cell>
        </row>
        <row r="3233">
          <cell r="I3233">
            <v>0.12920300000000001</v>
          </cell>
        </row>
        <row r="3234">
          <cell r="I3234">
            <v>0.129243</v>
          </cell>
        </row>
        <row r="3235">
          <cell r="I3235">
            <v>0.12928300000000001</v>
          </cell>
        </row>
        <row r="3236">
          <cell r="I3236">
            <v>0.12932299999999999</v>
          </cell>
        </row>
        <row r="3237">
          <cell r="I3237">
            <v>0.12936300000000001</v>
          </cell>
        </row>
        <row r="3238">
          <cell r="I3238">
            <v>0.12940299999999999</v>
          </cell>
        </row>
        <row r="3239">
          <cell r="I3239">
            <v>0.129443</v>
          </cell>
        </row>
        <row r="3240">
          <cell r="I3240">
            <v>0.12948299999999999</v>
          </cell>
        </row>
        <row r="3241">
          <cell r="I3241">
            <v>0.129523</v>
          </cell>
        </row>
        <row r="3242">
          <cell r="I3242">
            <v>0.12956300000000001</v>
          </cell>
        </row>
        <row r="3243">
          <cell r="I3243">
            <v>0.129603</v>
          </cell>
        </row>
        <row r="3244">
          <cell r="I3244">
            <v>0.12964300000000001</v>
          </cell>
        </row>
        <row r="3245">
          <cell r="I3245">
            <v>0.12968299999999999</v>
          </cell>
        </row>
        <row r="3246">
          <cell r="I3246">
            <v>0.129723</v>
          </cell>
        </row>
        <row r="3247">
          <cell r="I3247">
            <v>0.12976299999999999</v>
          </cell>
        </row>
        <row r="3248">
          <cell r="I3248">
            <v>0.129803</v>
          </cell>
        </row>
        <row r="3249">
          <cell r="I3249">
            <v>0.12984299999999999</v>
          </cell>
        </row>
        <row r="3250">
          <cell r="I3250">
            <v>0.129883</v>
          </cell>
        </row>
        <row r="3251">
          <cell r="I3251">
            <v>0.12992300000000001</v>
          </cell>
        </row>
        <row r="3252">
          <cell r="I3252">
            <v>0.129963</v>
          </cell>
        </row>
        <row r="3253">
          <cell r="I3253">
            <v>0.13000300000000001</v>
          </cell>
        </row>
        <row r="3254">
          <cell r="I3254">
            <v>0.13004299999999999</v>
          </cell>
        </row>
        <row r="3255">
          <cell r="I3255">
            <v>0.130083</v>
          </cell>
        </row>
        <row r="3256">
          <cell r="I3256">
            <v>0.13012299999999999</v>
          </cell>
        </row>
        <row r="3257">
          <cell r="I3257">
            <v>0.130163</v>
          </cell>
        </row>
        <row r="3258">
          <cell r="I3258">
            <v>0.13020300000000001</v>
          </cell>
        </row>
        <row r="3259">
          <cell r="I3259">
            <v>0.130243</v>
          </cell>
        </row>
        <row r="3260">
          <cell r="I3260">
            <v>0.13028300000000001</v>
          </cell>
        </row>
        <row r="3261">
          <cell r="I3261">
            <v>0.13032299999999999</v>
          </cell>
        </row>
        <row r="3262">
          <cell r="I3262">
            <v>0.13036300000000001</v>
          </cell>
        </row>
        <row r="3263">
          <cell r="I3263">
            <v>0.13040299999999999</v>
          </cell>
        </row>
        <row r="3264">
          <cell r="I3264">
            <v>0.130443</v>
          </cell>
        </row>
        <row r="3265">
          <cell r="I3265">
            <v>0.13048299999999999</v>
          </cell>
        </row>
        <row r="3266">
          <cell r="I3266">
            <v>0.130523</v>
          </cell>
        </row>
        <row r="3267">
          <cell r="I3267">
            <v>0.13056300000000001</v>
          </cell>
        </row>
        <row r="3268">
          <cell r="I3268">
            <v>0.130603</v>
          </cell>
        </row>
        <row r="3269">
          <cell r="I3269">
            <v>0.13064300000000001</v>
          </cell>
        </row>
        <row r="3270">
          <cell r="I3270">
            <v>0.13068299999999999</v>
          </cell>
        </row>
        <row r="3271">
          <cell r="I3271">
            <v>0.13072300000000001</v>
          </cell>
        </row>
        <row r="3272">
          <cell r="I3272">
            <v>0.13076299999999999</v>
          </cell>
        </row>
        <row r="3273">
          <cell r="I3273">
            <v>0.130803</v>
          </cell>
        </row>
        <row r="3274">
          <cell r="I3274">
            <v>0.13084299999999999</v>
          </cell>
        </row>
        <row r="3275">
          <cell r="I3275">
            <v>0.130883</v>
          </cell>
        </row>
        <row r="3276">
          <cell r="I3276">
            <v>0.13092300000000001</v>
          </cell>
        </row>
        <row r="3277">
          <cell r="I3277">
            <v>0.130963</v>
          </cell>
        </row>
        <row r="3278">
          <cell r="I3278">
            <v>0.13100300000000001</v>
          </cell>
        </row>
        <row r="3279">
          <cell r="I3279">
            <v>0.13104299999999999</v>
          </cell>
        </row>
        <row r="3280">
          <cell r="I3280">
            <v>0.13108300000000001</v>
          </cell>
        </row>
        <row r="3281">
          <cell r="I3281">
            <v>0.13112299999999999</v>
          </cell>
        </row>
        <row r="3282">
          <cell r="I3282">
            <v>0.131163</v>
          </cell>
        </row>
        <row r="3283">
          <cell r="I3283">
            <v>0.13120299999999999</v>
          </cell>
        </row>
        <row r="3284">
          <cell r="I3284">
            <v>0.131243</v>
          </cell>
        </row>
        <row r="3285">
          <cell r="I3285">
            <v>0.13128300000000001</v>
          </cell>
        </row>
        <row r="3286">
          <cell r="I3286">
            <v>0.131323</v>
          </cell>
        </row>
        <row r="3287">
          <cell r="I3287">
            <v>0.13136300000000001</v>
          </cell>
        </row>
        <row r="3288">
          <cell r="I3288">
            <v>0.13140299999999999</v>
          </cell>
        </row>
        <row r="3289">
          <cell r="I3289">
            <v>0.131443</v>
          </cell>
        </row>
        <row r="3290">
          <cell r="I3290">
            <v>0.13148299999999999</v>
          </cell>
        </row>
        <row r="3291">
          <cell r="I3291">
            <v>0.131523</v>
          </cell>
        </row>
        <row r="3292">
          <cell r="I3292">
            <v>0.13156300000000001</v>
          </cell>
        </row>
        <row r="3293">
          <cell r="I3293">
            <v>0.131603</v>
          </cell>
        </row>
        <row r="3294">
          <cell r="I3294">
            <v>0.13164300000000001</v>
          </cell>
        </row>
        <row r="3295">
          <cell r="I3295">
            <v>0.13168299999999999</v>
          </cell>
        </row>
        <row r="3296">
          <cell r="I3296">
            <v>0.13172300000000001</v>
          </cell>
        </row>
        <row r="3297">
          <cell r="I3297">
            <v>0.13176299999999999</v>
          </cell>
        </row>
        <row r="3298">
          <cell r="I3298">
            <v>0.131803</v>
          </cell>
        </row>
        <row r="3299">
          <cell r="I3299">
            <v>0.13184299999999999</v>
          </cell>
        </row>
        <row r="3300">
          <cell r="I3300">
            <v>0.131883</v>
          </cell>
        </row>
        <row r="3301">
          <cell r="I3301">
            <v>0.13192300000000001</v>
          </cell>
        </row>
        <row r="3302">
          <cell r="I3302">
            <v>0.131963</v>
          </cell>
        </row>
        <row r="3303">
          <cell r="I3303">
            <v>0.13200300000000001</v>
          </cell>
        </row>
        <row r="3304">
          <cell r="I3304">
            <v>0.13204299999999999</v>
          </cell>
        </row>
        <row r="3305">
          <cell r="I3305">
            <v>0.13208300000000001</v>
          </cell>
        </row>
        <row r="3306">
          <cell r="I3306">
            <v>0.13212299999999999</v>
          </cell>
        </row>
        <row r="3307">
          <cell r="I3307">
            <v>0.132163</v>
          </cell>
        </row>
        <row r="3308">
          <cell r="I3308">
            <v>0.13220299999999999</v>
          </cell>
        </row>
        <row r="3309">
          <cell r="I3309">
            <v>0.132243</v>
          </cell>
        </row>
        <row r="3310">
          <cell r="I3310">
            <v>0.13228300000000001</v>
          </cell>
        </row>
        <row r="3311">
          <cell r="I3311">
            <v>0.132323</v>
          </cell>
        </row>
        <row r="3312">
          <cell r="I3312">
            <v>0.13236300000000001</v>
          </cell>
        </row>
        <row r="3313">
          <cell r="I3313">
            <v>0.13240299999999999</v>
          </cell>
        </row>
        <row r="3314">
          <cell r="I3314">
            <v>0.13244300000000001</v>
          </cell>
        </row>
        <row r="3315">
          <cell r="I3315">
            <v>0.13248299999999999</v>
          </cell>
        </row>
        <row r="3316">
          <cell r="I3316">
            <v>0.132523</v>
          </cell>
        </row>
        <row r="3317">
          <cell r="I3317">
            <v>0.13256299999999999</v>
          </cell>
        </row>
        <row r="3318">
          <cell r="I3318">
            <v>0.132603</v>
          </cell>
        </row>
        <row r="3319">
          <cell r="I3319">
            <v>0.13264300000000001</v>
          </cell>
        </row>
        <row r="3320">
          <cell r="I3320">
            <v>0.132683</v>
          </cell>
        </row>
        <row r="3321">
          <cell r="I3321">
            <v>0.13272300000000001</v>
          </cell>
        </row>
        <row r="3322">
          <cell r="I3322">
            <v>0.13276299999999999</v>
          </cell>
        </row>
        <row r="3323">
          <cell r="I3323">
            <v>0.132803</v>
          </cell>
        </row>
        <row r="3324">
          <cell r="I3324">
            <v>0.13284299999999999</v>
          </cell>
        </row>
        <row r="3325">
          <cell r="I3325">
            <v>0.132883</v>
          </cell>
        </row>
        <row r="3326">
          <cell r="I3326">
            <v>0.13292300000000001</v>
          </cell>
        </row>
        <row r="3327">
          <cell r="I3327">
            <v>0.132963</v>
          </cell>
        </row>
        <row r="3328">
          <cell r="I3328">
            <v>0.13300300000000001</v>
          </cell>
        </row>
        <row r="3329">
          <cell r="I3329">
            <v>0.13304299999999999</v>
          </cell>
        </row>
        <row r="3330">
          <cell r="I3330">
            <v>0.13308300000000001</v>
          </cell>
        </row>
        <row r="3331">
          <cell r="I3331">
            <v>0.13312299999999999</v>
          </cell>
        </row>
        <row r="3332">
          <cell r="I3332">
            <v>0.133163</v>
          </cell>
        </row>
        <row r="3333">
          <cell r="I3333">
            <v>0.13320299999999999</v>
          </cell>
        </row>
        <row r="3334">
          <cell r="I3334">
            <v>0.133243</v>
          </cell>
        </row>
        <row r="3335">
          <cell r="I3335">
            <v>0.13328300000000001</v>
          </cell>
        </row>
        <row r="3336">
          <cell r="I3336">
            <v>0.133323</v>
          </cell>
        </row>
        <row r="3337">
          <cell r="I3337">
            <v>0.13336300000000001</v>
          </cell>
        </row>
        <row r="3338">
          <cell r="I3338">
            <v>0.13340299999999999</v>
          </cell>
        </row>
        <row r="3339">
          <cell r="I3339">
            <v>0.13344300000000001</v>
          </cell>
        </row>
        <row r="3340">
          <cell r="I3340">
            <v>0.13348299999999999</v>
          </cell>
        </row>
        <row r="3341">
          <cell r="I3341">
            <v>0.133523</v>
          </cell>
        </row>
        <row r="3342">
          <cell r="I3342">
            <v>0.13356299999999999</v>
          </cell>
        </row>
        <row r="3343">
          <cell r="I3343">
            <v>0.133603</v>
          </cell>
        </row>
        <row r="3344">
          <cell r="I3344">
            <v>0.13364300000000001</v>
          </cell>
        </row>
        <row r="3345">
          <cell r="I3345">
            <v>0.133683</v>
          </cell>
        </row>
        <row r="3346">
          <cell r="I3346">
            <v>0.13372300000000001</v>
          </cell>
        </row>
        <row r="3347">
          <cell r="I3347">
            <v>0.13376299999999999</v>
          </cell>
        </row>
        <row r="3348">
          <cell r="I3348">
            <v>0.13380300000000001</v>
          </cell>
        </row>
        <row r="3349">
          <cell r="I3349">
            <v>0.13384299999999999</v>
          </cell>
        </row>
        <row r="3350">
          <cell r="I3350">
            <v>0.133883</v>
          </cell>
        </row>
        <row r="3351">
          <cell r="I3351">
            <v>0.13392299999999999</v>
          </cell>
        </row>
        <row r="3352">
          <cell r="I3352">
            <v>0.133963</v>
          </cell>
        </row>
        <row r="3353">
          <cell r="I3353">
            <v>0.13400300000000001</v>
          </cell>
        </row>
        <row r="3354">
          <cell r="I3354">
            <v>0.134043</v>
          </cell>
        </row>
        <row r="3355">
          <cell r="I3355">
            <v>0.13408300000000001</v>
          </cell>
        </row>
        <row r="3356">
          <cell r="I3356">
            <v>0.13412299999999999</v>
          </cell>
        </row>
        <row r="3357">
          <cell r="I3357">
            <v>0.134163</v>
          </cell>
        </row>
        <row r="3358">
          <cell r="I3358">
            <v>0.13420299999999999</v>
          </cell>
        </row>
        <row r="3359">
          <cell r="I3359">
            <v>0.134243</v>
          </cell>
        </row>
        <row r="3360">
          <cell r="I3360">
            <v>0.13428300000000001</v>
          </cell>
        </row>
        <row r="3361">
          <cell r="I3361">
            <v>0.134323</v>
          </cell>
        </row>
        <row r="3362">
          <cell r="I3362">
            <v>0.13436300000000001</v>
          </cell>
        </row>
        <row r="3363">
          <cell r="I3363">
            <v>0.13440299999999999</v>
          </cell>
        </row>
        <row r="3364">
          <cell r="I3364">
            <v>0.13444300000000001</v>
          </cell>
        </row>
        <row r="3365">
          <cell r="I3365">
            <v>0.13448299999999999</v>
          </cell>
        </row>
        <row r="3366">
          <cell r="I3366">
            <v>0.134523</v>
          </cell>
        </row>
        <row r="3367">
          <cell r="I3367">
            <v>0.13456299999999999</v>
          </cell>
        </row>
        <row r="3368">
          <cell r="I3368">
            <v>0.134603</v>
          </cell>
        </row>
        <row r="3369">
          <cell r="I3369">
            <v>0.13464300000000001</v>
          </cell>
        </row>
        <row r="3370">
          <cell r="I3370">
            <v>0.134683</v>
          </cell>
        </row>
        <row r="3371">
          <cell r="I3371">
            <v>0.13472300000000001</v>
          </cell>
        </row>
        <row r="3372">
          <cell r="I3372">
            <v>0.13476299999999999</v>
          </cell>
        </row>
        <row r="3373">
          <cell r="I3373">
            <v>0.13480300000000001</v>
          </cell>
        </row>
        <row r="3374">
          <cell r="I3374">
            <v>0.13484299999999999</v>
          </cell>
        </row>
        <row r="3375">
          <cell r="I3375">
            <v>0.134883</v>
          </cell>
        </row>
        <row r="3376">
          <cell r="I3376">
            <v>0.13492299999999999</v>
          </cell>
        </row>
        <row r="3377">
          <cell r="I3377">
            <v>0.134963</v>
          </cell>
        </row>
        <row r="3378">
          <cell r="I3378">
            <v>0.13500300000000001</v>
          </cell>
        </row>
        <row r="3379">
          <cell r="I3379">
            <v>0.135043</v>
          </cell>
        </row>
        <row r="3380">
          <cell r="I3380">
            <v>0.13508300000000001</v>
          </cell>
        </row>
        <row r="3381">
          <cell r="I3381">
            <v>0.13512299999999999</v>
          </cell>
        </row>
        <row r="3382">
          <cell r="I3382">
            <v>0.13516300000000001</v>
          </cell>
        </row>
        <row r="3383">
          <cell r="I3383">
            <v>0.13520299999999999</v>
          </cell>
        </row>
        <row r="3384">
          <cell r="I3384">
            <v>0.135243</v>
          </cell>
        </row>
        <row r="3385">
          <cell r="I3385">
            <v>0.13528299999999999</v>
          </cell>
        </row>
        <row r="3386">
          <cell r="I3386">
            <v>0.135323</v>
          </cell>
        </row>
        <row r="3387">
          <cell r="I3387">
            <v>0.13536300000000001</v>
          </cell>
        </row>
        <row r="3388">
          <cell r="I3388">
            <v>0.135403</v>
          </cell>
        </row>
        <row r="3389">
          <cell r="I3389">
            <v>0.13544300000000001</v>
          </cell>
        </row>
        <row r="3390">
          <cell r="I3390">
            <v>0.13548299999999999</v>
          </cell>
        </row>
        <row r="3391">
          <cell r="I3391">
            <v>0.135523</v>
          </cell>
        </row>
        <row r="3392">
          <cell r="I3392">
            <v>0.13556299999999999</v>
          </cell>
        </row>
        <row r="3393">
          <cell r="I3393">
            <v>0.135603</v>
          </cell>
        </row>
        <row r="3394">
          <cell r="I3394">
            <v>0.13564300000000001</v>
          </cell>
        </row>
        <row r="3395">
          <cell r="I3395">
            <v>0.135683</v>
          </cell>
        </row>
        <row r="3396">
          <cell r="I3396">
            <v>0.13572300000000001</v>
          </cell>
        </row>
        <row r="3397">
          <cell r="I3397">
            <v>0.13576299999999999</v>
          </cell>
        </row>
        <row r="3398">
          <cell r="I3398">
            <v>0.13580300000000001</v>
          </cell>
        </row>
        <row r="3399">
          <cell r="I3399">
            <v>0.13584299999999999</v>
          </cell>
        </row>
        <row r="3400">
          <cell r="I3400">
            <v>0.135883</v>
          </cell>
        </row>
        <row r="3401">
          <cell r="I3401">
            <v>0.13592299999999999</v>
          </cell>
        </row>
        <row r="3402">
          <cell r="I3402">
            <v>0.135963</v>
          </cell>
        </row>
        <row r="3403">
          <cell r="I3403">
            <v>0.13600300000000001</v>
          </cell>
        </row>
        <row r="3404">
          <cell r="I3404">
            <v>0.136043</v>
          </cell>
        </row>
        <row r="3405">
          <cell r="I3405">
            <v>0.13608300000000001</v>
          </cell>
        </row>
        <row r="3406">
          <cell r="I3406">
            <v>0.13612299999999999</v>
          </cell>
        </row>
        <row r="3407">
          <cell r="I3407">
            <v>0.13616300000000001</v>
          </cell>
        </row>
        <row r="3408">
          <cell r="I3408">
            <v>0.13620299999999999</v>
          </cell>
        </row>
        <row r="3409">
          <cell r="I3409">
            <v>0.136243</v>
          </cell>
        </row>
        <row r="3410">
          <cell r="I3410">
            <v>0.13628299999999999</v>
          </cell>
        </row>
        <row r="3411">
          <cell r="I3411">
            <v>0.136323</v>
          </cell>
        </row>
        <row r="3412">
          <cell r="I3412">
            <v>0.13636300000000001</v>
          </cell>
        </row>
        <row r="3413">
          <cell r="I3413">
            <v>0.136403</v>
          </cell>
        </row>
        <row r="3414">
          <cell r="I3414">
            <v>0.13644300000000001</v>
          </cell>
        </row>
        <row r="3415">
          <cell r="I3415">
            <v>0.13648299999999999</v>
          </cell>
        </row>
        <row r="3416">
          <cell r="I3416">
            <v>0.13652300000000001</v>
          </cell>
        </row>
        <row r="3417">
          <cell r="I3417">
            <v>0.13656299999999999</v>
          </cell>
        </row>
        <row r="3418">
          <cell r="I3418">
            <v>0.136603</v>
          </cell>
        </row>
        <row r="3419">
          <cell r="I3419">
            <v>0.13664299999999999</v>
          </cell>
        </row>
        <row r="3420">
          <cell r="I3420">
            <v>0.136683</v>
          </cell>
        </row>
        <row r="3421">
          <cell r="I3421">
            <v>0.13672300000000001</v>
          </cell>
        </row>
        <row r="3422">
          <cell r="I3422">
            <v>0.136763</v>
          </cell>
        </row>
        <row r="3423">
          <cell r="I3423">
            <v>0.13680300000000001</v>
          </cell>
        </row>
        <row r="3424">
          <cell r="I3424">
            <v>0.13684299999999999</v>
          </cell>
        </row>
        <row r="3425">
          <cell r="I3425">
            <v>0.136883</v>
          </cell>
        </row>
        <row r="3426">
          <cell r="I3426">
            <v>0.13692299999999999</v>
          </cell>
        </row>
        <row r="3427">
          <cell r="I3427">
            <v>0.136963</v>
          </cell>
        </row>
        <row r="3428">
          <cell r="I3428">
            <v>0.13700300000000001</v>
          </cell>
        </row>
        <row r="3429">
          <cell r="I3429">
            <v>0.137043</v>
          </cell>
        </row>
        <row r="3430">
          <cell r="I3430">
            <v>0.13708300000000001</v>
          </cell>
        </row>
        <row r="3431">
          <cell r="I3431">
            <v>0.13712299999999999</v>
          </cell>
        </row>
        <row r="3432">
          <cell r="I3432">
            <v>0.13716300000000001</v>
          </cell>
        </row>
        <row r="3433">
          <cell r="I3433">
            <v>0.13720299999999999</v>
          </cell>
        </row>
        <row r="3434">
          <cell r="I3434">
            <v>0.137243</v>
          </cell>
        </row>
        <row r="3435">
          <cell r="I3435">
            <v>0.13728299999999999</v>
          </cell>
        </row>
        <row r="3436">
          <cell r="I3436">
            <v>0.137323</v>
          </cell>
        </row>
        <row r="3437">
          <cell r="I3437">
            <v>0.13736300000000001</v>
          </cell>
        </row>
        <row r="3438">
          <cell r="I3438">
            <v>0.137403</v>
          </cell>
        </row>
        <row r="3439">
          <cell r="I3439">
            <v>0.13744300000000001</v>
          </cell>
        </row>
        <row r="3440">
          <cell r="I3440">
            <v>0.13748299999999999</v>
          </cell>
        </row>
        <row r="3441">
          <cell r="I3441">
            <v>0.13752300000000001</v>
          </cell>
        </row>
        <row r="3442">
          <cell r="I3442">
            <v>0.13756299999999999</v>
          </cell>
        </row>
        <row r="3443">
          <cell r="I3443">
            <v>0.137603</v>
          </cell>
        </row>
        <row r="3444">
          <cell r="I3444">
            <v>0.13764299999999999</v>
          </cell>
        </row>
        <row r="3445">
          <cell r="I3445">
            <v>0.137683</v>
          </cell>
        </row>
        <row r="3446">
          <cell r="I3446">
            <v>0.13772300000000001</v>
          </cell>
        </row>
        <row r="3447">
          <cell r="I3447">
            <v>0.137763</v>
          </cell>
        </row>
        <row r="3448">
          <cell r="I3448">
            <v>0.13780300000000001</v>
          </cell>
        </row>
        <row r="3449">
          <cell r="I3449">
            <v>0.13784299999999999</v>
          </cell>
        </row>
        <row r="3450">
          <cell r="I3450">
            <v>0.13788300000000001</v>
          </cell>
        </row>
        <row r="3451">
          <cell r="I3451">
            <v>0.13792299999999999</v>
          </cell>
        </row>
        <row r="3452">
          <cell r="I3452">
            <v>0.137963</v>
          </cell>
        </row>
        <row r="3453">
          <cell r="I3453">
            <v>0.13800299999999999</v>
          </cell>
        </row>
        <row r="3454">
          <cell r="I3454">
            <v>0.138043</v>
          </cell>
        </row>
        <row r="3455">
          <cell r="I3455">
            <v>0.13808300000000001</v>
          </cell>
        </row>
        <row r="3456">
          <cell r="I3456">
            <v>0.138123</v>
          </cell>
        </row>
        <row r="3457">
          <cell r="I3457">
            <v>0.13816300000000001</v>
          </cell>
        </row>
        <row r="3458">
          <cell r="I3458">
            <v>0.13820299999999999</v>
          </cell>
        </row>
        <row r="3459">
          <cell r="I3459">
            <v>0.138243</v>
          </cell>
        </row>
        <row r="3460">
          <cell r="I3460">
            <v>0.13828299999999999</v>
          </cell>
        </row>
        <row r="3461">
          <cell r="I3461">
            <v>0.138323</v>
          </cell>
        </row>
        <row r="3462">
          <cell r="I3462">
            <v>0.13836300000000001</v>
          </cell>
        </row>
        <row r="3463">
          <cell r="I3463">
            <v>0.138403</v>
          </cell>
        </row>
        <row r="3464">
          <cell r="I3464">
            <v>0.13844300000000001</v>
          </cell>
        </row>
        <row r="3465">
          <cell r="I3465">
            <v>0.13848299999999999</v>
          </cell>
        </row>
        <row r="3466">
          <cell r="I3466">
            <v>0.13852300000000001</v>
          </cell>
        </row>
        <row r="3467">
          <cell r="I3467">
            <v>0.13856299999999999</v>
          </cell>
        </row>
        <row r="3468">
          <cell r="I3468">
            <v>0.138603</v>
          </cell>
        </row>
        <row r="3469">
          <cell r="I3469">
            <v>0.13864299999999999</v>
          </cell>
        </row>
        <row r="3470">
          <cell r="I3470">
            <v>0.138683</v>
          </cell>
        </row>
        <row r="3471">
          <cell r="I3471">
            <v>0.13872300000000001</v>
          </cell>
        </row>
        <row r="3472">
          <cell r="I3472">
            <v>0.138763</v>
          </cell>
        </row>
        <row r="3473">
          <cell r="I3473">
            <v>0.13880300000000001</v>
          </cell>
        </row>
        <row r="3474">
          <cell r="I3474">
            <v>0.13884299999999999</v>
          </cell>
        </row>
        <row r="3475">
          <cell r="I3475">
            <v>0.13888300000000001</v>
          </cell>
        </row>
        <row r="3476">
          <cell r="I3476">
            <v>0.13892299999999999</v>
          </cell>
        </row>
        <row r="3477">
          <cell r="I3477">
            <v>0.138963</v>
          </cell>
        </row>
        <row r="3478">
          <cell r="I3478">
            <v>0.13900299999999999</v>
          </cell>
        </row>
        <row r="3479">
          <cell r="I3479">
            <v>0.139043</v>
          </cell>
        </row>
        <row r="3480">
          <cell r="I3480">
            <v>0.13908300000000001</v>
          </cell>
        </row>
        <row r="3481">
          <cell r="I3481">
            <v>0.139123</v>
          </cell>
        </row>
        <row r="3482">
          <cell r="I3482">
            <v>0.13916300000000001</v>
          </cell>
        </row>
        <row r="3483">
          <cell r="I3483">
            <v>0.13920299999999999</v>
          </cell>
        </row>
        <row r="3484">
          <cell r="I3484">
            <v>0.13924300000000001</v>
          </cell>
        </row>
        <row r="3485">
          <cell r="I3485">
            <v>0.13928299999999999</v>
          </cell>
        </row>
        <row r="3486">
          <cell r="I3486">
            <v>0.139323</v>
          </cell>
        </row>
        <row r="3487">
          <cell r="I3487">
            <v>0.13936299999999999</v>
          </cell>
        </row>
        <row r="3488">
          <cell r="I3488">
            <v>0.139403</v>
          </cell>
        </row>
        <row r="3489">
          <cell r="I3489">
            <v>0.13944300000000001</v>
          </cell>
        </row>
        <row r="3490">
          <cell r="I3490">
            <v>0.139483</v>
          </cell>
        </row>
        <row r="3491">
          <cell r="I3491">
            <v>0.13952300000000001</v>
          </cell>
        </row>
        <row r="3492">
          <cell r="I3492">
            <v>0.13956299999999999</v>
          </cell>
        </row>
        <row r="3493">
          <cell r="I3493">
            <v>0.139603</v>
          </cell>
        </row>
        <row r="3494">
          <cell r="I3494">
            <v>0.13964299999999999</v>
          </cell>
        </row>
        <row r="3495">
          <cell r="I3495">
            <v>0.139683</v>
          </cell>
        </row>
        <row r="3496">
          <cell r="I3496">
            <v>0.13972300000000001</v>
          </cell>
        </row>
        <row r="3497">
          <cell r="I3497">
            <v>0.139763</v>
          </cell>
        </row>
        <row r="3498">
          <cell r="I3498">
            <v>0.13980300000000001</v>
          </cell>
        </row>
        <row r="3499">
          <cell r="I3499">
            <v>0.139843</v>
          </cell>
        </row>
        <row r="3500">
          <cell r="I3500">
            <v>0.13988300000000001</v>
          </cell>
        </row>
        <row r="3501">
          <cell r="I3501">
            <v>0.13992299999999999</v>
          </cell>
        </row>
        <row r="3502">
          <cell r="I3502">
            <v>0.139963</v>
          </cell>
        </row>
        <row r="3503">
          <cell r="I3503">
            <v>0.14000299999999999</v>
          </cell>
        </row>
        <row r="3504">
          <cell r="I3504">
            <v>0.140043</v>
          </cell>
        </row>
        <row r="3505">
          <cell r="I3505">
            <v>0.14008300000000001</v>
          </cell>
        </row>
        <row r="3506">
          <cell r="I3506">
            <v>0.140123</v>
          </cell>
        </row>
        <row r="3507">
          <cell r="I3507">
            <v>0.14016300000000001</v>
          </cell>
        </row>
        <row r="3508">
          <cell r="I3508">
            <v>0.14020299999999999</v>
          </cell>
        </row>
        <row r="3509">
          <cell r="I3509">
            <v>0.14024300000000001</v>
          </cell>
        </row>
        <row r="3510">
          <cell r="I3510">
            <v>0.14028299999999999</v>
          </cell>
        </row>
        <row r="3511">
          <cell r="I3511">
            <v>0.140323</v>
          </cell>
        </row>
        <row r="3512">
          <cell r="I3512">
            <v>0.14036299999999999</v>
          </cell>
        </row>
        <row r="3513">
          <cell r="I3513">
            <v>0.140403</v>
          </cell>
        </row>
        <row r="3514">
          <cell r="I3514">
            <v>0.14044300000000001</v>
          </cell>
        </row>
        <row r="3515">
          <cell r="I3515">
            <v>0.140483</v>
          </cell>
        </row>
        <row r="3516">
          <cell r="I3516">
            <v>0.14052300000000001</v>
          </cell>
        </row>
        <row r="3517">
          <cell r="I3517">
            <v>0.14056299999999999</v>
          </cell>
        </row>
        <row r="3518">
          <cell r="I3518">
            <v>0.14060300000000001</v>
          </cell>
        </row>
        <row r="3519">
          <cell r="I3519">
            <v>0.14064299999999999</v>
          </cell>
        </row>
        <row r="3520">
          <cell r="I3520">
            <v>0.140683</v>
          </cell>
        </row>
        <row r="3521">
          <cell r="I3521">
            <v>0.14072299999999999</v>
          </cell>
        </row>
        <row r="3522">
          <cell r="I3522">
            <v>0.140763</v>
          </cell>
        </row>
        <row r="3523">
          <cell r="I3523">
            <v>0.14080300000000001</v>
          </cell>
        </row>
        <row r="3524">
          <cell r="I3524">
            <v>0.140843</v>
          </cell>
        </row>
        <row r="3525">
          <cell r="I3525">
            <v>0.14088300000000001</v>
          </cell>
        </row>
        <row r="3526">
          <cell r="I3526">
            <v>0.14092299999999999</v>
          </cell>
        </row>
        <row r="3527">
          <cell r="I3527">
            <v>0.140963</v>
          </cell>
        </row>
        <row r="3528">
          <cell r="I3528">
            <v>0.14100299999999999</v>
          </cell>
        </row>
        <row r="3529">
          <cell r="I3529">
            <v>0.141043</v>
          </cell>
        </row>
        <row r="3530">
          <cell r="I3530">
            <v>0.14108299999999999</v>
          </cell>
        </row>
        <row r="3531">
          <cell r="I3531">
            <v>0.141123</v>
          </cell>
        </row>
        <row r="3532">
          <cell r="I3532">
            <v>0.14116300000000001</v>
          </cell>
        </row>
        <row r="3533">
          <cell r="I3533">
            <v>0.141203</v>
          </cell>
        </row>
        <row r="3534">
          <cell r="I3534">
            <v>0.14124300000000001</v>
          </cell>
        </row>
        <row r="3535">
          <cell r="I3535">
            <v>0.14128299999999999</v>
          </cell>
        </row>
        <row r="3536">
          <cell r="I3536">
            <v>0.141323</v>
          </cell>
        </row>
        <row r="3537">
          <cell r="I3537">
            <v>0.14136299999999999</v>
          </cell>
        </row>
        <row r="3538">
          <cell r="I3538">
            <v>0.141403</v>
          </cell>
        </row>
        <row r="3539">
          <cell r="I3539">
            <v>0.14144300000000001</v>
          </cell>
        </row>
        <row r="3540">
          <cell r="I3540">
            <v>0.141483</v>
          </cell>
        </row>
        <row r="3541">
          <cell r="I3541">
            <v>0.14152300000000001</v>
          </cell>
        </row>
        <row r="3542">
          <cell r="I3542">
            <v>0.14156299999999999</v>
          </cell>
        </row>
        <row r="3543">
          <cell r="I3543">
            <v>0.14160300000000001</v>
          </cell>
        </row>
        <row r="3544">
          <cell r="I3544">
            <v>0.14164299999999999</v>
          </cell>
        </row>
        <row r="3545">
          <cell r="I3545">
            <v>0.141683</v>
          </cell>
        </row>
        <row r="3546">
          <cell r="I3546">
            <v>0.14172299999999999</v>
          </cell>
        </row>
        <row r="3547">
          <cell r="I3547">
            <v>0.141763</v>
          </cell>
        </row>
        <row r="3548">
          <cell r="I3548">
            <v>0.14180300000000001</v>
          </cell>
        </row>
        <row r="3549">
          <cell r="I3549">
            <v>0.141843</v>
          </cell>
        </row>
        <row r="3550">
          <cell r="I3550">
            <v>0.14188300000000001</v>
          </cell>
        </row>
        <row r="3551">
          <cell r="I3551">
            <v>0.14192299999999999</v>
          </cell>
        </row>
        <row r="3552">
          <cell r="I3552">
            <v>0.14196300000000001</v>
          </cell>
        </row>
        <row r="3553">
          <cell r="I3553">
            <v>0.14200299999999999</v>
          </cell>
        </row>
        <row r="3554">
          <cell r="I3554">
            <v>0.142043</v>
          </cell>
        </row>
        <row r="3555">
          <cell r="I3555">
            <v>0.14208299999999999</v>
          </cell>
        </row>
        <row r="3556">
          <cell r="I3556">
            <v>0.142123</v>
          </cell>
        </row>
        <row r="3557">
          <cell r="I3557">
            <v>0.14216300000000001</v>
          </cell>
        </row>
        <row r="3558">
          <cell r="I3558">
            <v>0.142203</v>
          </cell>
        </row>
        <row r="3559">
          <cell r="I3559">
            <v>0.14224300000000001</v>
          </cell>
        </row>
        <row r="3560">
          <cell r="I3560">
            <v>0.14228299999999999</v>
          </cell>
        </row>
        <row r="3561">
          <cell r="I3561">
            <v>0.14232300000000001</v>
          </cell>
        </row>
        <row r="3562">
          <cell r="I3562">
            <v>0.14236299999999999</v>
          </cell>
        </row>
        <row r="3563">
          <cell r="I3563">
            <v>0.142403</v>
          </cell>
        </row>
        <row r="3564">
          <cell r="I3564">
            <v>0.14244299999999999</v>
          </cell>
        </row>
        <row r="3565">
          <cell r="I3565">
            <v>0.142483</v>
          </cell>
        </row>
        <row r="3566">
          <cell r="I3566">
            <v>0.14252300000000001</v>
          </cell>
        </row>
        <row r="3567">
          <cell r="I3567">
            <v>0.142563</v>
          </cell>
        </row>
        <row r="3568">
          <cell r="I3568">
            <v>0.14260300000000001</v>
          </cell>
        </row>
        <row r="3569">
          <cell r="I3569">
            <v>0.14264299999999999</v>
          </cell>
        </row>
        <row r="3570">
          <cell r="I3570">
            <v>0.142683</v>
          </cell>
        </row>
        <row r="3571">
          <cell r="I3571">
            <v>0.14272299999999999</v>
          </cell>
        </row>
        <row r="3572">
          <cell r="I3572">
            <v>0.142763</v>
          </cell>
        </row>
        <row r="3573">
          <cell r="I3573">
            <v>0.14280300000000001</v>
          </cell>
        </row>
        <row r="3574">
          <cell r="I3574">
            <v>0.142843</v>
          </cell>
        </row>
        <row r="3575">
          <cell r="I3575">
            <v>0.14288300000000001</v>
          </cell>
        </row>
        <row r="3576">
          <cell r="I3576">
            <v>0.14292299999999999</v>
          </cell>
        </row>
        <row r="3577">
          <cell r="I3577">
            <v>0.14296300000000001</v>
          </cell>
        </row>
        <row r="3578">
          <cell r="I3578">
            <v>0.14300299999999999</v>
          </cell>
        </row>
        <row r="3579">
          <cell r="I3579">
            <v>0.143043</v>
          </cell>
        </row>
        <row r="3580">
          <cell r="I3580">
            <v>0.14308299999999999</v>
          </cell>
        </row>
        <row r="3581">
          <cell r="I3581">
            <v>0.143123</v>
          </cell>
        </row>
        <row r="3582">
          <cell r="I3582">
            <v>0.14316300000000001</v>
          </cell>
        </row>
        <row r="3583">
          <cell r="I3583">
            <v>0.143203</v>
          </cell>
        </row>
        <row r="3584">
          <cell r="I3584">
            <v>0.14324300000000001</v>
          </cell>
        </row>
        <row r="3585">
          <cell r="I3585">
            <v>0.14328299999999999</v>
          </cell>
        </row>
        <row r="3586">
          <cell r="I3586">
            <v>0.14332300000000001</v>
          </cell>
        </row>
        <row r="3587">
          <cell r="I3587">
            <v>0.14336299999999999</v>
          </cell>
        </row>
        <row r="3588">
          <cell r="I3588">
            <v>0.143403</v>
          </cell>
        </row>
        <row r="3589">
          <cell r="I3589">
            <v>0.14344299999999999</v>
          </cell>
        </row>
        <row r="3590">
          <cell r="I3590">
            <v>0.143483</v>
          </cell>
        </row>
        <row r="3591">
          <cell r="I3591">
            <v>0.14352300000000001</v>
          </cell>
        </row>
        <row r="3592">
          <cell r="I3592">
            <v>0.143563</v>
          </cell>
        </row>
        <row r="3593">
          <cell r="I3593">
            <v>0.14360300000000001</v>
          </cell>
        </row>
        <row r="3594">
          <cell r="I3594">
            <v>0.14364299999999999</v>
          </cell>
        </row>
        <row r="3595">
          <cell r="I3595">
            <v>0.14368300000000001</v>
          </cell>
        </row>
        <row r="3596">
          <cell r="I3596">
            <v>0.14372299999999999</v>
          </cell>
        </row>
        <row r="3597">
          <cell r="I3597">
            <v>0.143763</v>
          </cell>
        </row>
        <row r="3598">
          <cell r="I3598">
            <v>0.14380299999999999</v>
          </cell>
        </row>
        <row r="3599">
          <cell r="I3599">
            <v>0.143843</v>
          </cell>
        </row>
        <row r="3600">
          <cell r="I3600">
            <v>0.14388300000000001</v>
          </cell>
        </row>
        <row r="3601">
          <cell r="I3601">
            <v>0.143923</v>
          </cell>
        </row>
        <row r="3602">
          <cell r="I3602">
            <v>0.14396300000000001</v>
          </cell>
        </row>
        <row r="3603">
          <cell r="I3603">
            <v>0.14400299999999999</v>
          </cell>
        </row>
        <row r="3604">
          <cell r="I3604">
            <v>0.144043</v>
          </cell>
        </row>
        <row r="3605">
          <cell r="I3605">
            <v>0.14408299999999999</v>
          </cell>
        </row>
        <row r="3606">
          <cell r="I3606">
            <v>0.144123</v>
          </cell>
        </row>
        <row r="3607">
          <cell r="I3607">
            <v>0.14416300000000001</v>
          </cell>
        </row>
        <row r="3608">
          <cell r="I3608">
            <v>0.144203</v>
          </cell>
        </row>
        <row r="3609">
          <cell r="I3609">
            <v>0.14424300000000001</v>
          </cell>
        </row>
        <row r="3610">
          <cell r="I3610">
            <v>0.14428299999999999</v>
          </cell>
        </row>
        <row r="3611">
          <cell r="I3611">
            <v>0.14432300000000001</v>
          </cell>
        </row>
        <row r="3612">
          <cell r="I3612">
            <v>0.14436299999999999</v>
          </cell>
        </row>
        <row r="3613">
          <cell r="I3613">
            <v>0.144403</v>
          </cell>
        </row>
        <row r="3614">
          <cell r="I3614">
            <v>0.14444299999999999</v>
          </cell>
        </row>
        <row r="3615">
          <cell r="I3615">
            <v>0.144483</v>
          </cell>
        </row>
        <row r="3616">
          <cell r="I3616">
            <v>0.14452300000000001</v>
          </cell>
        </row>
        <row r="3617">
          <cell r="I3617">
            <v>0.144563</v>
          </cell>
        </row>
        <row r="3618">
          <cell r="I3618">
            <v>0.14460300000000001</v>
          </cell>
        </row>
        <row r="3619">
          <cell r="I3619">
            <v>0.14464299999999999</v>
          </cell>
        </row>
        <row r="3620">
          <cell r="I3620">
            <v>0.14468300000000001</v>
          </cell>
        </row>
        <row r="3621">
          <cell r="I3621">
            <v>0.14472299999999999</v>
          </cell>
        </row>
        <row r="3622">
          <cell r="I3622">
            <v>0.144763</v>
          </cell>
        </row>
        <row r="3623">
          <cell r="I3623">
            <v>0.14480299999999999</v>
          </cell>
        </row>
        <row r="3624">
          <cell r="I3624">
            <v>0.144843</v>
          </cell>
        </row>
        <row r="3625">
          <cell r="I3625">
            <v>0.14488300000000001</v>
          </cell>
        </row>
        <row r="3626">
          <cell r="I3626">
            <v>0.144923</v>
          </cell>
        </row>
        <row r="3627">
          <cell r="I3627">
            <v>0.14496300000000001</v>
          </cell>
        </row>
        <row r="3628">
          <cell r="I3628">
            <v>0.14500299999999999</v>
          </cell>
        </row>
        <row r="3629">
          <cell r="I3629">
            <v>0.14504300000000001</v>
          </cell>
        </row>
        <row r="3630">
          <cell r="I3630">
            <v>0.14508299999999999</v>
          </cell>
        </row>
        <row r="3631">
          <cell r="I3631">
            <v>0.145123</v>
          </cell>
        </row>
        <row r="3632">
          <cell r="I3632">
            <v>0.14516299999999999</v>
          </cell>
        </row>
        <row r="3633">
          <cell r="I3633">
            <v>0.145203</v>
          </cell>
        </row>
        <row r="3634">
          <cell r="I3634">
            <v>0.14524300000000001</v>
          </cell>
        </row>
        <row r="3635">
          <cell r="I3635">
            <v>0.145283</v>
          </cell>
        </row>
        <row r="3636">
          <cell r="I3636">
            <v>0.14532300000000001</v>
          </cell>
        </row>
        <row r="3637">
          <cell r="I3637">
            <v>0.14536299999999999</v>
          </cell>
        </row>
        <row r="3638">
          <cell r="I3638">
            <v>0.145403</v>
          </cell>
        </row>
        <row r="3639">
          <cell r="I3639">
            <v>0.14544299999999999</v>
          </cell>
        </row>
        <row r="3640">
          <cell r="I3640">
            <v>0.145483</v>
          </cell>
        </row>
        <row r="3641">
          <cell r="I3641">
            <v>0.14552300000000001</v>
          </cell>
        </row>
        <row r="3642">
          <cell r="I3642">
            <v>0.145563</v>
          </cell>
        </row>
        <row r="3643">
          <cell r="I3643">
            <v>0.14560300000000001</v>
          </cell>
        </row>
        <row r="3644">
          <cell r="I3644">
            <v>0.14564299999999999</v>
          </cell>
        </row>
        <row r="3645">
          <cell r="I3645">
            <v>0.14568300000000001</v>
          </cell>
        </row>
        <row r="3646">
          <cell r="I3646">
            <v>0.14572299999999999</v>
          </cell>
        </row>
        <row r="3647">
          <cell r="I3647">
            <v>0.145763</v>
          </cell>
        </row>
        <row r="3648">
          <cell r="I3648">
            <v>0.14580299999999999</v>
          </cell>
        </row>
        <row r="3649">
          <cell r="I3649">
            <v>0.145843</v>
          </cell>
        </row>
        <row r="3650">
          <cell r="I3650">
            <v>0.14588300000000001</v>
          </cell>
        </row>
        <row r="3651">
          <cell r="I3651">
            <v>0.145923</v>
          </cell>
        </row>
        <row r="3652">
          <cell r="I3652">
            <v>0.14596300000000001</v>
          </cell>
        </row>
        <row r="3653">
          <cell r="I3653">
            <v>0.14600299999999999</v>
          </cell>
        </row>
        <row r="3654">
          <cell r="I3654">
            <v>0.14604300000000001</v>
          </cell>
        </row>
        <row r="3655">
          <cell r="I3655">
            <v>0.14608299999999999</v>
          </cell>
        </row>
        <row r="3656">
          <cell r="I3656">
            <v>0.146123</v>
          </cell>
        </row>
        <row r="3657">
          <cell r="I3657">
            <v>0.14616299999999999</v>
          </cell>
        </row>
        <row r="3658">
          <cell r="I3658">
            <v>0.146203</v>
          </cell>
        </row>
        <row r="3659">
          <cell r="I3659">
            <v>0.14624300000000001</v>
          </cell>
        </row>
        <row r="3660">
          <cell r="I3660">
            <v>0.146283</v>
          </cell>
        </row>
        <row r="3661">
          <cell r="I3661">
            <v>0.14632300000000001</v>
          </cell>
        </row>
        <row r="3662">
          <cell r="I3662">
            <v>0.14636299999999999</v>
          </cell>
        </row>
        <row r="3663">
          <cell r="I3663">
            <v>0.14640300000000001</v>
          </cell>
        </row>
        <row r="3664">
          <cell r="I3664">
            <v>0.14644299999999999</v>
          </cell>
        </row>
        <row r="3665">
          <cell r="I3665">
            <v>0.146483</v>
          </cell>
        </row>
        <row r="3666">
          <cell r="I3666">
            <v>0.14652299999999999</v>
          </cell>
        </row>
        <row r="3667">
          <cell r="I3667">
            <v>0.146563</v>
          </cell>
        </row>
        <row r="3668">
          <cell r="I3668">
            <v>0.14660300000000001</v>
          </cell>
        </row>
        <row r="3669">
          <cell r="I3669">
            <v>0.146643</v>
          </cell>
        </row>
        <row r="3670">
          <cell r="I3670">
            <v>0.14668300000000001</v>
          </cell>
        </row>
        <row r="3671">
          <cell r="I3671">
            <v>0.14672299999999999</v>
          </cell>
        </row>
        <row r="3672">
          <cell r="I3672">
            <v>0.146763</v>
          </cell>
        </row>
        <row r="3673">
          <cell r="I3673">
            <v>0.14680299999999999</v>
          </cell>
        </row>
        <row r="3674">
          <cell r="I3674">
            <v>0.146843</v>
          </cell>
        </row>
        <row r="3675">
          <cell r="I3675">
            <v>0.14688300000000001</v>
          </cell>
        </row>
        <row r="3676">
          <cell r="I3676">
            <v>0.146923</v>
          </cell>
        </row>
        <row r="3677">
          <cell r="I3677">
            <v>0.14696300000000001</v>
          </cell>
        </row>
        <row r="3678">
          <cell r="I3678">
            <v>0.14700299999999999</v>
          </cell>
        </row>
        <row r="3679">
          <cell r="I3679">
            <v>0.14704300000000001</v>
          </cell>
        </row>
        <row r="3680">
          <cell r="I3680">
            <v>0.14708299999999999</v>
          </cell>
        </row>
        <row r="3681">
          <cell r="I3681">
            <v>0.147123</v>
          </cell>
        </row>
        <row r="3682">
          <cell r="I3682">
            <v>0.14716299999999999</v>
          </cell>
        </row>
        <row r="3683">
          <cell r="I3683">
            <v>0.147203</v>
          </cell>
        </row>
        <row r="3684">
          <cell r="I3684">
            <v>0.14724300000000001</v>
          </cell>
        </row>
        <row r="3685">
          <cell r="I3685">
            <v>0.147283</v>
          </cell>
        </row>
        <row r="3686">
          <cell r="I3686">
            <v>0.14732300000000001</v>
          </cell>
        </row>
        <row r="3687">
          <cell r="I3687">
            <v>0.14736299999999999</v>
          </cell>
        </row>
        <row r="3688">
          <cell r="I3688">
            <v>0.14740300000000001</v>
          </cell>
        </row>
        <row r="3689">
          <cell r="I3689">
            <v>0.14744299999999999</v>
          </cell>
        </row>
        <row r="3690">
          <cell r="I3690">
            <v>0.147483</v>
          </cell>
        </row>
        <row r="3691">
          <cell r="I3691">
            <v>0.14752299999999999</v>
          </cell>
        </row>
        <row r="3692">
          <cell r="I3692">
            <v>0.147563</v>
          </cell>
        </row>
        <row r="3693">
          <cell r="I3693">
            <v>0.14760300000000001</v>
          </cell>
        </row>
        <row r="3694">
          <cell r="I3694">
            <v>0.147643</v>
          </cell>
        </row>
        <row r="3695">
          <cell r="I3695">
            <v>0.14768300000000001</v>
          </cell>
        </row>
        <row r="3696">
          <cell r="I3696">
            <v>0.14772299999999999</v>
          </cell>
        </row>
        <row r="3697">
          <cell r="I3697">
            <v>0.14776300000000001</v>
          </cell>
        </row>
        <row r="3698">
          <cell r="I3698">
            <v>0.14780299999999999</v>
          </cell>
        </row>
        <row r="3699">
          <cell r="I3699">
            <v>0.147843</v>
          </cell>
        </row>
        <row r="3700">
          <cell r="I3700">
            <v>0.14788299999999999</v>
          </cell>
        </row>
        <row r="3701">
          <cell r="I3701">
            <v>0.147923</v>
          </cell>
        </row>
        <row r="3702">
          <cell r="I3702">
            <v>0.14796300000000001</v>
          </cell>
        </row>
        <row r="3703">
          <cell r="I3703">
            <v>0.148003</v>
          </cell>
        </row>
        <row r="3704">
          <cell r="I3704">
            <v>0.14804300000000001</v>
          </cell>
        </row>
        <row r="3705">
          <cell r="I3705">
            <v>0.14808299999999999</v>
          </cell>
        </row>
        <row r="3706">
          <cell r="I3706">
            <v>0.148123</v>
          </cell>
        </row>
        <row r="3707">
          <cell r="I3707">
            <v>0.14816299999999999</v>
          </cell>
        </row>
        <row r="3708">
          <cell r="I3708">
            <v>0.148203</v>
          </cell>
        </row>
        <row r="3709">
          <cell r="I3709">
            <v>0.14824300000000001</v>
          </cell>
        </row>
        <row r="3710">
          <cell r="I3710">
            <v>0.148283</v>
          </cell>
        </row>
        <row r="3711">
          <cell r="I3711">
            <v>0.14832300000000001</v>
          </cell>
        </row>
        <row r="3712">
          <cell r="I3712">
            <v>0.14836299999999999</v>
          </cell>
        </row>
        <row r="3713">
          <cell r="I3713">
            <v>0.14840300000000001</v>
          </cell>
        </row>
        <row r="3714">
          <cell r="I3714">
            <v>0.14844299999999999</v>
          </cell>
        </row>
        <row r="3715">
          <cell r="I3715">
            <v>0.148483</v>
          </cell>
        </row>
        <row r="3716">
          <cell r="I3716">
            <v>0.14852299999999999</v>
          </cell>
        </row>
        <row r="3717">
          <cell r="I3717">
            <v>0.148563</v>
          </cell>
        </row>
        <row r="3718">
          <cell r="I3718">
            <v>0.14860300000000001</v>
          </cell>
        </row>
        <row r="3719">
          <cell r="I3719">
            <v>0.148643</v>
          </cell>
        </row>
        <row r="3720">
          <cell r="I3720">
            <v>0.14868300000000001</v>
          </cell>
        </row>
        <row r="3721">
          <cell r="I3721">
            <v>0.14872299999999999</v>
          </cell>
        </row>
        <row r="3722">
          <cell r="I3722">
            <v>0.14876300000000001</v>
          </cell>
        </row>
        <row r="3723">
          <cell r="I3723">
            <v>0.14880299999999999</v>
          </cell>
        </row>
        <row r="3724">
          <cell r="I3724">
            <v>0.148843</v>
          </cell>
        </row>
        <row r="3725">
          <cell r="I3725">
            <v>0.14888299999999999</v>
          </cell>
        </row>
        <row r="3726">
          <cell r="I3726">
            <v>0.148923</v>
          </cell>
        </row>
        <row r="3727">
          <cell r="I3727">
            <v>0.14896300000000001</v>
          </cell>
        </row>
        <row r="3728">
          <cell r="I3728">
            <v>0.149003</v>
          </cell>
        </row>
        <row r="3729">
          <cell r="I3729">
            <v>0.14904300000000001</v>
          </cell>
        </row>
        <row r="3730">
          <cell r="I3730">
            <v>0.14908299999999999</v>
          </cell>
        </row>
        <row r="3731">
          <cell r="I3731">
            <v>0.14912300000000001</v>
          </cell>
        </row>
        <row r="3732">
          <cell r="I3732">
            <v>0.14916299999999999</v>
          </cell>
        </row>
        <row r="3733">
          <cell r="I3733">
            <v>0.149203</v>
          </cell>
        </row>
        <row r="3734">
          <cell r="I3734">
            <v>0.14924299999999999</v>
          </cell>
        </row>
        <row r="3735">
          <cell r="I3735">
            <v>0.149283</v>
          </cell>
        </row>
        <row r="3736">
          <cell r="I3736">
            <v>0.14932300000000001</v>
          </cell>
        </row>
        <row r="3737">
          <cell r="I3737">
            <v>0.149363</v>
          </cell>
        </row>
        <row r="3738">
          <cell r="I3738">
            <v>0.14940300000000001</v>
          </cell>
        </row>
        <row r="3739">
          <cell r="I3739">
            <v>0.14944299999999999</v>
          </cell>
        </row>
        <row r="3740">
          <cell r="I3740">
            <v>0.149483</v>
          </cell>
        </row>
        <row r="3741">
          <cell r="I3741">
            <v>0.14952299999999999</v>
          </cell>
        </row>
        <row r="3742">
          <cell r="I3742">
            <v>0.149563</v>
          </cell>
        </row>
        <row r="3743">
          <cell r="I3743">
            <v>0.14960300000000001</v>
          </cell>
        </row>
        <row r="3744">
          <cell r="I3744">
            <v>0.149643</v>
          </cell>
        </row>
        <row r="3745">
          <cell r="I3745">
            <v>0.14968300000000001</v>
          </cell>
        </row>
        <row r="3746">
          <cell r="I3746">
            <v>0.14972299999999999</v>
          </cell>
        </row>
        <row r="3747">
          <cell r="I3747">
            <v>0.14976300000000001</v>
          </cell>
        </row>
        <row r="3748">
          <cell r="I3748">
            <v>0.14980299999999999</v>
          </cell>
        </row>
        <row r="3749">
          <cell r="I3749">
            <v>0.149843</v>
          </cell>
        </row>
        <row r="3750">
          <cell r="I3750">
            <v>0.14988299999999999</v>
          </cell>
        </row>
        <row r="3751">
          <cell r="I3751">
            <v>0.149923</v>
          </cell>
        </row>
        <row r="3752">
          <cell r="I3752">
            <v>0.14996300000000001</v>
          </cell>
        </row>
        <row r="3753">
          <cell r="I3753">
            <v>0.150003</v>
          </cell>
        </row>
        <row r="3754">
          <cell r="I3754">
            <v>0.15004300000000001</v>
          </cell>
        </row>
        <row r="3755">
          <cell r="I3755">
            <v>0.15008299999999999</v>
          </cell>
        </row>
        <row r="3756">
          <cell r="I3756">
            <v>0.15012300000000001</v>
          </cell>
        </row>
        <row r="3757">
          <cell r="I3757">
            <v>0.15016299999999999</v>
          </cell>
        </row>
        <row r="3758">
          <cell r="I3758">
            <v>0.150203</v>
          </cell>
        </row>
        <row r="3759">
          <cell r="I3759">
            <v>0.15024299999999999</v>
          </cell>
        </row>
        <row r="3760">
          <cell r="I3760">
            <v>0.150283</v>
          </cell>
        </row>
        <row r="3761">
          <cell r="I3761">
            <v>0.15032300000000001</v>
          </cell>
        </row>
        <row r="3762">
          <cell r="I3762">
            <v>0.150363</v>
          </cell>
        </row>
        <row r="3763">
          <cell r="I3763">
            <v>0.15040300000000001</v>
          </cell>
        </row>
        <row r="3764">
          <cell r="I3764">
            <v>0.15044299999999999</v>
          </cell>
        </row>
        <row r="3765">
          <cell r="I3765">
            <v>0.15048300000000001</v>
          </cell>
        </row>
        <row r="3766">
          <cell r="I3766">
            <v>0.15052299999999999</v>
          </cell>
        </row>
        <row r="3767">
          <cell r="I3767">
            <v>0.150563</v>
          </cell>
        </row>
        <row r="3768">
          <cell r="I3768">
            <v>0.15060299999999999</v>
          </cell>
        </row>
        <row r="3769">
          <cell r="I3769">
            <v>0.150643</v>
          </cell>
        </row>
        <row r="3770">
          <cell r="I3770">
            <v>0.15068300000000001</v>
          </cell>
        </row>
        <row r="3771">
          <cell r="I3771">
            <v>0.150723</v>
          </cell>
        </row>
        <row r="3772">
          <cell r="I3772">
            <v>0.15076300000000001</v>
          </cell>
        </row>
        <row r="3773">
          <cell r="I3773">
            <v>0.15080299999999999</v>
          </cell>
        </row>
        <row r="3774">
          <cell r="I3774">
            <v>0.150843</v>
          </cell>
        </row>
        <row r="3775">
          <cell r="I3775">
            <v>0.15088299999999999</v>
          </cell>
        </row>
        <row r="3776">
          <cell r="I3776">
            <v>0.150923</v>
          </cell>
        </row>
        <row r="3777">
          <cell r="I3777">
            <v>0.15096300000000001</v>
          </cell>
        </row>
        <row r="3778">
          <cell r="I3778">
            <v>0.151003</v>
          </cell>
        </row>
        <row r="3779">
          <cell r="I3779">
            <v>0.15104300000000001</v>
          </cell>
        </row>
        <row r="3780">
          <cell r="I3780">
            <v>0.151083</v>
          </cell>
        </row>
        <row r="3781">
          <cell r="I3781">
            <v>0.15112300000000001</v>
          </cell>
        </row>
        <row r="3782">
          <cell r="I3782">
            <v>0.15116299999999999</v>
          </cell>
        </row>
        <row r="3783">
          <cell r="I3783">
            <v>0.151203</v>
          </cell>
        </row>
        <row r="3784">
          <cell r="I3784">
            <v>0.15124299999999999</v>
          </cell>
        </row>
        <row r="3785">
          <cell r="I3785">
            <v>0.151283</v>
          </cell>
        </row>
        <row r="3786">
          <cell r="I3786">
            <v>0.15132300000000001</v>
          </cell>
        </row>
        <row r="3787">
          <cell r="I3787">
            <v>0.151363</v>
          </cell>
        </row>
        <row r="3788">
          <cell r="I3788">
            <v>0.15140300000000001</v>
          </cell>
        </row>
        <row r="3789">
          <cell r="I3789">
            <v>0.15144299999999999</v>
          </cell>
        </row>
        <row r="3790">
          <cell r="I3790">
            <v>0.15148300000000001</v>
          </cell>
        </row>
        <row r="3791">
          <cell r="I3791">
            <v>0.15152299999999999</v>
          </cell>
        </row>
        <row r="3792">
          <cell r="I3792">
            <v>0.151563</v>
          </cell>
        </row>
        <row r="3793">
          <cell r="I3793">
            <v>0.15160299999999999</v>
          </cell>
        </row>
        <row r="3794">
          <cell r="I3794">
            <v>0.151643</v>
          </cell>
        </row>
        <row r="3795">
          <cell r="I3795">
            <v>0.15168300000000001</v>
          </cell>
        </row>
        <row r="3796">
          <cell r="I3796">
            <v>0.151723</v>
          </cell>
        </row>
        <row r="3797">
          <cell r="I3797">
            <v>0.15176300000000001</v>
          </cell>
        </row>
        <row r="3798">
          <cell r="I3798">
            <v>0.15180299999999999</v>
          </cell>
        </row>
        <row r="3799">
          <cell r="I3799">
            <v>0.15184300000000001</v>
          </cell>
        </row>
        <row r="3800">
          <cell r="I3800">
            <v>0.15188299999999999</v>
          </cell>
        </row>
        <row r="3801">
          <cell r="I3801">
            <v>0.151923</v>
          </cell>
        </row>
        <row r="3802">
          <cell r="I3802">
            <v>0.15196299999999999</v>
          </cell>
        </row>
        <row r="3803">
          <cell r="I3803">
            <v>0.152003</v>
          </cell>
        </row>
        <row r="3804">
          <cell r="I3804">
            <v>0.15204300000000001</v>
          </cell>
        </row>
        <row r="3805">
          <cell r="I3805">
            <v>0.152083</v>
          </cell>
        </row>
        <row r="3806">
          <cell r="I3806">
            <v>0.15212300000000001</v>
          </cell>
        </row>
        <row r="3807">
          <cell r="I3807">
            <v>0.15216299999999999</v>
          </cell>
        </row>
        <row r="3808">
          <cell r="I3808">
            <v>0.152203</v>
          </cell>
        </row>
        <row r="3809">
          <cell r="I3809">
            <v>0.15224299999999999</v>
          </cell>
        </row>
        <row r="3810">
          <cell r="I3810">
            <v>0.152283</v>
          </cell>
        </row>
        <row r="3811">
          <cell r="I3811">
            <v>0.15232299999999999</v>
          </cell>
        </row>
        <row r="3812">
          <cell r="I3812">
            <v>0.152363</v>
          </cell>
        </row>
        <row r="3813">
          <cell r="I3813">
            <v>0.15240300000000001</v>
          </cell>
        </row>
        <row r="3814">
          <cell r="I3814">
            <v>0.152443</v>
          </cell>
        </row>
        <row r="3815">
          <cell r="I3815">
            <v>0.15248300000000001</v>
          </cell>
        </row>
        <row r="3816">
          <cell r="I3816">
            <v>0.15252299999999999</v>
          </cell>
        </row>
        <row r="3817">
          <cell r="I3817">
            <v>0.152563</v>
          </cell>
        </row>
        <row r="3818">
          <cell r="I3818">
            <v>0.15260299999999999</v>
          </cell>
        </row>
        <row r="3819">
          <cell r="I3819">
            <v>0.152643</v>
          </cell>
        </row>
        <row r="3820">
          <cell r="I3820">
            <v>0.15268300000000001</v>
          </cell>
        </row>
        <row r="3821">
          <cell r="I3821">
            <v>0.152723</v>
          </cell>
        </row>
        <row r="3822">
          <cell r="I3822">
            <v>0.15276300000000001</v>
          </cell>
        </row>
        <row r="3823">
          <cell r="I3823">
            <v>0.15280299999999999</v>
          </cell>
        </row>
        <row r="3824">
          <cell r="I3824">
            <v>0.15284300000000001</v>
          </cell>
        </row>
        <row r="3825">
          <cell r="I3825">
            <v>0.15288299999999999</v>
          </cell>
        </row>
        <row r="3826">
          <cell r="I3826">
            <v>0.152923</v>
          </cell>
        </row>
        <row r="3827">
          <cell r="I3827">
            <v>0.15296299999999999</v>
          </cell>
        </row>
        <row r="3828">
          <cell r="I3828">
            <v>0.153003</v>
          </cell>
        </row>
        <row r="3829">
          <cell r="I3829">
            <v>0.15304300000000001</v>
          </cell>
        </row>
        <row r="3830">
          <cell r="I3830">
            <v>0.153083</v>
          </cell>
        </row>
        <row r="3831">
          <cell r="I3831">
            <v>0.15312300000000001</v>
          </cell>
        </row>
        <row r="3832">
          <cell r="I3832">
            <v>0.15316299999999999</v>
          </cell>
        </row>
        <row r="3833">
          <cell r="I3833">
            <v>0.15320300000000001</v>
          </cell>
        </row>
        <row r="3834">
          <cell r="I3834">
            <v>0.15324299999999999</v>
          </cell>
        </row>
        <row r="3835">
          <cell r="I3835">
            <v>0.153283</v>
          </cell>
        </row>
        <row r="3836">
          <cell r="I3836">
            <v>0.15332299999999999</v>
          </cell>
        </row>
        <row r="3837">
          <cell r="I3837">
            <v>0.153363</v>
          </cell>
        </row>
        <row r="3838">
          <cell r="I3838">
            <v>0.15340300000000001</v>
          </cell>
        </row>
        <row r="3839">
          <cell r="I3839">
            <v>0.153443</v>
          </cell>
        </row>
        <row r="3840">
          <cell r="I3840">
            <v>0.15348300000000001</v>
          </cell>
        </row>
        <row r="3841">
          <cell r="I3841">
            <v>0.15352299999999999</v>
          </cell>
        </row>
        <row r="3842">
          <cell r="I3842">
            <v>0.15356300000000001</v>
          </cell>
        </row>
        <row r="3843">
          <cell r="I3843">
            <v>0.15360299999999999</v>
          </cell>
        </row>
        <row r="3844">
          <cell r="I3844">
            <v>0.153643</v>
          </cell>
        </row>
        <row r="3845">
          <cell r="I3845">
            <v>0.15368299999999999</v>
          </cell>
        </row>
        <row r="3846">
          <cell r="I3846">
            <v>0.153723</v>
          </cell>
        </row>
        <row r="3847">
          <cell r="I3847">
            <v>0.15376300000000001</v>
          </cell>
        </row>
        <row r="3848">
          <cell r="I3848">
            <v>0.153803</v>
          </cell>
        </row>
        <row r="3849">
          <cell r="I3849">
            <v>0.15384300000000001</v>
          </cell>
        </row>
        <row r="3850">
          <cell r="I3850">
            <v>0.15388299999999999</v>
          </cell>
        </row>
        <row r="3851">
          <cell r="I3851">
            <v>0.153923</v>
          </cell>
        </row>
        <row r="3852">
          <cell r="I3852">
            <v>0.15396299999999999</v>
          </cell>
        </row>
        <row r="3853">
          <cell r="I3853">
            <v>0.154003</v>
          </cell>
        </row>
        <row r="3854">
          <cell r="I3854">
            <v>0.15404300000000001</v>
          </cell>
        </row>
        <row r="3855">
          <cell r="I3855">
            <v>0.154083</v>
          </cell>
        </row>
        <row r="3856">
          <cell r="I3856">
            <v>0.15412300000000001</v>
          </cell>
        </row>
        <row r="3857">
          <cell r="I3857">
            <v>0.15416299999999999</v>
          </cell>
        </row>
        <row r="3858">
          <cell r="I3858">
            <v>0.15420300000000001</v>
          </cell>
        </row>
        <row r="3859">
          <cell r="I3859">
            <v>0.15424299999999999</v>
          </cell>
        </row>
        <row r="3860">
          <cell r="I3860">
            <v>0.154283</v>
          </cell>
        </row>
        <row r="3861">
          <cell r="I3861">
            <v>0.15432299999999999</v>
          </cell>
        </row>
        <row r="3862">
          <cell r="I3862">
            <v>0.154363</v>
          </cell>
        </row>
        <row r="3863">
          <cell r="I3863">
            <v>0.15440300000000001</v>
          </cell>
        </row>
        <row r="3864">
          <cell r="I3864">
            <v>0.154443</v>
          </cell>
        </row>
        <row r="3865">
          <cell r="I3865">
            <v>0.15448300000000001</v>
          </cell>
        </row>
        <row r="3866">
          <cell r="I3866">
            <v>0.15452299999999999</v>
          </cell>
        </row>
        <row r="3867">
          <cell r="I3867">
            <v>0.15456300000000001</v>
          </cell>
        </row>
        <row r="3868">
          <cell r="I3868">
            <v>0.15460299999999999</v>
          </cell>
        </row>
        <row r="3869">
          <cell r="I3869">
            <v>0.154643</v>
          </cell>
        </row>
        <row r="3870">
          <cell r="I3870">
            <v>0.15468299999999999</v>
          </cell>
        </row>
        <row r="3871">
          <cell r="I3871">
            <v>0.154723</v>
          </cell>
        </row>
        <row r="3872">
          <cell r="I3872">
            <v>0.15476300000000001</v>
          </cell>
        </row>
        <row r="3873">
          <cell r="I3873">
            <v>0.154803</v>
          </cell>
        </row>
        <row r="3874">
          <cell r="I3874">
            <v>0.15484300000000001</v>
          </cell>
        </row>
        <row r="3875">
          <cell r="I3875">
            <v>0.15488299999999999</v>
          </cell>
        </row>
        <row r="3876">
          <cell r="I3876">
            <v>0.15492300000000001</v>
          </cell>
        </row>
        <row r="3877">
          <cell r="I3877">
            <v>0.15496299999999999</v>
          </cell>
        </row>
        <row r="3878">
          <cell r="I3878">
            <v>0.155003</v>
          </cell>
        </row>
        <row r="3879">
          <cell r="I3879">
            <v>0.15504299999999999</v>
          </cell>
        </row>
        <row r="3880">
          <cell r="I3880">
            <v>0.155083</v>
          </cell>
        </row>
        <row r="3881">
          <cell r="I3881">
            <v>0.15512300000000001</v>
          </cell>
        </row>
        <row r="3882">
          <cell r="I3882">
            <v>0.155163</v>
          </cell>
        </row>
        <row r="3883">
          <cell r="I3883">
            <v>0.15520300000000001</v>
          </cell>
        </row>
        <row r="3884">
          <cell r="I3884">
            <v>0.15524299999999999</v>
          </cell>
        </row>
        <row r="3885">
          <cell r="I3885">
            <v>0.155283</v>
          </cell>
        </row>
        <row r="3886">
          <cell r="I3886">
            <v>0.15532299999999999</v>
          </cell>
        </row>
        <row r="3887">
          <cell r="I3887">
            <v>0.155363</v>
          </cell>
        </row>
        <row r="3888">
          <cell r="I3888">
            <v>0.15540300000000001</v>
          </cell>
        </row>
        <row r="3889">
          <cell r="I3889">
            <v>0.155443</v>
          </cell>
        </row>
        <row r="3890">
          <cell r="I3890">
            <v>0.15548300000000001</v>
          </cell>
        </row>
        <row r="3891">
          <cell r="I3891">
            <v>0.15552299999999999</v>
          </cell>
        </row>
        <row r="3892">
          <cell r="I3892">
            <v>0.15556300000000001</v>
          </cell>
        </row>
        <row r="3893">
          <cell r="I3893">
            <v>0.15560299999999999</v>
          </cell>
        </row>
        <row r="3894">
          <cell r="I3894">
            <v>0.155643</v>
          </cell>
        </row>
        <row r="3895">
          <cell r="I3895">
            <v>0.15568299999999999</v>
          </cell>
        </row>
        <row r="3896">
          <cell r="I3896">
            <v>0.155723</v>
          </cell>
        </row>
        <row r="3897">
          <cell r="I3897">
            <v>0.15576300000000001</v>
          </cell>
        </row>
        <row r="3898">
          <cell r="I3898">
            <v>0.155803</v>
          </cell>
        </row>
        <row r="3899">
          <cell r="I3899">
            <v>0.15584300000000001</v>
          </cell>
        </row>
        <row r="3900">
          <cell r="I3900">
            <v>0.15588299999999999</v>
          </cell>
        </row>
        <row r="3901">
          <cell r="I3901">
            <v>0.15592300000000001</v>
          </cell>
        </row>
        <row r="3902">
          <cell r="I3902">
            <v>0.15596299999999999</v>
          </cell>
        </row>
        <row r="3903">
          <cell r="I3903">
            <v>0.156003</v>
          </cell>
        </row>
        <row r="3904">
          <cell r="I3904">
            <v>0.15604299999999999</v>
          </cell>
        </row>
        <row r="3905">
          <cell r="I3905">
            <v>0.156083</v>
          </cell>
        </row>
        <row r="3906">
          <cell r="I3906">
            <v>0.15612300000000001</v>
          </cell>
        </row>
        <row r="3907">
          <cell r="I3907">
            <v>0.156163</v>
          </cell>
        </row>
        <row r="3908">
          <cell r="I3908">
            <v>0.15620300000000001</v>
          </cell>
        </row>
        <row r="3909">
          <cell r="I3909">
            <v>0.15624299999999999</v>
          </cell>
        </row>
        <row r="3910">
          <cell r="I3910">
            <v>0.15628300000000001</v>
          </cell>
        </row>
        <row r="3911">
          <cell r="I3911">
            <v>0.15632299999999999</v>
          </cell>
        </row>
        <row r="3912">
          <cell r="I3912">
            <v>0.156363</v>
          </cell>
        </row>
        <row r="3913">
          <cell r="I3913">
            <v>0.15640299999999999</v>
          </cell>
        </row>
        <row r="3914">
          <cell r="I3914">
            <v>0.156443</v>
          </cell>
        </row>
        <row r="3915">
          <cell r="I3915">
            <v>0.15648300000000001</v>
          </cell>
        </row>
        <row r="3916">
          <cell r="I3916">
            <v>0.156523</v>
          </cell>
        </row>
        <row r="3917">
          <cell r="I3917">
            <v>0.15656300000000001</v>
          </cell>
        </row>
        <row r="3918">
          <cell r="I3918">
            <v>0.15660299999999999</v>
          </cell>
        </row>
        <row r="3919">
          <cell r="I3919">
            <v>0.156643</v>
          </cell>
        </row>
        <row r="3920">
          <cell r="I3920">
            <v>0.15668299999999999</v>
          </cell>
        </row>
        <row r="3921">
          <cell r="I3921">
            <v>0.156723</v>
          </cell>
        </row>
        <row r="3922">
          <cell r="I3922">
            <v>0.15676300000000001</v>
          </cell>
        </row>
        <row r="3923">
          <cell r="I3923">
            <v>0.156803</v>
          </cell>
        </row>
        <row r="3924">
          <cell r="I3924">
            <v>0.15684300000000001</v>
          </cell>
        </row>
        <row r="3925">
          <cell r="I3925">
            <v>0.15688299999999999</v>
          </cell>
        </row>
        <row r="3926">
          <cell r="I3926">
            <v>0.15692300000000001</v>
          </cell>
        </row>
        <row r="3927">
          <cell r="I3927">
            <v>0.15696299999999999</v>
          </cell>
        </row>
        <row r="3928">
          <cell r="I3928">
            <v>0.157003</v>
          </cell>
        </row>
        <row r="3929">
          <cell r="I3929">
            <v>0.15704299999999999</v>
          </cell>
        </row>
        <row r="3930">
          <cell r="I3930">
            <v>0.157083</v>
          </cell>
        </row>
        <row r="3931">
          <cell r="I3931">
            <v>0.15712300000000001</v>
          </cell>
        </row>
        <row r="3932">
          <cell r="I3932">
            <v>0.157163</v>
          </cell>
        </row>
        <row r="3933">
          <cell r="I3933">
            <v>0.15720300000000001</v>
          </cell>
        </row>
        <row r="3934">
          <cell r="I3934">
            <v>0.15724299999999999</v>
          </cell>
        </row>
        <row r="3935">
          <cell r="I3935">
            <v>0.15728300000000001</v>
          </cell>
        </row>
        <row r="3936">
          <cell r="I3936">
            <v>0.15732299999999999</v>
          </cell>
        </row>
        <row r="3937">
          <cell r="I3937">
            <v>0.157363</v>
          </cell>
        </row>
        <row r="3938">
          <cell r="I3938">
            <v>0.15740299999999999</v>
          </cell>
        </row>
        <row r="3939">
          <cell r="I3939">
            <v>0.157443</v>
          </cell>
        </row>
        <row r="3940">
          <cell r="I3940">
            <v>0.15748300000000001</v>
          </cell>
        </row>
        <row r="3941">
          <cell r="I3941">
            <v>0.157523</v>
          </cell>
        </row>
        <row r="3942">
          <cell r="I3942">
            <v>0.15756300000000001</v>
          </cell>
        </row>
        <row r="3943">
          <cell r="I3943">
            <v>0.15760299999999999</v>
          </cell>
        </row>
        <row r="3944">
          <cell r="I3944">
            <v>0.15764300000000001</v>
          </cell>
        </row>
        <row r="3945">
          <cell r="I3945">
            <v>0.15768299999999999</v>
          </cell>
        </row>
        <row r="3946">
          <cell r="I3946">
            <v>0.157723</v>
          </cell>
        </row>
        <row r="3947">
          <cell r="I3947">
            <v>0.15776299999999999</v>
          </cell>
        </row>
        <row r="3948">
          <cell r="I3948">
            <v>0.157803</v>
          </cell>
        </row>
        <row r="3949">
          <cell r="I3949">
            <v>0.15784300000000001</v>
          </cell>
        </row>
        <row r="3950">
          <cell r="I3950">
            <v>0.157883</v>
          </cell>
        </row>
        <row r="3951">
          <cell r="I3951">
            <v>0.15792300000000001</v>
          </cell>
        </row>
        <row r="3952">
          <cell r="I3952">
            <v>0.15796299999999999</v>
          </cell>
        </row>
        <row r="3953">
          <cell r="I3953">
            <v>0.158003</v>
          </cell>
        </row>
        <row r="3954">
          <cell r="I3954">
            <v>0.15804299999999999</v>
          </cell>
        </row>
        <row r="3955">
          <cell r="I3955">
            <v>0.158083</v>
          </cell>
        </row>
        <row r="3956">
          <cell r="I3956">
            <v>0.15812300000000001</v>
          </cell>
        </row>
        <row r="3957">
          <cell r="I3957">
            <v>0.158163</v>
          </cell>
        </row>
        <row r="3958">
          <cell r="I3958">
            <v>0.15820300000000001</v>
          </cell>
        </row>
        <row r="3959">
          <cell r="I3959">
            <v>0.15824299999999999</v>
          </cell>
        </row>
        <row r="3960">
          <cell r="I3960">
            <v>0.15828300000000001</v>
          </cell>
        </row>
        <row r="3961">
          <cell r="I3961">
            <v>0.15832299999999999</v>
          </cell>
        </row>
        <row r="3962">
          <cell r="I3962">
            <v>0.158363</v>
          </cell>
        </row>
        <row r="3963">
          <cell r="I3963">
            <v>0.15840299999999999</v>
          </cell>
        </row>
        <row r="3964">
          <cell r="I3964">
            <v>0.158443</v>
          </cell>
        </row>
        <row r="3965">
          <cell r="I3965">
            <v>0.15848300000000001</v>
          </cell>
        </row>
        <row r="3966">
          <cell r="I3966">
            <v>0.158523</v>
          </cell>
        </row>
        <row r="3967">
          <cell r="I3967">
            <v>0.15856300000000001</v>
          </cell>
        </row>
        <row r="3968">
          <cell r="I3968">
            <v>0.15860299999999999</v>
          </cell>
        </row>
        <row r="3969">
          <cell r="I3969">
            <v>0.15864300000000001</v>
          </cell>
        </row>
        <row r="3970">
          <cell r="I3970">
            <v>0.15868299999999999</v>
          </cell>
        </row>
        <row r="3971">
          <cell r="I3971">
            <v>0.158723</v>
          </cell>
        </row>
        <row r="3972">
          <cell r="I3972">
            <v>0.15876299999999999</v>
          </cell>
        </row>
        <row r="3973">
          <cell r="I3973">
            <v>0.158803</v>
          </cell>
        </row>
        <row r="3974">
          <cell r="I3974">
            <v>0.15884300000000001</v>
          </cell>
        </row>
        <row r="3975">
          <cell r="I3975">
            <v>0.158883</v>
          </cell>
        </row>
        <row r="3976">
          <cell r="I3976">
            <v>0.15892300000000001</v>
          </cell>
        </row>
        <row r="3977">
          <cell r="I3977">
            <v>0.15896299999999999</v>
          </cell>
        </row>
        <row r="3978">
          <cell r="I3978">
            <v>0.15900300000000001</v>
          </cell>
        </row>
        <row r="3979">
          <cell r="I3979">
            <v>0.15904299999999999</v>
          </cell>
        </row>
        <row r="3980">
          <cell r="I3980">
            <v>0.159083</v>
          </cell>
        </row>
        <row r="3981">
          <cell r="I3981">
            <v>0.15912299999999999</v>
          </cell>
        </row>
        <row r="3982">
          <cell r="I3982">
            <v>0.159163</v>
          </cell>
        </row>
        <row r="3983">
          <cell r="I3983">
            <v>0.15920300000000001</v>
          </cell>
        </row>
        <row r="3984">
          <cell r="I3984">
            <v>0.159243</v>
          </cell>
        </row>
        <row r="3985">
          <cell r="I3985">
            <v>0.15928300000000001</v>
          </cell>
        </row>
        <row r="3986">
          <cell r="I3986">
            <v>0.15932299999999999</v>
          </cell>
        </row>
        <row r="3987">
          <cell r="I3987">
            <v>0.159363</v>
          </cell>
        </row>
        <row r="3988">
          <cell r="I3988">
            <v>0.15940299999999999</v>
          </cell>
        </row>
        <row r="3989">
          <cell r="I3989">
            <v>0.159443</v>
          </cell>
        </row>
        <row r="3990">
          <cell r="I3990">
            <v>0.15948300000000001</v>
          </cell>
        </row>
        <row r="3991">
          <cell r="I3991">
            <v>0.159523</v>
          </cell>
        </row>
        <row r="3992">
          <cell r="I3992">
            <v>0.15956300000000001</v>
          </cell>
        </row>
        <row r="3993">
          <cell r="I3993">
            <v>0.15960299999999999</v>
          </cell>
        </row>
        <row r="3994">
          <cell r="I3994">
            <v>0.15964300000000001</v>
          </cell>
        </row>
        <row r="3995">
          <cell r="I3995">
            <v>0.15968299999999999</v>
          </cell>
        </row>
        <row r="3996">
          <cell r="I3996">
            <v>0.159723</v>
          </cell>
        </row>
        <row r="3997">
          <cell r="I3997">
            <v>0.15976299999999999</v>
          </cell>
        </row>
        <row r="3998">
          <cell r="I3998">
            <v>0.159803</v>
          </cell>
        </row>
        <row r="3999">
          <cell r="I3999">
            <v>0.15984300000000001</v>
          </cell>
        </row>
        <row r="4000">
          <cell r="I4000">
            <v>0.159883</v>
          </cell>
        </row>
        <row r="4001">
          <cell r="I4001">
            <v>0.15992300000000001</v>
          </cell>
        </row>
        <row r="4002">
          <cell r="I4002">
            <v>0.15996299999999999</v>
          </cell>
        </row>
        <row r="4003">
          <cell r="I4003">
            <v>0.16000300000000001</v>
          </cell>
        </row>
        <row r="4004">
          <cell r="I4004">
            <v>0.16004299999999999</v>
          </cell>
        </row>
        <row r="4005">
          <cell r="I4005">
            <v>0.160083</v>
          </cell>
        </row>
        <row r="4006">
          <cell r="I4006">
            <v>0.16012299999999999</v>
          </cell>
        </row>
        <row r="4007">
          <cell r="I4007">
            <v>0.160163</v>
          </cell>
        </row>
        <row r="4008">
          <cell r="I4008">
            <v>0.16020300000000001</v>
          </cell>
        </row>
        <row r="4009">
          <cell r="I4009">
            <v>0.160243</v>
          </cell>
        </row>
        <row r="4010">
          <cell r="I4010">
            <v>0.16028300000000001</v>
          </cell>
        </row>
        <row r="4011">
          <cell r="I4011">
            <v>0.16032299999999999</v>
          </cell>
        </row>
        <row r="4012">
          <cell r="I4012">
            <v>0.16036300000000001</v>
          </cell>
        </row>
        <row r="4013">
          <cell r="I4013">
            <v>0.16040299999999999</v>
          </cell>
        </row>
        <row r="4014">
          <cell r="I4014">
            <v>0.160443</v>
          </cell>
        </row>
        <row r="4015">
          <cell r="I4015">
            <v>0.16048299999999999</v>
          </cell>
        </row>
        <row r="4016">
          <cell r="I4016">
            <v>0.160523</v>
          </cell>
        </row>
        <row r="4017">
          <cell r="I4017">
            <v>0.16056300000000001</v>
          </cell>
        </row>
        <row r="4018">
          <cell r="I4018">
            <v>0.160603</v>
          </cell>
        </row>
        <row r="4019">
          <cell r="I4019">
            <v>0.16064300000000001</v>
          </cell>
        </row>
        <row r="4020">
          <cell r="I4020">
            <v>0.16068299999999999</v>
          </cell>
        </row>
        <row r="4021">
          <cell r="I4021">
            <v>0.160723</v>
          </cell>
        </row>
        <row r="4022">
          <cell r="I4022">
            <v>0.16076299999999999</v>
          </cell>
        </row>
        <row r="4023">
          <cell r="I4023">
            <v>0.160803</v>
          </cell>
        </row>
        <row r="4024">
          <cell r="I4024">
            <v>0.16084300000000001</v>
          </cell>
        </row>
        <row r="4025">
          <cell r="I4025">
            <v>0.160883</v>
          </cell>
        </row>
        <row r="4026">
          <cell r="I4026">
            <v>0.16092300000000001</v>
          </cell>
        </row>
        <row r="4027">
          <cell r="I4027">
            <v>0.16096299999999999</v>
          </cell>
        </row>
        <row r="4028">
          <cell r="I4028">
            <v>0.16100300000000001</v>
          </cell>
        </row>
        <row r="4029">
          <cell r="I4029">
            <v>0.16104299999999999</v>
          </cell>
        </row>
        <row r="4030">
          <cell r="I4030">
            <v>0.161083</v>
          </cell>
        </row>
        <row r="4031">
          <cell r="I4031">
            <v>0.16112299999999999</v>
          </cell>
        </row>
        <row r="4032">
          <cell r="I4032">
            <v>0.161163</v>
          </cell>
        </row>
        <row r="4033">
          <cell r="I4033">
            <v>0.16120300000000001</v>
          </cell>
        </row>
        <row r="4034">
          <cell r="I4034">
            <v>0.161243</v>
          </cell>
        </row>
        <row r="4035">
          <cell r="I4035">
            <v>0.16128300000000001</v>
          </cell>
        </row>
        <row r="4036">
          <cell r="I4036">
            <v>0.16132299999999999</v>
          </cell>
        </row>
        <row r="4037">
          <cell r="I4037">
            <v>0.16136300000000001</v>
          </cell>
        </row>
        <row r="4038">
          <cell r="I4038">
            <v>0.16140299999999999</v>
          </cell>
        </row>
        <row r="4039">
          <cell r="I4039">
            <v>0.161443</v>
          </cell>
        </row>
        <row r="4040">
          <cell r="I4040">
            <v>0.16148299999999999</v>
          </cell>
        </row>
        <row r="4041">
          <cell r="I4041">
            <v>0.161523</v>
          </cell>
        </row>
        <row r="4042">
          <cell r="I4042">
            <v>0.16156300000000001</v>
          </cell>
        </row>
        <row r="4043">
          <cell r="I4043">
            <v>0.161603</v>
          </cell>
        </row>
        <row r="4044">
          <cell r="I4044">
            <v>0.16164300000000001</v>
          </cell>
        </row>
        <row r="4045">
          <cell r="I4045">
            <v>0.16168299999999999</v>
          </cell>
        </row>
        <row r="4046">
          <cell r="I4046">
            <v>0.16172300000000001</v>
          </cell>
        </row>
        <row r="4047">
          <cell r="I4047">
            <v>0.16176299999999999</v>
          </cell>
        </row>
        <row r="4048">
          <cell r="I4048">
            <v>0.161803</v>
          </cell>
        </row>
        <row r="4049">
          <cell r="I4049">
            <v>0.16184299999999999</v>
          </cell>
        </row>
        <row r="4050">
          <cell r="I4050">
            <v>0.161883</v>
          </cell>
        </row>
        <row r="4051">
          <cell r="I4051">
            <v>0.16192300000000001</v>
          </cell>
        </row>
        <row r="4052">
          <cell r="I4052">
            <v>0.161963</v>
          </cell>
        </row>
        <row r="4053">
          <cell r="I4053">
            <v>0.16200300000000001</v>
          </cell>
        </row>
        <row r="4054">
          <cell r="I4054">
            <v>0.16204299999999999</v>
          </cell>
        </row>
        <row r="4055">
          <cell r="I4055">
            <v>0.162083</v>
          </cell>
        </row>
        <row r="4056">
          <cell r="I4056">
            <v>0.16212299999999999</v>
          </cell>
        </row>
        <row r="4057">
          <cell r="I4057">
            <v>0.162163</v>
          </cell>
        </row>
        <row r="4058">
          <cell r="I4058">
            <v>0.16220300000000001</v>
          </cell>
        </row>
        <row r="4059">
          <cell r="I4059">
            <v>0.162243</v>
          </cell>
        </row>
        <row r="4060">
          <cell r="I4060">
            <v>0.16228300000000001</v>
          </cell>
        </row>
        <row r="4061">
          <cell r="I4061">
            <v>0.162323</v>
          </cell>
        </row>
        <row r="4062">
          <cell r="I4062">
            <v>0.16236300000000001</v>
          </cell>
        </row>
        <row r="4063">
          <cell r="I4063">
            <v>0.16240299999999999</v>
          </cell>
        </row>
        <row r="4064">
          <cell r="I4064">
            <v>0.162443</v>
          </cell>
        </row>
        <row r="4065">
          <cell r="I4065">
            <v>0.16248299999999999</v>
          </cell>
        </row>
        <row r="4066">
          <cell r="I4066">
            <v>0.162523</v>
          </cell>
        </row>
        <row r="4067">
          <cell r="I4067">
            <v>0.16256300000000001</v>
          </cell>
        </row>
        <row r="4068">
          <cell r="I4068">
            <v>0.162603</v>
          </cell>
        </row>
        <row r="4069">
          <cell r="I4069">
            <v>0.16264300000000001</v>
          </cell>
        </row>
        <row r="4070">
          <cell r="I4070">
            <v>0.16268299999999999</v>
          </cell>
        </row>
        <row r="4071">
          <cell r="I4071">
            <v>0.16272300000000001</v>
          </cell>
        </row>
        <row r="4072">
          <cell r="I4072">
            <v>0.16276299999999999</v>
          </cell>
        </row>
        <row r="4073">
          <cell r="I4073">
            <v>0.162803</v>
          </cell>
        </row>
        <row r="4074">
          <cell r="I4074">
            <v>0.16284299999999999</v>
          </cell>
        </row>
        <row r="4075">
          <cell r="I4075">
            <v>0.162883</v>
          </cell>
        </row>
        <row r="4076">
          <cell r="I4076">
            <v>0.16292300000000001</v>
          </cell>
        </row>
        <row r="4077">
          <cell r="I4077">
            <v>0.162963</v>
          </cell>
        </row>
        <row r="4078">
          <cell r="I4078">
            <v>0.16300300000000001</v>
          </cell>
        </row>
        <row r="4079">
          <cell r="I4079">
            <v>0.16304299999999999</v>
          </cell>
        </row>
        <row r="4080">
          <cell r="I4080">
            <v>0.16308300000000001</v>
          </cell>
        </row>
        <row r="4081">
          <cell r="I4081">
            <v>0.16312299999999999</v>
          </cell>
        </row>
        <row r="4082">
          <cell r="I4082">
            <v>0.163163</v>
          </cell>
        </row>
        <row r="4083">
          <cell r="I4083">
            <v>0.16320299999999999</v>
          </cell>
        </row>
        <row r="4084">
          <cell r="I4084">
            <v>0.163243</v>
          </cell>
        </row>
        <row r="4085">
          <cell r="I4085">
            <v>0.16328300000000001</v>
          </cell>
        </row>
        <row r="4086">
          <cell r="I4086">
            <v>0.163323</v>
          </cell>
        </row>
        <row r="4087">
          <cell r="I4087">
            <v>0.16336300000000001</v>
          </cell>
        </row>
        <row r="4088">
          <cell r="I4088">
            <v>0.16340299999999999</v>
          </cell>
        </row>
        <row r="4089">
          <cell r="I4089">
            <v>0.163443</v>
          </cell>
        </row>
        <row r="4090">
          <cell r="I4090">
            <v>0.16348299999999999</v>
          </cell>
        </row>
        <row r="4091">
          <cell r="I4091">
            <v>0.163523</v>
          </cell>
        </row>
        <row r="4092">
          <cell r="I4092">
            <v>0.16356299999999999</v>
          </cell>
        </row>
        <row r="4093">
          <cell r="I4093">
            <v>0.163603</v>
          </cell>
        </row>
        <row r="4094">
          <cell r="I4094">
            <v>0.16364300000000001</v>
          </cell>
        </row>
        <row r="4095">
          <cell r="I4095">
            <v>0.163683</v>
          </cell>
        </row>
        <row r="4096">
          <cell r="I4096">
            <v>0.16372300000000001</v>
          </cell>
        </row>
        <row r="4097">
          <cell r="I4097">
            <v>0.16376299999999999</v>
          </cell>
        </row>
        <row r="4098">
          <cell r="I4098">
            <v>0.163803</v>
          </cell>
        </row>
        <row r="4099">
          <cell r="I4099">
            <v>0.16384299999999999</v>
          </cell>
        </row>
        <row r="4100">
          <cell r="I4100">
            <v>0.163883</v>
          </cell>
        </row>
        <row r="4101">
          <cell r="I4101">
            <v>0.16392300000000001</v>
          </cell>
        </row>
        <row r="4102">
          <cell r="I4102">
            <v>0.163963</v>
          </cell>
        </row>
        <row r="4103">
          <cell r="I4103">
            <v>0.16400300000000001</v>
          </cell>
        </row>
        <row r="4104">
          <cell r="I4104">
            <v>0.16404299999999999</v>
          </cell>
        </row>
        <row r="4105">
          <cell r="I4105">
            <v>0.16408300000000001</v>
          </cell>
        </row>
        <row r="4106">
          <cell r="I4106">
            <v>0.16412299999999999</v>
          </cell>
        </row>
        <row r="4107">
          <cell r="I4107">
            <v>0.164163</v>
          </cell>
        </row>
        <row r="4108">
          <cell r="I4108">
            <v>0.16420299999999999</v>
          </cell>
        </row>
        <row r="4109">
          <cell r="I4109">
            <v>0.164243</v>
          </cell>
        </row>
        <row r="4110">
          <cell r="I4110">
            <v>0.16428300000000001</v>
          </cell>
        </row>
        <row r="4111">
          <cell r="I4111">
            <v>0.164323</v>
          </cell>
        </row>
        <row r="4112">
          <cell r="I4112">
            <v>0.16436300000000001</v>
          </cell>
        </row>
        <row r="4113">
          <cell r="I4113">
            <v>0.16440299999999999</v>
          </cell>
        </row>
        <row r="4114">
          <cell r="I4114">
            <v>0.16444300000000001</v>
          </cell>
        </row>
        <row r="4115">
          <cell r="I4115">
            <v>0.16448299999999999</v>
          </cell>
        </row>
        <row r="4116">
          <cell r="I4116">
            <v>0.164523</v>
          </cell>
        </row>
        <row r="4117">
          <cell r="I4117">
            <v>0.16456299999999999</v>
          </cell>
        </row>
        <row r="4118">
          <cell r="I4118">
            <v>0.164603</v>
          </cell>
        </row>
        <row r="4119">
          <cell r="I4119">
            <v>0.16464300000000001</v>
          </cell>
        </row>
        <row r="4120">
          <cell r="I4120">
            <v>0.164683</v>
          </cell>
        </row>
        <row r="4121">
          <cell r="I4121">
            <v>0.16472300000000001</v>
          </cell>
        </row>
        <row r="4122">
          <cell r="I4122">
            <v>0.16476299999999999</v>
          </cell>
        </row>
        <row r="4123">
          <cell r="I4123">
            <v>0.16480300000000001</v>
          </cell>
        </row>
        <row r="4124">
          <cell r="I4124">
            <v>0.16484299999999999</v>
          </cell>
        </row>
        <row r="4125">
          <cell r="I4125">
            <v>0.164883</v>
          </cell>
        </row>
        <row r="4126">
          <cell r="I4126">
            <v>0.16492299999999999</v>
          </cell>
        </row>
        <row r="4127">
          <cell r="I4127">
            <v>0.164963</v>
          </cell>
        </row>
        <row r="4128">
          <cell r="I4128">
            <v>0.16500300000000001</v>
          </cell>
        </row>
        <row r="4129">
          <cell r="I4129">
            <v>0.165043</v>
          </cell>
        </row>
        <row r="4130">
          <cell r="I4130">
            <v>0.16508300000000001</v>
          </cell>
        </row>
        <row r="4131">
          <cell r="I4131">
            <v>0.16512299999999999</v>
          </cell>
        </row>
        <row r="4132">
          <cell r="I4132">
            <v>0.165163</v>
          </cell>
        </row>
        <row r="4133">
          <cell r="I4133">
            <v>0.16520299999999999</v>
          </cell>
        </row>
        <row r="4134">
          <cell r="I4134">
            <v>0.165243</v>
          </cell>
        </row>
        <row r="4135">
          <cell r="I4135">
            <v>0.16528300000000001</v>
          </cell>
        </row>
        <row r="4136">
          <cell r="I4136">
            <v>0.165323</v>
          </cell>
        </row>
        <row r="4137">
          <cell r="I4137">
            <v>0.16536300000000001</v>
          </cell>
        </row>
        <row r="4138">
          <cell r="I4138">
            <v>0.16540299999999999</v>
          </cell>
        </row>
        <row r="4139">
          <cell r="I4139">
            <v>0.16544300000000001</v>
          </cell>
        </row>
        <row r="4140">
          <cell r="I4140">
            <v>0.16548299999999999</v>
          </cell>
        </row>
        <row r="4141">
          <cell r="I4141">
            <v>0.165523</v>
          </cell>
        </row>
        <row r="4142">
          <cell r="I4142">
            <v>0.16556299999999999</v>
          </cell>
        </row>
        <row r="4143">
          <cell r="I4143">
            <v>0.165603</v>
          </cell>
        </row>
        <row r="4144">
          <cell r="I4144">
            <v>0.16564300000000001</v>
          </cell>
        </row>
        <row r="4145">
          <cell r="I4145">
            <v>0.165683</v>
          </cell>
        </row>
        <row r="4146">
          <cell r="I4146">
            <v>0.16572300000000001</v>
          </cell>
        </row>
        <row r="4147">
          <cell r="I4147">
            <v>0.16576299999999999</v>
          </cell>
        </row>
        <row r="4148">
          <cell r="I4148">
            <v>0.16580300000000001</v>
          </cell>
        </row>
        <row r="4149">
          <cell r="I4149">
            <v>0.16584299999999999</v>
          </cell>
        </row>
        <row r="4150">
          <cell r="I4150">
            <v>0.165883</v>
          </cell>
        </row>
        <row r="4151">
          <cell r="I4151">
            <v>0.16592299999999999</v>
          </cell>
        </row>
        <row r="4152">
          <cell r="I4152">
            <v>0.165963</v>
          </cell>
        </row>
        <row r="4153">
          <cell r="I4153">
            <v>0.16600300000000001</v>
          </cell>
        </row>
        <row r="4154">
          <cell r="I4154">
            <v>0.166043</v>
          </cell>
        </row>
        <row r="4155">
          <cell r="I4155">
            <v>0.16608300000000001</v>
          </cell>
        </row>
        <row r="4156">
          <cell r="I4156">
            <v>0.16612299999999999</v>
          </cell>
        </row>
        <row r="4157">
          <cell r="I4157">
            <v>0.16616300000000001</v>
          </cell>
        </row>
        <row r="4158">
          <cell r="I4158">
            <v>0.16620299999999999</v>
          </cell>
        </row>
        <row r="4159">
          <cell r="I4159">
            <v>0.166243</v>
          </cell>
        </row>
        <row r="4160">
          <cell r="I4160">
            <v>0.16628299999999999</v>
          </cell>
        </row>
        <row r="4161">
          <cell r="I4161">
            <v>0.166323</v>
          </cell>
        </row>
        <row r="4162">
          <cell r="I4162">
            <v>0.16636300000000001</v>
          </cell>
        </row>
        <row r="4163">
          <cell r="I4163">
            <v>0.166403</v>
          </cell>
        </row>
        <row r="4164">
          <cell r="I4164">
            <v>0.16644300000000001</v>
          </cell>
        </row>
        <row r="4165">
          <cell r="I4165">
            <v>0.16648299999999999</v>
          </cell>
        </row>
        <row r="4166">
          <cell r="I4166">
            <v>0.166523</v>
          </cell>
        </row>
        <row r="4167">
          <cell r="I4167">
            <v>0.16656299999999999</v>
          </cell>
        </row>
        <row r="4168">
          <cell r="I4168">
            <v>0.166603</v>
          </cell>
        </row>
        <row r="4169">
          <cell r="I4169">
            <v>0.16664300000000001</v>
          </cell>
        </row>
        <row r="4170">
          <cell r="I4170">
            <v>0.166683</v>
          </cell>
        </row>
        <row r="4171">
          <cell r="I4171">
            <v>0.16672300000000001</v>
          </cell>
        </row>
        <row r="4172">
          <cell r="I4172">
            <v>0.16676299999999999</v>
          </cell>
        </row>
        <row r="4173">
          <cell r="I4173">
            <v>0.16680300000000001</v>
          </cell>
        </row>
        <row r="4174">
          <cell r="I4174">
            <v>0.16684299999999999</v>
          </cell>
        </row>
        <row r="4175">
          <cell r="I4175">
            <v>0.166883</v>
          </cell>
        </row>
        <row r="4176">
          <cell r="I4176">
            <v>0.16692299999999999</v>
          </cell>
        </row>
        <row r="4177">
          <cell r="I4177">
            <v>0.166963</v>
          </cell>
        </row>
        <row r="4178">
          <cell r="I4178">
            <v>0.16700300000000001</v>
          </cell>
        </row>
        <row r="4179">
          <cell r="I4179">
            <v>0.167043</v>
          </cell>
        </row>
        <row r="4180">
          <cell r="I4180">
            <v>0.16708300000000001</v>
          </cell>
        </row>
        <row r="4181">
          <cell r="I4181">
            <v>0.16712299999999999</v>
          </cell>
        </row>
        <row r="4182">
          <cell r="I4182">
            <v>0.16716300000000001</v>
          </cell>
        </row>
        <row r="4183">
          <cell r="I4183">
            <v>0.16720299999999999</v>
          </cell>
        </row>
        <row r="4184">
          <cell r="I4184">
            <v>0.167243</v>
          </cell>
        </row>
        <row r="4185">
          <cell r="I4185">
            <v>0.16728299999999999</v>
          </cell>
        </row>
        <row r="4186">
          <cell r="I4186">
            <v>0.167323</v>
          </cell>
        </row>
        <row r="4187">
          <cell r="I4187">
            <v>0.16736300000000001</v>
          </cell>
        </row>
        <row r="4188">
          <cell r="I4188">
            <v>0.167403</v>
          </cell>
        </row>
        <row r="4189">
          <cell r="I4189">
            <v>0.16744300000000001</v>
          </cell>
        </row>
        <row r="4190">
          <cell r="I4190">
            <v>0.16748299999999999</v>
          </cell>
        </row>
        <row r="4191">
          <cell r="I4191">
            <v>0.16752300000000001</v>
          </cell>
        </row>
        <row r="4192">
          <cell r="I4192">
            <v>0.16756299999999999</v>
          </cell>
        </row>
        <row r="4193">
          <cell r="I4193">
            <v>0.167603</v>
          </cell>
        </row>
        <row r="4194">
          <cell r="I4194">
            <v>0.16764299999999999</v>
          </cell>
        </row>
        <row r="4195">
          <cell r="I4195">
            <v>0.167683</v>
          </cell>
        </row>
        <row r="4196">
          <cell r="I4196">
            <v>0.16772300000000001</v>
          </cell>
        </row>
        <row r="4197">
          <cell r="I4197">
            <v>0.167763</v>
          </cell>
        </row>
        <row r="4198">
          <cell r="I4198">
            <v>0.16780300000000001</v>
          </cell>
        </row>
        <row r="4199">
          <cell r="I4199">
            <v>0.16784299999999999</v>
          </cell>
        </row>
        <row r="4200">
          <cell r="I4200">
            <v>0.167883</v>
          </cell>
        </row>
        <row r="4201">
          <cell r="I4201">
            <v>0.16792299999999999</v>
          </cell>
        </row>
        <row r="4202">
          <cell r="I4202">
            <v>0.167963</v>
          </cell>
        </row>
        <row r="4203">
          <cell r="I4203">
            <v>0.16800300000000001</v>
          </cell>
        </row>
        <row r="4204">
          <cell r="I4204">
            <v>0.168043</v>
          </cell>
        </row>
        <row r="4205">
          <cell r="I4205">
            <v>0.16808300000000001</v>
          </cell>
        </row>
        <row r="4206">
          <cell r="I4206">
            <v>0.16812299999999999</v>
          </cell>
        </row>
        <row r="4207">
          <cell r="I4207">
            <v>0.16816300000000001</v>
          </cell>
        </row>
        <row r="4208">
          <cell r="I4208">
            <v>0.16820299999999999</v>
          </cell>
        </row>
        <row r="4209">
          <cell r="I4209">
            <v>0.168243</v>
          </cell>
        </row>
        <row r="4210">
          <cell r="I4210">
            <v>0.16828299999999999</v>
          </cell>
        </row>
        <row r="4211">
          <cell r="I4211">
            <v>0.168323</v>
          </cell>
        </row>
        <row r="4212">
          <cell r="I4212">
            <v>0.16836300000000001</v>
          </cell>
        </row>
        <row r="4213">
          <cell r="I4213">
            <v>0.168403</v>
          </cell>
        </row>
        <row r="4214">
          <cell r="I4214">
            <v>0.16844300000000001</v>
          </cell>
        </row>
        <row r="4215">
          <cell r="I4215">
            <v>0.16848299999999999</v>
          </cell>
        </row>
        <row r="4216">
          <cell r="I4216">
            <v>0.16852300000000001</v>
          </cell>
        </row>
        <row r="4217">
          <cell r="I4217">
            <v>0.16856299999999999</v>
          </cell>
        </row>
        <row r="4218">
          <cell r="I4218">
            <v>0.168603</v>
          </cell>
        </row>
        <row r="4219">
          <cell r="I4219">
            <v>0.16864299999999999</v>
          </cell>
        </row>
        <row r="4220">
          <cell r="I4220">
            <v>0.168683</v>
          </cell>
        </row>
        <row r="4221">
          <cell r="I4221">
            <v>0.16872300000000001</v>
          </cell>
        </row>
        <row r="4222">
          <cell r="I4222">
            <v>0.168763</v>
          </cell>
        </row>
        <row r="4223">
          <cell r="I4223">
            <v>0.16880300000000001</v>
          </cell>
        </row>
        <row r="4224">
          <cell r="I4224">
            <v>0.16884299999999999</v>
          </cell>
        </row>
        <row r="4225">
          <cell r="I4225">
            <v>0.16888300000000001</v>
          </cell>
        </row>
        <row r="4226">
          <cell r="I4226">
            <v>0.16892299999999999</v>
          </cell>
        </row>
        <row r="4227">
          <cell r="I4227">
            <v>0.168963</v>
          </cell>
        </row>
        <row r="4228">
          <cell r="I4228">
            <v>0.16900299999999999</v>
          </cell>
        </row>
        <row r="4229">
          <cell r="I4229">
            <v>0.169043</v>
          </cell>
        </row>
        <row r="4230">
          <cell r="I4230">
            <v>0.16908300000000001</v>
          </cell>
        </row>
        <row r="4231">
          <cell r="I4231">
            <v>0.169123</v>
          </cell>
        </row>
        <row r="4232">
          <cell r="I4232">
            <v>0.16916300000000001</v>
          </cell>
        </row>
        <row r="4233">
          <cell r="I4233">
            <v>0.16920299999999999</v>
          </cell>
        </row>
        <row r="4234">
          <cell r="I4234">
            <v>0.169243</v>
          </cell>
        </row>
        <row r="4235">
          <cell r="I4235">
            <v>0.16928299999999999</v>
          </cell>
        </row>
        <row r="4236">
          <cell r="I4236">
            <v>0.169323</v>
          </cell>
        </row>
        <row r="4237">
          <cell r="I4237">
            <v>0.16936300000000001</v>
          </cell>
        </row>
        <row r="4238">
          <cell r="I4238">
            <v>0.169403</v>
          </cell>
        </row>
        <row r="4239">
          <cell r="I4239">
            <v>0.16944300000000001</v>
          </cell>
        </row>
        <row r="4240">
          <cell r="I4240">
            <v>0.16948299999999999</v>
          </cell>
        </row>
        <row r="4241">
          <cell r="I4241">
            <v>0.16952300000000001</v>
          </cell>
        </row>
        <row r="4242">
          <cell r="I4242">
            <v>0.16956299999999999</v>
          </cell>
        </row>
        <row r="4243">
          <cell r="I4243">
            <v>0.169603</v>
          </cell>
        </row>
        <row r="4244">
          <cell r="I4244">
            <v>0.16964299999999999</v>
          </cell>
        </row>
        <row r="4245">
          <cell r="I4245">
            <v>0.169683</v>
          </cell>
        </row>
        <row r="4246">
          <cell r="I4246">
            <v>0.16972300000000001</v>
          </cell>
        </row>
        <row r="4247">
          <cell r="I4247">
            <v>0.169763</v>
          </cell>
        </row>
        <row r="4248">
          <cell r="I4248">
            <v>0.16980300000000001</v>
          </cell>
        </row>
        <row r="4249">
          <cell r="I4249">
            <v>0.16984299999999999</v>
          </cell>
        </row>
        <row r="4250">
          <cell r="I4250">
            <v>0.16988300000000001</v>
          </cell>
        </row>
        <row r="4251">
          <cell r="I4251">
            <v>0.16992299999999999</v>
          </cell>
        </row>
        <row r="4252">
          <cell r="I4252">
            <v>0.169963</v>
          </cell>
        </row>
        <row r="4253">
          <cell r="I4253">
            <v>0.17000299999999999</v>
          </cell>
        </row>
        <row r="4254">
          <cell r="I4254">
            <v>0.170043</v>
          </cell>
        </row>
        <row r="4255">
          <cell r="I4255">
            <v>0.17008300000000001</v>
          </cell>
        </row>
        <row r="4256">
          <cell r="I4256">
            <v>0.170123</v>
          </cell>
        </row>
        <row r="4257">
          <cell r="I4257">
            <v>0.17016300000000001</v>
          </cell>
        </row>
        <row r="4258">
          <cell r="I4258">
            <v>0.17020299999999999</v>
          </cell>
        </row>
        <row r="4259">
          <cell r="I4259">
            <v>0.17024300000000001</v>
          </cell>
        </row>
        <row r="4260">
          <cell r="I4260">
            <v>0.17028299999999999</v>
          </cell>
        </row>
        <row r="4261">
          <cell r="I4261">
            <v>0.170323</v>
          </cell>
        </row>
        <row r="4262">
          <cell r="I4262">
            <v>0.17036299999999999</v>
          </cell>
        </row>
        <row r="4263">
          <cell r="I4263">
            <v>0.170403</v>
          </cell>
        </row>
        <row r="4264">
          <cell r="I4264">
            <v>0.17044300000000001</v>
          </cell>
        </row>
        <row r="4265">
          <cell r="I4265">
            <v>0.170483</v>
          </cell>
        </row>
        <row r="4266">
          <cell r="I4266">
            <v>0.17052300000000001</v>
          </cell>
        </row>
        <row r="4267">
          <cell r="I4267">
            <v>0.17056299999999999</v>
          </cell>
        </row>
        <row r="4268">
          <cell r="I4268">
            <v>0.170603</v>
          </cell>
        </row>
        <row r="4269">
          <cell r="I4269">
            <v>0.17064299999999999</v>
          </cell>
        </row>
        <row r="4270">
          <cell r="I4270">
            <v>0.170683</v>
          </cell>
        </row>
        <row r="4271">
          <cell r="I4271">
            <v>0.17072300000000001</v>
          </cell>
        </row>
        <row r="4272">
          <cell r="I4272">
            <v>0.170763</v>
          </cell>
        </row>
        <row r="4273">
          <cell r="I4273">
            <v>0.17080300000000001</v>
          </cell>
        </row>
        <row r="4274">
          <cell r="I4274">
            <v>0.17084299999999999</v>
          </cell>
        </row>
        <row r="4275">
          <cell r="I4275">
            <v>0.17088300000000001</v>
          </cell>
        </row>
        <row r="4276">
          <cell r="I4276">
            <v>0.17092299999999999</v>
          </cell>
        </row>
        <row r="4277">
          <cell r="I4277">
            <v>0.170963</v>
          </cell>
        </row>
        <row r="4278">
          <cell r="I4278">
            <v>0.17100299999999999</v>
          </cell>
        </row>
        <row r="4279">
          <cell r="I4279">
            <v>0.171043</v>
          </cell>
        </row>
        <row r="4280">
          <cell r="I4280">
            <v>0.17108300000000001</v>
          </cell>
        </row>
        <row r="4281">
          <cell r="I4281">
            <v>0.171123</v>
          </cell>
        </row>
        <row r="4282">
          <cell r="I4282">
            <v>0.17116300000000001</v>
          </cell>
        </row>
        <row r="4283">
          <cell r="I4283">
            <v>0.17120299999999999</v>
          </cell>
        </row>
        <row r="4284">
          <cell r="I4284">
            <v>0.17124300000000001</v>
          </cell>
        </row>
        <row r="4285">
          <cell r="I4285">
            <v>0.17128299999999999</v>
          </cell>
        </row>
        <row r="4286">
          <cell r="I4286">
            <v>0.171323</v>
          </cell>
        </row>
        <row r="4287">
          <cell r="I4287">
            <v>0.17136299999999999</v>
          </cell>
        </row>
        <row r="4288">
          <cell r="I4288">
            <v>0.171403</v>
          </cell>
        </row>
        <row r="4289">
          <cell r="I4289">
            <v>0.17144300000000001</v>
          </cell>
        </row>
        <row r="4290">
          <cell r="I4290">
            <v>0.171483</v>
          </cell>
        </row>
        <row r="4291">
          <cell r="I4291">
            <v>0.17152300000000001</v>
          </cell>
        </row>
        <row r="4292">
          <cell r="I4292">
            <v>0.17156299999999999</v>
          </cell>
        </row>
        <row r="4293">
          <cell r="I4293">
            <v>0.17160300000000001</v>
          </cell>
        </row>
        <row r="4294">
          <cell r="I4294">
            <v>0.17164299999999999</v>
          </cell>
        </row>
        <row r="4295">
          <cell r="I4295">
            <v>0.171683</v>
          </cell>
        </row>
        <row r="4296">
          <cell r="I4296">
            <v>0.17172299999999999</v>
          </cell>
        </row>
        <row r="4297">
          <cell r="I4297">
            <v>0.171763</v>
          </cell>
        </row>
        <row r="4298">
          <cell r="I4298">
            <v>0.17180300000000001</v>
          </cell>
        </row>
        <row r="4299">
          <cell r="I4299">
            <v>0.171843</v>
          </cell>
        </row>
        <row r="4300">
          <cell r="I4300">
            <v>0.17188300000000001</v>
          </cell>
        </row>
        <row r="4301">
          <cell r="I4301">
            <v>0.17192299999999999</v>
          </cell>
        </row>
        <row r="4302">
          <cell r="I4302">
            <v>0.171963</v>
          </cell>
        </row>
        <row r="4303">
          <cell r="I4303">
            <v>0.17200299999999999</v>
          </cell>
        </row>
        <row r="4304">
          <cell r="I4304">
            <v>0.172043</v>
          </cell>
        </row>
        <row r="4305">
          <cell r="I4305">
            <v>0.17208300000000001</v>
          </cell>
        </row>
        <row r="4306">
          <cell r="I4306">
            <v>0.172123</v>
          </cell>
        </row>
        <row r="4307">
          <cell r="I4307">
            <v>0.17216300000000001</v>
          </cell>
        </row>
        <row r="4308">
          <cell r="I4308">
            <v>0.17220299999999999</v>
          </cell>
        </row>
        <row r="4309">
          <cell r="I4309">
            <v>0.17224300000000001</v>
          </cell>
        </row>
        <row r="4310">
          <cell r="I4310">
            <v>0.17228299999999999</v>
          </cell>
        </row>
        <row r="4311">
          <cell r="I4311">
            <v>0.172323</v>
          </cell>
        </row>
        <row r="4312">
          <cell r="I4312">
            <v>0.17236299999999999</v>
          </cell>
        </row>
        <row r="4313">
          <cell r="I4313">
            <v>0.172403</v>
          </cell>
        </row>
        <row r="4314">
          <cell r="I4314">
            <v>0.17244300000000001</v>
          </cell>
        </row>
        <row r="4315">
          <cell r="I4315">
            <v>0.172483</v>
          </cell>
        </row>
        <row r="4316">
          <cell r="I4316">
            <v>0.17252300000000001</v>
          </cell>
        </row>
        <row r="4317">
          <cell r="I4317">
            <v>0.17256299999999999</v>
          </cell>
        </row>
        <row r="4318">
          <cell r="I4318">
            <v>0.17260300000000001</v>
          </cell>
        </row>
        <row r="4319">
          <cell r="I4319">
            <v>0.17264299999999999</v>
          </cell>
        </row>
        <row r="4320">
          <cell r="I4320">
            <v>0.172683</v>
          </cell>
        </row>
        <row r="4321">
          <cell r="I4321">
            <v>0.17272299999999999</v>
          </cell>
        </row>
        <row r="4322">
          <cell r="I4322">
            <v>0.172763</v>
          </cell>
        </row>
        <row r="4323">
          <cell r="I4323">
            <v>0.17280300000000001</v>
          </cell>
        </row>
        <row r="4324">
          <cell r="I4324">
            <v>0.172843</v>
          </cell>
        </row>
        <row r="4325">
          <cell r="I4325">
            <v>0.17288300000000001</v>
          </cell>
        </row>
        <row r="4326">
          <cell r="I4326">
            <v>0.17292299999999999</v>
          </cell>
        </row>
        <row r="4327">
          <cell r="I4327">
            <v>0.17296300000000001</v>
          </cell>
        </row>
        <row r="4328">
          <cell r="I4328">
            <v>0.17300299999999999</v>
          </cell>
        </row>
        <row r="4329">
          <cell r="I4329">
            <v>0.173043</v>
          </cell>
        </row>
        <row r="4330">
          <cell r="I4330">
            <v>0.17308299999999999</v>
          </cell>
        </row>
        <row r="4331">
          <cell r="I4331">
            <v>0.173123</v>
          </cell>
        </row>
        <row r="4332">
          <cell r="I4332">
            <v>0.17316300000000001</v>
          </cell>
        </row>
        <row r="4333">
          <cell r="I4333">
            <v>0.173203</v>
          </cell>
        </row>
        <row r="4334">
          <cell r="I4334">
            <v>0.17324300000000001</v>
          </cell>
        </row>
        <row r="4335">
          <cell r="I4335">
            <v>0.17328299999999999</v>
          </cell>
        </row>
        <row r="4336">
          <cell r="I4336">
            <v>0.173323</v>
          </cell>
        </row>
        <row r="4337">
          <cell r="I4337">
            <v>0.17336299999999999</v>
          </cell>
        </row>
        <row r="4338">
          <cell r="I4338">
            <v>0.173403</v>
          </cell>
        </row>
        <row r="4339">
          <cell r="I4339">
            <v>0.17344300000000001</v>
          </cell>
        </row>
        <row r="4340">
          <cell r="I4340">
            <v>0.173483</v>
          </cell>
        </row>
        <row r="4341">
          <cell r="I4341">
            <v>0.17352300000000001</v>
          </cell>
        </row>
        <row r="4342">
          <cell r="I4342">
            <v>0.173563</v>
          </cell>
        </row>
        <row r="4343">
          <cell r="I4343">
            <v>0.17360300000000001</v>
          </cell>
        </row>
        <row r="4344">
          <cell r="I4344">
            <v>0.17364299999999999</v>
          </cell>
        </row>
        <row r="4345">
          <cell r="I4345">
            <v>0.173683</v>
          </cell>
        </row>
        <row r="4346">
          <cell r="I4346">
            <v>0.17372299999999999</v>
          </cell>
        </row>
        <row r="4347">
          <cell r="I4347">
            <v>0.173763</v>
          </cell>
        </row>
        <row r="4348">
          <cell r="I4348">
            <v>0.17380300000000001</v>
          </cell>
        </row>
        <row r="4349">
          <cell r="I4349">
            <v>0.173843</v>
          </cell>
        </row>
        <row r="4350">
          <cell r="I4350">
            <v>0.17388300000000001</v>
          </cell>
        </row>
        <row r="4351">
          <cell r="I4351">
            <v>0.17392299999999999</v>
          </cell>
        </row>
        <row r="4352">
          <cell r="I4352">
            <v>0.17396300000000001</v>
          </cell>
        </row>
        <row r="4353">
          <cell r="I4353">
            <v>0.17400299999999999</v>
          </cell>
        </row>
        <row r="4354">
          <cell r="I4354">
            <v>0.174043</v>
          </cell>
        </row>
        <row r="4355">
          <cell r="I4355">
            <v>0.17408299999999999</v>
          </cell>
        </row>
        <row r="4356">
          <cell r="I4356">
            <v>0.174123</v>
          </cell>
        </row>
        <row r="4357">
          <cell r="I4357">
            <v>0.17416300000000001</v>
          </cell>
        </row>
        <row r="4358">
          <cell r="I4358">
            <v>0.174203</v>
          </cell>
        </row>
        <row r="4359">
          <cell r="I4359">
            <v>0.17424300000000001</v>
          </cell>
        </row>
        <row r="4360">
          <cell r="I4360">
            <v>0.17428299999999999</v>
          </cell>
        </row>
        <row r="4361">
          <cell r="I4361">
            <v>0.17432300000000001</v>
          </cell>
        </row>
        <row r="4362">
          <cell r="I4362">
            <v>0.17436299999999999</v>
          </cell>
        </row>
        <row r="4363">
          <cell r="I4363">
            <v>0.174403</v>
          </cell>
        </row>
        <row r="4364">
          <cell r="I4364">
            <v>0.17444299999999999</v>
          </cell>
        </row>
        <row r="4365">
          <cell r="I4365">
            <v>0.174483</v>
          </cell>
        </row>
        <row r="4366">
          <cell r="I4366">
            <v>0.17452300000000001</v>
          </cell>
        </row>
        <row r="4367">
          <cell r="I4367">
            <v>0.174563</v>
          </cell>
        </row>
        <row r="4368">
          <cell r="I4368">
            <v>0.17460300000000001</v>
          </cell>
        </row>
        <row r="4369">
          <cell r="I4369">
            <v>0.17464299999999999</v>
          </cell>
        </row>
        <row r="4370">
          <cell r="I4370">
            <v>0.174683</v>
          </cell>
        </row>
        <row r="4371">
          <cell r="I4371">
            <v>0.17472299999999999</v>
          </cell>
        </row>
        <row r="4372">
          <cell r="I4372">
            <v>0.174763</v>
          </cell>
        </row>
        <row r="4373">
          <cell r="I4373">
            <v>0.17480299999999999</v>
          </cell>
        </row>
        <row r="4374">
          <cell r="I4374">
            <v>0.174843</v>
          </cell>
        </row>
        <row r="4375">
          <cell r="I4375">
            <v>0.17488300000000001</v>
          </cell>
        </row>
        <row r="4376">
          <cell r="I4376">
            <v>0.174923</v>
          </cell>
        </row>
        <row r="4377">
          <cell r="I4377">
            <v>0.17496300000000001</v>
          </cell>
        </row>
        <row r="4378">
          <cell r="I4378">
            <v>0.17500299999999999</v>
          </cell>
        </row>
        <row r="4379">
          <cell r="I4379">
            <v>0.175043</v>
          </cell>
        </row>
        <row r="4380">
          <cell r="I4380">
            <v>0.17508299999999999</v>
          </cell>
        </row>
        <row r="4381">
          <cell r="I4381">
            <v>0.175123</v>
          </cell>
        </row>
        <row r="4382">
          <cell r="I4382">
            <v>0.17516300000000001</v>
          </cell>
        </row>
        <row r="4383">
          <cell r="I4383">
            <v>0.175203</v>
          </cell>
        </row>
        <row r="4384">
          <cell r="I4384">
            <v>0.17524300000000001</v>
          </cell>
        </row>
        <row r="4385">
          <cell r="I4385">
            <v>0.17528299999999999</v>
          </cell>
        </row>
        <row r="4386">
          <cell r="I4386">
            <v>0.17532300000000001</v>
          </cell>
        </row>
        <row r="4387">
          <cell r="I4387">
            <v>0.17536299999999999</v>
          </cell>
        </row>
        <row r="4388">
          <cell r="I4388">
            <v>0.175403</v>
          </cell>
        </row>
        <row r="4389">
          <cell r="I4389">
            <v>0.17544299999999999</v>
          </cell>
        </row>
        <row r="4390">
          <cell r="I4390">
            <v>0.175483</v>
          </cell>
        </row>
        <row r="4391">
          <cell r="I4391">
            <v>0.17552300000000001</v>
          </cell>
        </row>
        <row r="4392">
          <cell r="I4392">
            <v>0.175563</v>
          </cell>
        </row>
        <row r="4393">
          <cell r="I4393">
            <v>0.17560300000000001</v>
          </cell>
        </row>
        <row r="4394">
          <cell r="I4394">
            <v>0.17564299999999999</v>
          </cell>
        </row>
        <row r="4395">
          <cell r="I4395">
            <v>0.17568300000000001</v>
          </cell>
        </row>
        <row r="4396">
          <cell r="I4396">
            <v>0.17572299999999999</v>
          </cell>
        </row>
        <row r="4397">
          <cell r="I4397">
            <v>0.175763</v>
          </cell>
        </row>
        <row r="4398">
          <cell r="I4398">
            <v>0.17580299999999999</v>
          </cell>
        </row>
        <row r="4399">
          <cell r="I4399">
            <v>0.175843</v>
          </cell>
        </row>
        <row r="4400">
          <cell r="I4400">
            <v>0.17588300000000001</v>
          </cell>
        </row>
        <row r="4401">
          <cell r="I4401">
            <v>0.175923</v>
          </cell>
        </row>
        <row r="4402">
          <cell r="I4402">
            <v>0.17596300000000001</v>
          </cell>
        </row>
        <row r="4403">
          <cell r="I4403">
            <v>0.17600299999999999</v>
          </cell>
        </row>
        <row r="4404">
          <cell r="I4404">
            <v>0.17604300000000001</v>
          </cell>
        </row>
        <row r="4405">
          <cell r="I4405">
            <v>0.17608299999999999</v>
          </cell>
        </row>
        <row r="4406">
          <cell r="I4406">
            <v>0.176123</v>
          </cell>
        </row>
        <row r="4407">
          <cell r="I4407">
            <v>0.17616299999999999</v>
          </cell>
        </row>
        <row r="4408">
          <cell r="I4408">
            <v>0.176203</v>
          </cell>
        </row>
        <row r="4409">
          <cell r="I4409">
            <v>0.17624300000000001</v>
          </cell>
        </row>
        <row r="4410">
          <cell r="I4410">
            <v>0.176283</v>
          </cell>
        </row>
        <row r="4411">
          <cell r="I4411">
            <v>0.17632300000000001</v>
          </cell>
        </row>
        <row r="4412">
          <cell r="I4412">
            <v>0.17636299999999999</v>
          </cell>
        </row>
        <row r="4413">
          <cell r="I4413">
            <v>0.176403</v>
          </cell>
        </row>
        <row r="4414">
          <cell r="I4414">
            <v>0.17644299999999999</v>
          </cell>
        </row>
        <row r="4415">
          <cell r="I4415">
            <v>0.176483</v>
          </cell>
        </row>
        <row r="4416">
          <cell r="I4416">
            <v>0.17652300000000001</v>
          </cell>
        </row>
        <row r="4417">
          <cell r="I4417">
            <v>0.176563</v>
          </cell>
        </row>
        <row r="4418">
          <cell r="I4418">
            <v>0.17660300000000001</v>
          </cell>
        </row>
        <row r="4419">
          <cell r="I4419">
            <v>0.17664299999999999</v>
          </cell>
        </row>
        <row r="4420">
          <cell r="I4420">
            <v>0.17668300000000001</v>
          </cell>
        </row>
        <row r="4421">
          <cell r="I4421">
            <v>0.17672299999999999</v>
          </cell>
        </row>
        <row r="4422">
          <cell r="I4422">
            <v>0.176763</v>
          </cell>
        </row>
        <row r="4423">
          <cell r="I4423">
            <v>0.17680299999999999</v>
          </cell>
        </row>
        <row r="4424">
          <cell r="I4424">
            <v>0.176843</v>
          </cell>
        </row>
        <row r="4425">
          <cell r="I4425">
            <v>0.17688300000000001</v>
          </cell>
        </row>
        <row r="4426">
          <cell r="I4426">
            <v>0.176923</v>
          </cell>
        </row>
        <row r="4427">
          <cell r="I4427">
            <v>0.17696300000000001</v>
          </cell>
        </row>
        <row r="4428">
          <cell r="I4428">
            <v>0.17700299999999999</v>
          </cell>
        </row>
        <row r="4429">
          <cell r="I4429">
            <v>0.17704300000000001</v>
          </cell>
        </row>
        <row r="4430">
          <cell r="I4430">
            <v>0.17708299999999999</v>
          </cell>
        </row>
        <row r="4431">
          <cell r="I4431">
            <v>0.177123</v>
          </cell>
        </row>
        <row r="4432">
          <cell r="I4432">
            <v>0.17716299999999999</v>
          </cell>
        </row>
        <row r="4433">
          <cell r="I4433">
            <v>0.177203</v>
          </cell>
        </row>
        <row r="4434">
          <cell r="I4434">
            <v>0.17724300000000001</v>
          </cell>
        </row>
        <row r="4435">
          <cell r="I4435">
            <v>0.177283</v>
          </cell>
        </row>
        <row r="4436">
          <cell r="I4436">
            <v>0.17732300000000001</v>
          </cell>
        </row>
        <row r="4437">
          <cell r="I4437">
            <v>0.17736299999999999</v>
          </cell>
        </row>
        <row r="4438">
          <cell r="I4438">
            <v>0.17740300000000001</v>
          </cell>
        </row>
        <row r="4439">
          <cell r="I4439">
            <v>0.17744299999999999</v>
          </cell>
        </row>
        <row r="4440">
          <cell r="I4440">
            <v>0.177483</v>
          </cell>
        </row>
        <row r="4441">
          <cell r="I4441">
            <v>0.17752299999999999</v>
          </cell>
        </row>
        <row r="4442">
          <cell r="I4442">
            <v>0.177563</v>
          </cell>
        </row>
        <row r="4443">
          <cell r="I4443">
            <v>0.17760300000000001</v>
          </cell>
        </row>
        <row r="4444">
          <cell r="I4444">
            <v>0.177643</v>
          </cell>
        </row>
        <row r="4445">
          <cell r="I4445">
            <v>0.17768300000000001</v>
          </cell>
        </row>
        <row r="4446">
          <cell r="I4446">
            <v>0.17772299999999999</v>
          </cell>
        </row>
        <row r="4447">
          <cell r="I4447">
            <v>0.177763</v>
          </cell>
        </row>
        <row r="4448">
          <cell r="I4448">
            <v>0.17780299999999999</v>
          </cell>
        </row>
        <row r="4449">
          <cell r="I4449">
            <v>0.177843</v>
          </cell>
        </row>
        <row r="4450">
          <cell r="I4450">
            <v>0.17788300000000001</v>
          </cell>
        </row>
        <row r="4451">
          <cell r="I4451">
            <v>0.177923</v>
          </cell>
        </row>
        <row r="4452">
          <cell r="I4452">
            <v>0.17796300000000001</v>
          </cell>
        </row>
        <row r="4453">
          <cell r="I4453">
            <v>0.17800299999999999</v>
          </cell>
        </row>
        <row r="4454">
          <cell r="I4454">
            <v>0.17804300000000001</v>
          </cell>
        </row>
        <row r="4455">
          <cell r="I4455">
            <v>0.17808299999999999</v>
          </cell>
        </row>
        <row r="4456">
          <cell r="I4456">
            <v>0.178123</v>
          </cell>
        </row>
        <row r="4457">
          <cell r="I4457">
            <v>0.17816299999999999</v>
          </cell>
        </row>
        <row r="4458">
          <cell r="I4458">
            <v>0.178203</v>
          </cell>
        </row>
        <row r="4459">
          <cell r="I4459">
            <v>0.17824300000000001</v>
          </cell>
        </row>
        <row r="4460">
          <cell r="I4460">
            <v>0.178283</v>
          </cell>
        </row>
        <row r="4461">
          <cell r="I4461">
            <v>0.17832300000000001</v>
          </cell>
        </row>
        <row r="4462">
          <cell r="I4462">
            <v>0.17836299999999999</v>
          </cell>
        </row>
        <row r="4463">
          <cell r="I4463">
            <v>0.17840300000000001</v>
          </cell>
        </row>
        <row r="4464">
          <cell r="I4464">
            <v>0.17844299999999999</v>
          </cell>
        </row>
        <row r="4465">
          <cell r="I4465">
            <v>0.178483</v>
          </cell>
        </row>
        <row r="4466">
          <cell r="I4466">
            <v>0.17852299999999999</v>
          </cell>
        </row>
        <row r="4467">
          <cell r="I4467">
            <v>0.178563</v>
          </cell>
        </row>
        <row r="4468">
          <cell r="I4468">
            <v>0.17860300000000001</v>
          </cell>
        </row>
        <row r="4469">
          <cell r="I4469">
            <v>0.178643</v>
          </cell>
        </row>
        <row r="4470">
          <cell r="I4470">
            <v>0.17868300000000001</v>
          </cell>
        </row>
        <row r="4471">
          <cell r="I4471">
            <v>0.17872299999999999</v>
          </cell>
        </row>
        <row r="4472">
          <cell r="I4472">
            <v>0.17876300000000001</v>
          </cell>
        </row>
        <row r="4473">
          <cell r="I4473">
            <v>0.17880299999999999</v>
          </cell>
        </row>
        <row r="4474">
          <cell r="I4474">
            <v>0.178843</v>
          </cell>
        </row>
        <row r="4475">
          <cell r="I4475">
            <v>0.17888299999999999</v>
          </cell>
        </row>
        <row r="4476">
          <cell r="I4476">
            <v>0.178923</v>
          </cell>
        </row>
        <row r="4477">
          <cell r="I4477">
            <v>0.17896300000000001</v>
          </cell>
        </row>
        <row r="4478">
          <cell r="I4478">
            <v>0.179003</v>
          </cell>
        </row>
        <row r="4479">
          <cell r="I4479">
            <v>0.17904300000000001</v>
          </cell>
        </row>
        <row r="4480">
          <cell r="I4480">
            <v>0.17908299999999999</v>
          </cell>
        </row>
        <row r="4481">
          <cell r="I4481">
            <v>0.179123</v>
          </cell>
        </row>
        <row r="4482">
          <cell r="I4482">
            <v>0.17916299999999999</v>
          </cell>
        </row>
        <row r="4483">
          <cell r="I4483">
            <v>0.179203</v>
          </cell>
        </row>
        <row r="4484">
          <cell r="I4484">
            <v>0.17924300000000001</v>
          </cell>
        </row>
        <row r="4485">
          <cell r="I4485">
            <v>0.179283</v>
          </cell>
        </row>
        <row r="4486">
          <cell r="I4486">
            <v>0.17932300000000001</v>
          </cell>
        </row>
        <row r="4487">
          <cell r="I4487">
            <v>0.17936299999999999</v>
          </cell>
        </row>
        <row r="4488">
          <cell r="I4488">
            <v>0.17940300000000001</v>
          </cell>
        </row>
        <row r="4489">
          <cell r="I4489">
            <v>0.17944299999999999</v>
          </cell>
        </row>
        <row r="4490">
          <cell r="I4490">
            <v>0.179483</v>
          </cell>
        </row>
        <row r="4491">
          <cell r="I4491">
            <v>0.17952299999999999</v>
          </cell>
        </row>
        <row r="4492">
          <cell r="I4492">
            <v>0.179563</v>
          </cell>
        </row>
        <row r="4493">
          <cell r="I4493">
            <v>0.17960300000000001</v>
          </cell>
        </row>
        <row r="4494">
          <cell r="I4494">
            <v>0.179643</v>
          </cell>
        </row>
        <row r="4495">
          <cell r="I4495">
            <v>0.17968300000000001</v>
          </cell>
        </row>
        <row r="4496">
          <cell r="I4496">
            <v>0.17972299999999999</v>
          </cell>
        </row>
        <row r="4497">
          <cell r="I4497">
            <v>0.17976300000000001</v>
          </cell>
        </row>
        <row r="4498">
          <cell r="I4498">
            <v>0.17980299999999999</v>
          </cell>
        </row>
        <row r="4499">
          <cell r="I4499">
            <v>0.179843</v>
          </cell>
        </row>
        <row r="4500">
          <cell r="I4500">
            <v>0.17988299999999999</v>
          </cell>
        </row>
        <row r="4501">
          <cell r="I4501">
            <v>0.179923</v>
          </cell>
        </row>
        <row r="4502">
          <cell r="I4502">
            <v>0.17996300000000001</v>
          </cell>
        </row>
        <row r="4503">
          <cell r="I4503">
            <v>0.180003</v>
          </cell>
        </row>
        <row r="4504">
          <cell r="I4504">
            <v>0.18004300000000001</v>
          </cell>
        </row>
        <row r="4505">
          <cell r="I4505">
            <v>0.18008299999999999</v>
          </cell>
        </row>
        <row r="4506">
          <cell r="I4506">
            <v>0.18012300000000001</v>
          </cell>
        </row>
        <row r="4507">
          <cell r="I4507">
            <v>0.18016299999999999</v>
          </cell>
        </row>
        <row r="4508">
          <cell r="I4508">
            <v>0.180203</v>
          </cell>
        </row>
        <row r="4509">
          <cell r="I4509">
            <v>0.18024299999999999</v>
          </cell>
        </row>
        <row r="4510">
          <cell r="I4510">
            <v>0.180283</v>
          </cell>
        </row>
        <row r="4511">
          <cell r="I4511">
            <v>0.18032300000000001</v>
          </cell>
        </row>
        <row r="4512">
          <cell r="I4512">
            <v>0.180363</v>
          </cell>
        </row>
        <row r="4513">
          <cell r="I4513">
            <v>0.18040300000000001</v>
          </cell>
        </row>
        <row r="4514">
          <cell r="I4514">
            <v>0.18044299999999999</v>
          </cell>
        </row>
        <row r="4515">
          <cell r="I4515">
            <v>0.180483</v>
          </cell>
        </row>
        <row r="4516">
          <cell r="I4516">
            <v>0.18052299999999999</v>
          </cell>
        </row>
        <row r="4517">
          <cell r="I4517">
            <v>0.180563</v>
          </cell>
        </row>
        <row r="4518">
          <cell r="I4518">
            <v>0.18060300000000001</v>
          </cell>
        </row>
        <row r="4519">
          <cell r="I4519">
            <v>0.180643</v>
          </cell>
        </row>
        <row r="4520">
          <cell r="I4520">
            <v>0.18068300000000001</v>
          </cell>
        </row>
        <row r="4521">
          <cell r="I4521">
            <v>0.18072299999999999</v>
          </cell>
        </row>
        <row r="4522">
          <cell r="I4522">
            <v>0.18076300000000001</v>
          </cell>
        </row>
        <row r="4523">
          <cell r="I4523">
            <v>0.18080299999999999</v>
          </cell>
        </row>
        <row r="4524">
          <cell r="I4524">
            <v>0.180843</v>
          </cell>
        </row>
        <row r="4525">
          <cell r="I4525">
            <v>0.18088299999999999</v>
          </cell>
        </row>
        <row r="4526">
          <cell r="I4526">
            <v>0.180923</v>
          </cell>
        </row>
        <row r="4527">
          <cell r="I4527">
            <v>0.18096300000000001</v>
          </cell>
        </row>
        <row r="4528">
          <cell r="I4528">
            <v>0.181003</v>
          </cell>
        </row>
        <row r="4529">
          <cell r="I4529">
            <v>0.18104300000000001</v>
          </cell>
        </row>
        <row r="4530">
          <cell r="I4530">
            <v>0.18108299999999999</v>
          </cell>
        </row>
        <row r="4531">
          <cell r="I4531">
            <v>0.18112300000000001</v>
          </cell>
        </row>
        <row r="4532">
          <cell r="I4532">
            <v>0.18116299999999999</v>
          </cell>
        </row>
        <row r="4533">
          <cell r="I4533">
            <v>0.181203</v>
          </cell>
        </row>
        <row r="4534">
          <cell r="I4534">
            <v>0.18124299999999999</v>
          </cell>
        </row>
        <row r="4535">
          <cell r="I4535">
            <v>0.181283</v>
          </cell>
        </row>
        <row r="4536">
          <cell r="I4536">
            <v>0.18132300000000001</v>
          </cell>
        </row>
        <row r="4537">
          <cell r="I4537">
            <v>0.181363</v>
          </cell>
        </row>
        <row r="4538">
          <cell r="I4538">
            <v>0.18140300000000001</v>
          </cell>
        </row>
        <row r="4539">
          <cell r="I4539">
            <v>0.18144299999999999</v>
          </cell>
        </row>
        <row r="4540">
          <cell r="I4540">
            <v>0.18148300000000001</v>
          </cell>
        </row>
        <row r="4541">
          <cell r="I4541">
            <v>0.18152299999999999</v>
          </cell>
        </row>
        <row r="4542">
          <cell r="I4542">
            <v>0.181563</v>
          </cell>
        </row>
        <row r="4543">
          <cell r="I4543">
            <v>0.18160299999999999</v>
          </cell>
        </row>
        <row r="4544">
          <cell r="I4544">
            <v>0.181643</v>
          </cell>
        </row>
        <row r="4545">
          <cell r="I4545">
            <v>0.18168300000000001</v>
          </cell>
        </row>
        <row r="4546">
          <cell r="I4546">
            <v>0.181723</v>
          </cell>
        </row>
        <row r="4547">
          <cell r="I4547">
            <v>0.18176300000000001</v>
          </cell>
        </row>
        <row r="4548">
          <cell r="I4548">
            <v>0.18180299999999999</v>
          </cell>
        </row>
        <row r="4549">
          <cell r="I4549">
            <v>0.181843</v>
          </cell>
        </row>
        <row r="4550">
          <cell r="I4550">
            <v>0.18188299999999999</v>
          </cell>
        </row>
        <row r="4551">
          <cell r="I4551">
            <v>0.181923</v>
          </cell>
        </row>
        <row r="4552">
          <cell r="I4552">
            <v>0.18196300000000001</v>
          </cell>
        </row>
        <row r="4553">
          <cell r="I4553">
            <v>0.182003</v>
          </cell>
        </row>
        <row r="4554">
          <cell r="I4554">
            <v>0.18204300000000001</v>
          </cell>
        </row>
        <row r="4555">
          <cell r="I4555">
            <v>0.18208299999999999</v>
          </cell>
        </row>
        <row r="4556">
          <cell r="I4556">
            <v>0.18212300000000001</v>
          </cell>
        </row>
        <row r="4557">
          <cell r="I4557">
            <v>0.18216299999999999</v>
          </cell>
        </row>
        <row r="4558">
          <cell r="I4558">
            <v>0.182203</v>
          </cell>
        </row>
        <row r="4559">
          <cell r="I4559">
            <v>0.18224299999999999</v>
          </cell>
        </row>
        <row r="4560">
          <cell r="I4560">
            <v>0.182283</v>
          </cell>
        </row>
        <row r="4561">
          <cell r="I4561">
            <v>0.18232300000000001</v>
          </cell>
        </row>
        <row r="4562">
          <cell r="I4562">
            <v>0.182363</v>
          </cell>
        </row>
        <row r="4563">
          <cell r="I4563">
            <v>0.18240300000000001</v>
          </cell>
        </row>
        <row r="4564">
          <cell r="I4564">
            <v>0.18244299999999999</v>
          </cell>
        </row>
        <row r="4565">
          <cell r="I4565">
            <v>0.18248300000000001</v>
          </cell>
        </row>
        <row r="4566">
          <cell r="I4566">
            <v>0.18252299999999999</v>
          </cell>
        </row>
        <row r="4567">
          <cell r="I4567">
            <v>0.182563</v>
          </cell>
        </row>
        <row r="4568">
          <cell r="I4568">
            <v>0.18260299999999999</v>
          </cell>
        </row>
        <row r="4569">
          <cell r="I4569">
            <v>0.182643</v>
          </cell>
        </row>
        <row r="4570">
          <cell r="I4570">
            <v>0.18268300000000001</v>
          </cell>
        </row>
        <row r="4571">
          <cell r="I4571">
            <v>0.182723</v>
          </cell>
        </row>
        <row r="4572">
          <cell r="I4572">
            <v>0.18276300000000001</v>
          </cell>
        </row>
        <row r="4573">
          <cell r="I4573">
            <v>0.18280299999999999</v>
          </cell>
        </row>
        <row r="4574">
          <cell r="I4574">
            <v>0.18284300000000001</v>
          </cell>
        </row>
        <row r="4575">
          <cell r="I4575">
            <v>0.18288299999999999</v>
          </cell>
        </row>
        <row r="4576">
          <cell r="I4576">
            <v>0.182923</v>
          </cell>
        </row>
        <row r="4577">
          <cell r="I4577">
            <v>0.18296299999999999</v>
          </cell>
        </row>
        <row r="4578">
          <cell r="I4578">
            <v>0.183003</v>
          </cell>
        </row>
        <row r="4579">
          <cell r="I4579">
            <v>0.18304300000000001</v>
          </cell>
        </row>
        <row r="4580">
          <cell r="I4580">
            <v>0.183083</v>
          </cell>
        </row>
        <row r="4581">
          <cell r="I4581">
            <v>0.18312300000000001</v>
          </cell>
        </row>
        <row r="4582">
          <cell r="I4582">
            <v>0.18316299999999999</v>
          </cell>
        </row>
        <row r="4583">
          <cell r="I4583">
            <v>0.183203</v>
          </cell>
        </row>
        <row r="4584">
          <cell r="I4584">
            <v>0.18324299999999999</v>
          </cell>
        </row>
        <row r="4585">
          <cell r="I4585">
            <v>0.183283</v>
          </cell>
        </row>
        <row r="4586">
          <cell r="I4586">
            <v>0.18332300000000001</v>
          </cell>
        </row>
        <row r="4587">
          <cell r="I4587">
            <v>0.183363</v>
          </cell>
        </row>
        <row r="4588">
          <cell r="I4588">
            <v>0.18340300000000001</v>
          </cell>
        </row>
        <row r="4589">
          <cell r="I4589">
            <v>0.18344299999999999</v>
          </cell>
        </row>
        <row r="4590">
          <cell r="I4590">
            <v>0.18348300000000001</v>
          </cell>
        </row>
        <row r="4591">
          <cell r="I4591">
            <v>0.18352299999999999</v>
          </cell>
        </row>
        <row r="4592">
          <cell r="I4592">
            <v>0.183563</v>
          </cell>
        </row>
        <row r="4593">
          <cell r="I4593">
            <v>0.18360299999999999</v>
          </cell>
        </row>
        <row r="4594">
          <cell r="I4594">
            <v>0.183643</v>
          </cell>
        </row>
        <row r="4595">
          <cell r="I4595">
            <v>0.18368300000000001</v>
          </cell>
        </row>
        <row r="4596">
          <cell r="I4596">
            <v>0.183723</v>
          </cell>
        </row>
        <row r="4597">
          <cell r="I4597">
            <v>0.18376300000000001</v>
          </cell>
        </row>
        <row r="4598">
          <cell r="I4598">
            <v>0.18380299999999999</v>
          </cell>
        </row>
        <row r="4599">
          <cell r="I4599">
            <v>0.18384300000000001</v>
          </cell>
        </row>
        <row r="4600">
          <cell r="I4600">
            <v>0.18388299999999999</v>
          </cell>
        </row>
        <row r="4601">
          <cell r="I4601">
            <v>0.183923</v>
          </cell>
        </row>
        <row r="4602">
          <cell r="I4602">
            <v>0.18396299999999999</v>
          </cell>
        </row>
        <row r="4603">
          <cell r="I4603">
            <v>0.184003</v>
          </cell>
        </row>
        <row r="4604">
          <cell r="I4604">
            <v>0.18404300000000001</v>
          </cell>
        </row>
        <row r="4605">
          <cell r="I4605">
            <v>0.184083</v>
          </cell>
        </row>
        <row r="4606">
          <cell r="I4606">
            <v>0.18412300000000001</v>
          </cell>
        </row>
        <row r="4607">
          <cell r="I4607">
            <v>0.18416299999999999</v>
          </cell>
        </row>
        <row r="4608">
          <cell r="I4608">
            <v>0.18420300000000001</v>
          </cell>
        </row>
        <row r="4609">
          <cell r="I4609">
            <v>0.18424299999999999</v>
          </cell>
        </row>
        <row r="4610">
          <cell r="I4610">
            <v>0.184283</v>
          </cell>
        </row>
        <row r="4611">
          <cell r="I4611">
            <v>0.18432299999999999</v>
          </cell>
        </row>
        <row r="4612">
          <cell r="I4612">
            <v>0.184363</v>
          </cell>
        </row>
        <row r="4613">
          <cell r="I4613">
            <v>0.18440300000000001</v>
          </cell>
        </row>
        <row r="4614">
          <cell r="I4614">
            <v>0.184443</v>
          </cell>
        </row>
        <row r="4615">
          <cell r="I4615">
            <v>0.18448300000000001</v>
          </cell>
        </row>
        <row r="4616">
          <cell r="I4616">
            <v>0.18452299999999999</v>
          </cell>
        </row>
        <row r="4617">
          <cell r="I4617">
            <v>0.184563</v>
          </cell>
        </row>
        <row r="4618">
          <cell r="I4618">
            <v>0.18460299999999999</v>
          </cell>
        </row>
        <row r="4619">
          <cell r="I4619">
            <v>0.184643</v>
          </cell>
        </row>
        <row r="4620">
          <cell r="I4620">
            <v>0.18468300000000001</v>
          </cell>
        </row>
        <row r="4621">
          <cell r="I4621">
            <v>0.184723</v>
          </cell>
        </row>
        <row r="4622">
          <cell r="I4622">
            <v>0.18476300000000001</v>
          </cell>
        </row>
        <row r="4623">
          <cell r="I4623">
            <v>0.184803</v>
          </cell>
        </row>
        <row r="4624">
          <cell r="I4624">
            <v>0.18484300000000001</v>
          </cell>
        </row>
        <row r="4625">
          <cell r="I4625">
            <v>0.18488299999999999</v>
          </cell>
        </row>
        <row r="4626">
          <cell r="I4626">
            <v>0.184923</v>
          </cell>
        </row>
        <row r="4627">
          <cell r="I4627">
            <v>0.18496299999999999</v>
          </cell>
        </row>
        <row r="4628">
          <cell r="I4628">
            <v>0.185003</v>
          </cell>
        </row>
        <row r="4629">
          <cell r="I4629">
            <v>0.18504300000000001</v>
          </cell>
        </row>
        <row r="4630">
          <cell r="I4630">
            <v>0.185083</v>
          </cell>
        </row>
        <row r="4631">
          <cell r="I4631">
            <v>0.18512300000000001</v>
          </cell>
        </row>
        <row r="4632">
          <cell r="I4632">
            <v>0.18516299999999999</v>
          </cell>
        </row>
        <row r="4633">
          <cell r="I4633">
            <v>0.18520300000000001</v>
          </cell>
        </row>
        <row r="4634">
          <cell r="I4634">
            <v>0.18524299999999999</v>
          </cell>
        </row>
        <row r="4635">
          <cell r="I4635">
            <v>0.185283</v>
          </cell>
        </row>
        <row r="4636">
          <cell r="I4636">
            <v>0.18532299999999999</v>
          </cell>
        </row>
        <row r="4637">
          <cell r="I4637">
            <v>0.185363</v>
          </cell>
        </row>
        <row r="4638">
          <cell r="I4638">
            <v>0.18540300000000001</v>
          </cell>
        </row>
        <row r="4639">
          <cell r="I4639">
            <v>0.185443</v>
          </cell>
        </row>
        <row r="4640">
          <cell r="I4640">
            <v>0.18548300000000001</v>
          </cell>
        </row>
        <row r="4641">
          <cell r="I4641">
            <v>0.18552299999999999</v>
          </cell>
        </row>
        <row r="4642">
          <cell r="I4642">
            <v>0.18556300000000001</v>
          </cell>
        </row>
        <row r="4643">
          <cell r="I4643">
            <v>0.18560299999999999</v>
          </cell>
        </row>
        <row r="4644">
          <cell r="I4644">
            <v>0.185643</v>
          </cell>
        </row>
        <row r="4645">
          <cell r="I4645">
            <v>0.18568299999999999</v>
          </cell>
        </row>
        <row r="4646">
          <cell r="I4646">
            <v>0.185723</v>
          </cell>
        </row>
        <row r="4647">
          <cell r="I4647">
            <v>0.18576300000000001</v>
          </cell>
        </row>
        <row r="4648">
          <cell r="I4648">
            <v>0.185803</v>
          </cell>
        </row>
        <row r="4649">
          <cell r="I4649">
            <v>0.18584300000000001</v>
          </cell>
        </row>
        <row r="4650">
          <cell r="I4650">
            <v>0.18588299999999999</v>
          </cell>
        </row>
        <row r="4651">
          <cell r="I4651">
            <v>0.185923</v>
          </cell>
        </row>
        <row r="4652">
          <cell r="I4652">
            <v>0.18596299999999999</v>
          </cell>
        </row>
        <row r="4653">
          <cell r="I4653">
            <v>0.186003</v>
          </cell>
        </row>
        <row r="4654">
          <cell r="I4654">
            <v>0.18604299999999999</v>
          </cell>
        </row>
        <row r="4655">
          <cell r="I4655">
            <v>0.186083</v>
          </cell>
        </row>
        <row r="4656">
          <cell r="I4656">
            <v>0.18612300000000001</v>
          </cell>
        </row>
        <row r="4657">
          <cell r="I4657">
            <v>0.186163</v>
          </cell>
        </row>
        <row r="4658">
          <cell r="I4658">
            <v>0.18620300000000001</v>
          </cell>
        </row>
        <row r="4659">
          <cell r="I4659">
            <v>0.18624299999999999</v>
          </cell>
        </row>
        <row r="4660">
          <cell r="I4660">
            <v>0.186283</v>
          </cell>
        </row>
        <row r="4661">
          <cell r="I4661">
            <v>0.18632299999999999</v>
          </cell>
        </row>
        <row r="4662">
          <cell r="I4662">
            <v>0.186363</v>
          </cell>
        </row>
        <row r="4663">
          <cell r="I4663">
            <v>0.18640300000000001</v>
          </cell>
        </row>
        <row r="4664">
          <cell r="I4664">
            <v>0.186443</v>
          </cell>
        </row>
        <row r="4665">
          <cell r="I4665">
            <v>0.18648300000000001</v>
          </cell>
        </row>
        <row r="4666">
          <cell r="I4666">
            <v>0.18652299999999999</v>
          </cell>
        </row>
        <row r="4667">
          <cell r="I4667">
            <v>0.18656300000000001</v>
          </cell>
        </row>
        <row r="4668">
          <cell r="I4668">
            <v>0.18660299999999999</v>
          </cell>
        </row>
        <row r="4669">
          <cell r="I4669">
            <v>0.186643</v>
          </cell>
        </row>
        <row r="4670">
          <cell r="I4670">
            <v>0.18668299999999999</v>
          </cell>
        </row>
        <row r="4671">
          <cell r="I4671">
            <v>0.186723</v>
          </cell>
        </row>
        <row r="4672">
          <cell r="I4672">
            <v>0.18676300000000001</v>
          </cell>
        </row>
        <row r="4673">
          <cell r="I4673">
            <v>0.186803</v>
          </cell>
        </row>
        <row r="4674">
          <cell r="I4674">
            <v>0.18684300000000001</v>
          </cell>
        </row>
        <row r="4675">
          <cell r="I4675">
            <v>0.18688299999999999</v>
          </cell>
        </row>
        <row r="4676">
          <cell r="I4676">
            <v>0.18692300000000001</v>
          </cell>
        </row>
        <row r="4677">
          <cell r="I4677">
            <v>0.18696299999999999</v>
          </cell>
        </row>
        <row r="4678">
          <cell r="I4678">
            <v>0.187003</v>
          </cell>
        </row>
        <row r="4679">
          <cell r="I4679">
            <v>0.18704299999999999</v>
          </cell>
        </row>
        <row r="4680">
          <cell r="I4680">
            <v>0.187083</v>
          </cell>
        </row>
        <row r="4681">
          <cell r="I4681">
            <v>0.18712300000000001</v>
          </cell>
        </row>
        <row r="4682">
          <cell r="I4682">
            <v>0.187163</v>
          </cell>
        </row>
        <row r="4683">
          <cell r="I4683">
            <v>0.18720300000000001</v>
          </cell>
        </row>
        <row r="4684">
          <cell r="I4684">
            <v>0.18724299999999999</v>
          </cell>
        </row>
        <row r="4685">
          <cell r="I4685">
            <v>0.18728300000000001</v>
          </cell>
        </row>
        <row r="4686">
          <cell r="I4686">
            <v>0.18732299999999999</v>
          </cell>
        </row>
        <row r="4687">
          <cell r="I4687">
            <v>0.187363</v>
          </cell>
        </row>
        <row r="4688">
          <cell r="I4688">
            <v>0.18740299999999999</v>
          </cell>
        </row>
        <row r="4689">
          <cell r="I4689">
            <v>0.187443</v>
          </cell>
        </row>
        <row r="4690">
          <cell r="I4690">
            <v>0.18748300000000001</v>
          </cell>
        </row>
        <row r="4691">
          <cell r="I4691">
            <v>0.187523</v>
          </cell>
        </row>
        <row r="4692">
          <cell r="I4692">
            <v>0.18756300000000001</v>
          </cell>
        </row>
        <row r="4693">
          <cell r="I4693">
            <v>0.18760299999999999</v>
          </cell>
        </row>
        <row r="4694">
          <cell r="I4694">
            <v>0.187643</v>
          </cell>
        </row>
        <row r="4695">
          <cell r="I4695">
            <v>0.18768299999999999</v>
          </cell>
        </row>
        <row r="4696">
          <cell r="I4696">
            <v>0.187723</v>
          </cell>
        </row>
        <row r="4697">
          <cell r="I4697">
            <v>0.18776300000000001</v>
          </cell>
        </row>
        <row r="4698">
          <cell r="I4698">
            <v>0.187803</v>
          </cell>
        </row>
        <row r="4699">
          <cell r="I4699">
            <v>0.18784300000000001</v>
          </cell>
        </row>
        <row r="4700">
          <cell r="I4700">
            <v>0.18788299999999999</v>
          </cell>
        </row>
        <row r="4701">
          <cell r="I4701">
            <v>0.18792300000000001</v>
          </cell>
        </row>
        <row r="4702">
          <cell r="I4702">
            <v>0.18796299999999999</v>
          </cell>
        </row>
        <row r="4703">
          <cell r="I4703">
            <v>0.188003</v>
          </cell>
        </row>
        <row r="4704">
          <cell r="I4704">
            <v>0.18804299999999999</v>
          </cell>
        </row>
        <row r="4705">
          <cell r="I4705">
            <v>0.188083</v>
          </cell>
        </row>
        <row r="4706">
          <cell r="I4706">
            <v>0.18812300000000001</v>
          </cell>
        </row>
        <row r="4707">
          <cell r="I4707">
            <v>0.188163</v>
          </cell>
        </row>
        <row r="4708">
          <cell r="I4708">
            <v>0.18820300000000001</v>
          </cell>
        </row>
        <row r="4709">
          <cell r="I4709">
            <v>0.18824299999999999</v>
          </cell>
        </row>
        <row r="4710">
          <cell r="I4710">
            <v>0.18828300000000001</v>
          </cell>
        </row>
        <row r="4711">
          <cell r="I4711">
            <v>0.18832299999999999</v>
          </cell>
        </row>
        <row r="4712">
          <cell r="I4712">
            <v>0.188363</v>
          </cell>
        </row>
        <row r="4713">
          <cell r="I4713">
            <v>0.18840299999999999</v>
          </cell>
        </row>
        <row r="4714">
          <cell r="I4714">
            <v>0.188443</v>
          </cell>
        </row>
        <row r="4715">
          <cell r="I4715">
            <v>0.18848300000000001</v>
          </cell>
        </row>
        <row r="4716">
          <cell r="I4716">
            <v>0.188523</v>
          </cell>
        </row>
        <row r="4717">
          <cell r="I4717">
            <v>0.18856300000000001</v>
          </cell>
        </row>
        <row r="4718">
          <cell r="I4718">
            <v>0.18860299999999999</v>
          </cell>
        </row>
        <row r="4719">
          <cell r="I4719">
            <v>0.18864300000000001</v>
          </cell>
        </row>
        <row r="4720">
          <cell r="I4720">
            <v>0.18868299999999999</v>
          </cell>
        </row>
        <row r="4721">
          <cell r="I4721">
            <v>0.188723</v>
          </cell>
        </row>
        <row r="4722">
          <cell r="I4722">
            <v>0.18876299999999999</v>
          </cell>
        </row>
        <row r="4723">
          <cell r="I4723">
            <v>0.188803</v>
          </cell>
        </row>
        <row r="4724">
          <cell r="I4724">
            <v>0.18884300000000001</v>
          </cell>
        </row>
        <row r="4725">
          <cell r="I4725">
            <v>0.188883</v>
          </cell>
        </row>
        <row r="4726">
          <cell r="I4726">
            <v>0.18892300000000001</v>
          </cell>
        </row>
        <row r="4727">
          <cell r="I4727">
            <v>0.18896299999999999</v>
          </cell>
        </row>
        <row r="4728">
          <cell r="I4728">
            <v>0.189003</v>
          </cell>
        </row>
        <row r="4729">
          <cell r="I4729">
            <v>0.18904299999999999</v>
          </cell>
        </row>
        <row r="4730">
          <cell r="I4730">
            <v>0.189083</v>
          </cell>
        </row>
        <row r="4731">
          <cell r="I4731">
            <v>0.18912300000000001</v>
          </cell>
        </row>
        <row r="4732">
          <cell r="I4732">
            <v>0.189163</v>
          </cell>
        </row>
        <row r="4733">
          <cell r="I4733">
            <v>0.18920300000000001</v>
          </cell>
        </row>
        <row r="4734">
          <cell r="I4734">
            <v>0.18924299999999999</v>
          </cell>
        </row>
        <row r="4735">
          <cell r="I4735">
            <v>0.18928300000000001</v>
          </cell>
        </row>
        <row r="4736">
          <cell r="I4736">
            <v>0.18932299999999999</v>
          </cell>
        </row>
        <row r="4737">
          <cell r="I4737">
            <v>0.189363</v>
          </cell>
        </row>
        <row r="4738">
          <cell r="I4738">
            <v>0.18940299999999999</v>
          </cell>
        </row>
        <row r="4739">
          <cell r="I4739">
            <v>0.189443</v>
          </cell>
        </row>
        <row r="4740">
          <cell r="I4740">
            <v>0.18948300000000001</v>
          </cell>
        </row>
        <row r="4741">
          <cell r="I4741">
            <v>0.189523</v>
          </cell>
        </row>
        <row r="4742">
          <cell r="I4742">
            <v>0.18956300000000001</v>
          </cell>
        </row>
        <row r="4743">
          <cell r="I4743">
            <v>0.18960299999999999</v>
          </cell>
        </row>
        <row r="4744">
          <cell r="I4744">
            <v>0.18964300000000001</v>
          </cell>
        </row>
        <row r="4745">
          <cell r="I4745">
            <v>0.18968299999999999</v>
          </cell>
        </row>
        <row r="4746">
          <cell r="I4746">
            <v>0.189723</v>
          </cell>
        </row>
        <row r="4747">
          <cell r="I4747">
            <v>0.18976299999999999</v>
          </cell>
        </row>
        <row r="4748">
          <cell r="I4748">
            <v>0.189803</v>
          </cell>
        </row>
        <row r="4749">
          <cell r="I4749">
            <v>0.18984300000000001</v>
          </cell>
        </row>
        <row r="4750">
          <cell r="I4750">
            <v>0.189883</v>
          </cell>
        </row>
        <row r="4751">
          <cell r="I4751">
            <v>0.18992300000000001</v>
          </cell>
        </row>
        <row r="4752">
          <cell r="I4752">
            <v>0.18996299999999999</v>
          </cell>
        </row>
        <row r="4753">
          <cell r="I4753">
            <v>0.19000300000000001</v>
          </cell>
        </row>
        <row r="4754">
          <cell r="I4754">
            <v>0.19004299999999999</v>
          </cell>
        </row>
        <row r="4755">
          <cell r="I4755">
            <v>0.190083</v>
          </cell>
        </row>
        <row r="4756">
          <cell r="I4756">
            <v>0.19012299999999999</v>
          </cell>
        </row>
        <row r="4757">
          <cell r="I4757">
            <v>0.190163</v>
          </cell>
        </row>
        <row r="4758">
          <cell r="I4758">
            <v>0.19020300000000001</v>
          </cell>
        </row>
        <row r="4759">
          <cell r="I4759">
            <v>0.190243</v>
          </cell>
        </row>
        <row r="4760">
          <cell r="I4760">
            <v>0.19028300000000001</v>
          </cell>
        </row>
        <row r="4761">
          <cell r="I4761">
            <v>0.19032299999999999</v>
          </cell>
        </row>
        <row r="4762">
          <cell r="I4762">
            <v>0.190363</v>
          </cell>
        </row>
        <row r="4763">
          <cell r="I4763">
            <v>0.19040299999999999</v>
          </cell>
        </row>
        <row r="4764">
          <cell r="I4764">
            <v>0.190443</v>
          </cell>
        </row>
        <row r="4765">
          <cell r="I4765">
            <v>0.19048300000000001</v>
          </cell>
        </row>
        <row r="4766">
          <cell r="I4766">
            <v>0.190523</v>
          </cell>
        </row>
        <row r="4767">
          <cell r="I4767">
            <v>0.19056300000000001</v>
          </cell>
        </row>
        <row r="4768">
          <cell r="I4768">
            <v>0.19060299999999999</v>
          </cell>
        </row>
        <row r="4769">
          <cell r="I4769">
            <v>0.19064300000000001</v>
          </cell>
        </row>
        <row r="4770">
          <cell r="I4770">
            <v>0.19068299999999999</v>
          </cell>
        </row>
        <row r="4771">
          <cell r="I4771">
            <v>0.190723</v>
          </cell>
        </row>
        <row r="4772">
          <cell r="I4772">
            <v>0.19076299999999999</v>
          </cell>
        </row>
        <row r="4773">
          <cell r="I4773">
            <v>0.190803</v>
          </cell>
        </row>
        <row r="4774">
          <cell r="I4774">
            <v>0.19084300000000001</v>
          </cell>
        </row>
        <row r="4775">
          <cell r="I4775">
            <v>0.190883</v>
          </cell>
        </row>
        <row r="4776">
          <cell r="I4776">
            <v>0.19092300000000001</v>
          </cell>
        </row>
        <row r="4777">
          <cell r="I4777">
            <v>0.19096299999999999</v>
          </cell>
        </row>
        <row r="4778">
          <cell r="I4778">
            <v>0.19100300000000001</v>
          </cell>
        </row>
        <row r="4779">
          <cell r="I4779">
            <v>0.19104299999999999</v>
          </cell>
        </row>
        <row r="4780">
          <cell r="I4780">
            <v>0.191083</v>
          </cell>
        </row>
        <row r="4781">
          <cell r="I4781">
            <v>0.19112299999999999</v>
          </cell>
        </row>
        <row r="4782">
          <cell r="I4782">
            <v>0.191163</v>
          </cell>
        </row>
        <row r="4783">
          <cell r="I4783">
            <v>0.19120300000000001</v>
          </cell>
        </row>
        <row r="4784">
          <cell r="I4784">
            <v>0.191243</v>
          </cell>
        </row>
        <row r="4785">
          <cell r="I4785">
            <v>0.19128300000000001</v>
          </cell>
        </row>
        <row r="4786">
          <cell r="I4786">
            <v>0.19132299999999999</v>
          </cell>
        </row>
        <row r="4787">
          <cell r="I4787">
            <v>0.19136300000000001</v>
          </cell>
        </row>
        <row r="4788">
          <cell r="I4788">
            <v>0.19140299999999999</v>
          </cell>
        </row>
        <row r="4789">
          <cell r="I4789">
            <v>0.191443</v>
          </cell>
        </row>
        <row r="4790">
          <cell r="I4790">
            <v>0.19148299999999999</v>
          </cell>
        </row>
        <row r="4791">
          <cell r="I4791">
            <v>0.191523</v>
          </cell>
        </row>
        <row r="4792">
          <cell r="I4792">
            <v>0.19156300000000001</v>
          </cell>
        </row>
        <row r="4793">
          <cell r="I4793">
            <v>0.191603</v>
          </cell>
        </row>
        <row r="4794">
          <cell r="I4794">
            <v>0.19164300000000001</v>
          </cell>
        </row>
        <row r="4795">
          <cell r="I4795">
            <v>0.19168299999999999</v>
          </cell>
        </row>
        <row r="4796">
          <cell r="I4796">
            <v>0.191723</v>
          </cell>
        </row>
        <row r="4797">
          <cell r="I4797">
            <v>0.19176299999999999</v>
          </cell>
        </row>
        <row r="4798">
          <cell r="I4798">
            <v>0.191803</v>
          </cell>
        </row>
        <row r="4799">
          <cell r="I4799">
            <v>0.19184300000000001</v>
          </cell>
        </row>
        <row r="4800">
          <cell r="I4800">
            <v>0.191883</v>
          </cell>
        </row>
        <row r="4801">
          <cell r="I4801">
            <v>0.19192300000000001</v>
          </cell>
        </row>
        <row r="4802">
          <cell r="I4802">
            <v>0.19196299999999999</v>
          </cell>
        </row>
        <row r="4803">
          <cell r="I4803">
            <v>0.19200300000000001</v>
          </cell>
        </row>
        <row r="4804">
          <cell r="I4804">
            <v>0.19204299999999999</v>
          </cell>
        </row>
        <row r="4805">
          <cell r="I4805">
            <v>0.192083</v>
          </cell>
        </row>
        <row r="4806">
          <cell r="I4806">
            <v>0.19212299999999999</v>
          </cell>
        </row>
        <row r="4807">
          <cell r="I4807">
            <v>0.192163</v>
          </cell>
        </row>
        <row r="4808">
          <cell r="I4808">
            <v>0.19220300000000001</v>
          </cell>
        </row>
        <row r="4809">
          <cell r="I4809">
            <v>0.192243</v>
          </cell>
        </row>
        <row r="4810">
          <cell r="I4810">
            <v>0.19228300000000001</v>
          </cell>
        </row>
        <row r="4811">
          <cell r="I4811">
            <v>0.19232299999999999</v>
          </cell>
        </row>
        <row r="4812">
          <cell r="I4812">
            <v>0.19236300000000001</v>
          </cell>
        </row>
        <row r="4813">
          <cell r="I4813">
            <v>0.19240299999999999</v>
          </cell>
        </row>
        <row r="4814">
          <cell r="I4814">
            <v>0.192443</v>
          </cell>
        </row>
        <row r="4815">
          <cell r="I4815">
            <v>0.19248299999999999</v>
          </cell>
        </row>
        <row r="4816">
          <cell r="I4816">
            <v>0.192523</v>
          </cell>
        </row>
        <row r="4817">
          <cell r="I4817">
            <v>0.19256300000000001</v>
          </cell>
        </row>
        <row r="4818">
          <cell r="I4818">
            <v>0.192603</v>
          </cell>
        </row>
        <row r="4819">
          <cell r="I4819">
            <v>0.19264300000000001</v>
          </cell>
        </row>
        <row r="4820">
          <cell r="I4820">
            <v>0.19268299999999999</v>
          </cell>
        </row>
        <row r="4821">
          <cell r="I4821">
            <v>0.19272300000000001</v>
          </cell>
        </row>
        <row r="4822">
          <cell r="I4822">
            <v>0.19276299999999999</v>
          </cell>
        </row>
        <row r="4823">
          <cell r="I4823">
            <v>0.192803</v>
          </cell>
        </row>
        <row r="4824">
          <cell r="I4824">
            <v>0.19284299999999999</v>
          </cell>
        </row>
        <row r="4825">
          <cell r="I4825">
            <v>0.192883</v>
          </cell>
        </row>
        <row r="4826">
          <cell r="I4826">
            <v>0.19292300000000001</v>
          </cell>
        </row>
        <row r="4827">
          <cell r="I4827">
            <v>0.192963</v>
          </cell>
        </row>
        <row r="4828">
          <cell r="I4828">
            <v>0.19300300000000001</v>
          </cell>
        </row>
        <row r="4829">
          <cell r="I4829">
            <v>0.19304299999999999</v>
          </cell>
        </row>
        <row r="4830">
          <cell r="I4830">
            <v>0.193083</v>
          </cell>
        </row>
        <row r="4831">
          <cell r="I4831">
            <v>0.19312299999999999</v>
          </cell>
        </row>
        <row r="4832">
          <cell r="I4832">
            <v>0.193163</v>
          </cell>
        </row>
        <row r="4833">
          <cell r="I4833">
            <v>0.19320300000000001</v>
          </cell>
        </row>
        <row r="4834">
          <cell r="I4834">
            <v>0.193243</v>
          </cell>
        </row>
        <row r="4835">
          <cell r="I4835">
            <v>0.19328300000000001</v>
          </cell>
        </row>
        <row r="4836">
          <cell r="I4836">
            <v>0.19332299999999999</v>
          </cell>
        </row>
        <row r="4837">
          <cell r="I4837">
            <v>0.19336300000000001</v>
          </cell>
        </row>
        <row r="4838">
          <cell r="I4838">
            <v>0.19340299999999999</v>
          </cell>
        </row>
        <row r="4839">
          <cell r="I4839">
            <v>0.193443</v>
          </cell>
        </row>
        <row r="4840">
          <cell r="I4840">
            <v>0.19348299999999999</v>
          </cell>
        </row>
        <row r="4841">
          <cell r="I4841">
            <v>0.193523</v>
          </cell>
        </row>
        <row r="4842">
          <cell r="I4842">
            <v>0.19356300000000001</v>
          </cell>
        </row>
        <row r="4843">
          <cell r="I4843">
            <v>0.193603</v>
          </cell>
        </row>
        <row r="4844">
          <cell r="I4844">
            <v>0.19364300000000001</v>
          </cell>
        </row>
        <row r="4845">
          <cell r="I4845">
            <v>0.19368299999999999</v>
          </cell>
        </row>
        <row r="4846">
          <cell r="I4846">
            <v>0.19372300000000001</v>
          </cell>
        </row>
        <row r="4847">
          <cell r="I4847">
            <v>0.19376299999999999</v>
          </cell>
        </row>
        <row r="4848">
          <cell r="I4848">
            <v>0.193803</v>
          </cell>
        </row>
        <row r="4849">
          <cell r="I4849">
            <v>0.19384299999999999</v>
          </cell>
        </row>
        <row r="4850">
          <cell r="I4850">
            <v>0.193883</v>
          </cell>
        </row>
        <row r="4851">
          <cell r="I4851">
            <v>0.19392300000000001</v>
          </cell>
        </row>
        <row r="4852">
          <cell r="I4852">
            <v>0.193963</v>
          </cell>
        </row>
        <row r="4853">
          <cell r="I4853">
            <v>0.19400300000000001</v>
          </cell>
        </row>
        <row r="4854">
          <cell r="I4854">
            <v>0.19404299999999999</v>
          </cell>
        </row>
        <row r="4855">
          <cell r="I4855">
            <v>0.19408300000000001</v>
          </cell>
        </row>
        <row r="4856">
          <cell r="I4856">
            <v>0.19412299999999999</v>
          </cell>
        </row>
        <row r="4857">
          <cell r="I4857">
            <v>0.194163</v>
          </cell>
        </row>
        <row r="4858">
          <cell r="I4858">
            <v>0.19420299999999999</v>
          </cell>
        </row>
        <row r="4859">
          <cell r="I4859">
            <v>0.194243</v>
          </cell>
        </row>
        <row r="4860">
          <cell r="I4860">
            <v>0.19428300000000001</v>
          </cell>
        </row>
        <row r="4861">
          <cell r="I4861">
            <v>0.194323</v>
          </cell>
        </row>
        <row r="4862">
          <cell r="I4862">
            <v>0.19436300000000001</v>
          </cell>
        </row>
        <row r="4863">
          <cell r="I4863">
            <v>0.19440299999999999</v>
          </cell>
        </row>
        <row r="4864">
          <cell r="I4864">
            <v>0.194443</v>
          </cell>
        </row>
        <row r="4865">
          <cell r="I4865">
            <v>0.19448299999999999</v>
          </cell>
        </row>
        <row r="4866">
          <cell r="I4866">
            <v>0.194523</v>
          </cell>
        </row>
        <row r="4867">
          <cell r="I4867">
            <v>0.19456300000000001</v>
          </cell>
        </row>
        <row r="4868">
          <cell r="I4868">
            <v>0.194603</v>
          </cell>
        </row>
        <row r="4869">
          <cell r="I4869">
            <v>0.19464300000000001</v>
          </cell>
        </row>
        <row r="4870">
          <cell r="I4870">
            <v>0.19468299999999999</v>
          </cell>
        </row>
        <row r="4871">
          <cell r="I4871">
            <v>0.19472300000000001</v>
          </cell>
        </row>
        <row r="4872">
          <cell r="I4872">
            <v>0.19476299999999999</v>
          </cell>
        </row>
        <row r="4873">
          <cell r="I4873">
            <v>0.194803</v>
          </cell>
        </row>
        <row r="4874">
          <cell r="I4874">
            <v>0.19484299999999999</v>
          </cell>
        </row>
        <row r="4875">
          <cell r="I4875">
            <v>0.194883</v>
          </cell>
        </row>
        <row r="4876">
          <cell r="I4876">
            <v>0.19492300000000001</v>
          </cell>
        </row>
        <row r="4877">
          <cell r="I4877">
            <v>0.194963</v>
          </cell>
        </row>
        <row r="4878">
          <cell r="I4878">
            <v>0.19500300000000001</v>
          </cell>
        </row>
        <row r="4879">
          <cell r="I4879">
            <v>0.19504299999999999</v>
          </cell>
        </row>
        <row r="4880">
          <cell r="I4880">
            <v>0.19508300000000001</v>
          </cell>
        </row>
        <row r="4881">
          <cell r="I4881">
            <v>0.19512299999999999</v>
          </cell>
        </row>
        <row r="4882">
          <cell r="I4882">
            <v>0.195163</v>
          </cell>
        </row>
        <row r="4883">
          <cell r="I4883">
            <v>0.19520299999999999</v>
          </cell>
        </row>
        <row r="4884">
          <cell r="I4884">
            <v>0.195243</v>
          </cell>
        </row>
        <row r="4885">
          <cell r="I4885">
            <v>0.19528300000000001</v>
          </cell>
        </row>
        <row r="4886">
          <cell r="I4886">
            <v>0.195323</v>
          </cell>
        </row>
        <row r="4887">
          <cell r="I4887">
            <v>0.19536300000000001</v>
          </cell>
        </row>
        <row r="4888">
          <cell r="I4888">
            <v>0.19540299999999999</v>
          </cell>
        </row>
        <row r="4889">
          <cell r="I4889">
            <v>0.19544300000000001</v>
          </cell>
        </row>
        <row r="4890">
          <cell r="I4890">
            <v>0.19548299999999999</v>
          </cell>
        </row>
        <row r="4891">
          <cell r="I4891">
            <v>0.195523</v>
          </cell>
        </row>
        <row r="4892">
          <cell r="I4892">
            <v>0.19556299999999999</v>
          </cell>
        </row>
        <row r="4893">
          <cell r="I4893">
            <v>0.195603</v>
          </cell>
        </row>
        <row r="4894">
          <cell r="I4894">
            <v>0.19564300000000001</v>
          </cell>
        </row>
        <row r="4895">
          <cell r="I4895">
            <v>0.195683</v>
          </cell>
        </row>
        <row r="4896">
          <cell r="I4896">
            <v>0.19572300000000001</v>
          </cell>
        </row>
        <row r="4897">
          <cell r="I4897">
            <v>0.19576299999999999</v>
          </cell>
        </row>
        <row r="4898">
          <cell r="I4898">
            <v>0.195803</v>
          </cell>
        </row>
        <row r="4899">
          <cell r="I4899">
            <v>0.19584299999999999</v>
          </cell>
        </row>
        <row r="4900">
          <cell r="I4900">
            <v>0.195883</v>
          </cell>
        </row>
        <row r="4901">
          <cell r="I4901">
            <v>0.19592300000000001</v>
          </cell>
        </row>
        <row r="4902">
          <cell r="I4902">
            <v>0.195963</v>
          </cell>
        </row>
        <row r="4903">
          <cell r="I4903">
            <v>0.19600300000000001</v>
          </cell>
        </row>
        <row r="4904">
          <cell r="I4904">
            <v>0.196043</v>
          </cell>
        </row>
        <row r="4905">
          <cell r="I4905">
            <v>0.19608300000000001</v>
          </cell>
        </row>
        <row r="4906">
          <cell r="I4906">
            <v>0.19612299999999999</v>
          </cell>
        </row>
        <row r="4907">
          <cell r="I4907">
            <v>0.196163</v>
          </cell>
        </row>
        <row r="4908">
          <cell r="I4908">
            <v>0.19620299999999999</v>
          </cell>
        </row>
        <row r="4909">
          <cell r="I4909">
            <v>0.196243</v>
          </cell>
        </row>
        <row r="4910">
          <cell r="I4910">
            <v>0.19628300000000001</v>
          </cell>
        </row>
        <row r="4911">
          <cell r="I4911">
            <v>0.196323</v>
          </cell>
        </row>
        <row r="4912">
          <cell r="I4912">
            <v>0.19636300000000001</v>
          </cell>
        </row>
        <row r="4913">
          <cell r="I4913">
            <v>0.19640299999999999</v>
          </cell>
        </row>
        <row r="4914">
          <cell r="I4914">
            <v>0.19644300000000001</v>
          </cell>
        </row>
        <row r="4915">
          <cell r="I4915">
            <v>0.19648299999999999</v>
          </cell>
        </row>
        <row r="4916">
          <cell r="I4916">
            <v>0.196523</v>
          </cell>
        </row>
        <row r="4917">
          <cell r="I4917">
            <v>0.19656299999999999</v>
          </cell>
        </row>
        <row r="4918">
          <cell r="I4918">
            <v>0.196603</v>
          </cell>
        </row>
        <row r="4919">
          <cell r="I4919">
            <v>0.19664300000000001</v>
          </cell>
        </row>
        <row r="4920">
          <cell r="I4920">
            <v>0.196683</v>
          </cell>
        </row>
        <row r="4921">
          <cell r="I4921">
            <v>0.19672300000000001</v>
          </cell>
        </row>
        <row r="4922">
          <cell r="I4922">
            <v>0.19676299999999999</v>
          </cell>
        </row>
        <row r="4923">
          <cell r="I4923">
            <v>0.19680300000000001</v>
          </cell>
        </row>
        <row r="4924">
          <cell r="I4924">
            <v>0.19684299999999999</v>
          </cell>
        </row>
        <row r="4925">
          <cell r="I4925">
            <v>0.196883</v>
          </cell>
        </row>
        <row r="4926">
          <cell r="I4926">
            <v>0.19692299999999999</v>
          </cell>
        </row>
        <row r="4927">
          <cell r="I4927">
            <v>0.196963</v>
          </cell>
        </row>
        <row r="4928">
          <cell r="I4928">
            <v>0.19700300000000001</v>
          </cell>
        </row>
        <row r="4929">
          <cell r="I4929">
            <v>0.197043</v>
          </cell>
        </row>
        <row r="4930">
          <cell r="I4930">
            <v>0.19708300000000001</v>
          </cell>
        </row>
        <row r="4931">
          <cell r="I4931">
            <v>0.19712299999999999</v>
          </cell>
        </row>
        <row r="4932">
          <cell r="I4932">
            <v>0.197163</v>
          </cell>
        </row>
        <row r="4933">
          <cell r="I4933">
            <v>0.19720299999999999</v>
          </cell>
        </row>
        <row r="4934">
          <cell r="I4934">
            <v>0.197243</v>
          </cell>
        </row>
        <row r="4935">
          <cell r="I4935">
            <v>0.19728299999999999</v>
          </cell>
        </row>
        <row r="4936">
          <cell r="I4936">
            <v>0.197323</v>
          </cell>
        </row>
        <row r="4937">
          <cell r="I4937">
            <v>0.19736300000000001</v>
          </cell>
        </row>
        <row r="4938">
          <cell r="I4938">
            <v>0.197403</v>
          </cell>
        </row>
        <row r="4939">
          <cell r="I4939">
            <v>0.19744300000000001</v>
          </cell>
        </row>
        <row r="4940">
          <cell r="I4940">
            <v>0.19748299999999999</v>
          </cell>
        </row>
        <row r="4941">
          <cell r="I4941">
            <v>0.197523</v>
          </cell>
        </row>
        <row r="4942">
          <cell r="I4942">
            <v>0.19756299999999999</v>
          </cell>
        </row>
        <row r="4943">
          <cell r="I4943">
            <v>0.197603</v>
          </cell>
        </row>
        <row r="4944">
          <cell r="I4944">
            <v>0.19764300000000001</v>
          </cell>
        </row>
        <row r="4945">
          <cell r="I4945">
            <v>0.197683</v>
          </cell>
        </row>
        <row r="4946">
          <cell r="I4946">
            <v>0.19772300000000001</v>
          </cell>
        </row>
        <row r="4947">
          <cell r="I4947">
            <v>0.19776299999999999</v>
          </cell>
        </row>
        <row r="4948">
          <cell r="I4948">
            <v>0.19780300000000001</v>
          </cell>
        </row>
        <row r="4949">
          <cell r="I4949">
            <v>0.19784299999999999</v>
          </cell>
        </row>
        <row r="4950">
          <cell r="I4950">
            <v>0.197883</v>
          </cell>
        </row>
        <row r="4951">
          <cell r="I4951">
            <v>0.19792299999999999</v>
          </cell>
        </row>
        <row r="4952">
          <cell r="I4952">
            <v>0.197963</v>
          </cell>
        </row>
        <row r="4953">
          <cell r="I4953">
            <v>0.19800300000000001</v>
          </cell>
        </row>
        <row r="4954">
          <cell r="I4954">
            <v>0.198043</v>
          </cell>
        </row>
        <row r="4955">
          <cell r="I4955">
            <v>0.19808300000000001</v>
          </cell>
        </row>
        <row r="4956">
          <cell r="I4956">
            <v>0.19812299999999999</v>
          </cell>
        </row>
        <row r="4957">
          <cell r="I4957">
            <v>0.19816300000000001</v>
          </cell>
        </row>
        <row r="4958">
          <cell r="I4958">
            <v>0.19820299999999999</v>
          </cell>
        </row>
        <row r="4959">
          <cell r="I4959">
            <v>0.198243</v>
          </cell>
        </row>
        <row r="4960">
          <cell r="I4960">
            <v>0.19828299999999999</v>
          </cell>
        </row>
        <row r="4961">
          <cell r="I4961">
            <v>0.198323</v>
          </cell>
        </row>
        <row r="4962">
          <cell r="I4962">
            <v>0.19836300000000001</v>
          </cell>
        </row>
        <row r="4963">
          <cell r="I4963">
            <v>0.198403</v>
          </cell>
        </row>
        <row r="4964">
          <cell r="I4964">
            <v>0.19844300000000001</v>
          </cell>
        </row>
        <row r="4965">
          <cell r="I4965">
            <v>0.19848299999999999</v>
          </cell>
        </row>
        <row r="4966">
          <cell r="I4966">
            <v>0.19852300000000001</v>
          </cell>
        </row>
        <row r="4967">
          <cell r="I4967">
            <v>0.19856299999999999</v>
          </cell>
        </row>
        <row r="4968">
          <cell r="I4968">
            <v>0.198603</v>
          </cell>
        </row>
        <row r="4969">
          <cell r="I4969">
            <v>0.19864299999999999</v>
          </cell>
        </row>
        <row r="4970">
          <cell r="I4970">
            <v>0.198683</v>
          </cell>
        </row>
        <row r="4971">
          <cell r="I4971">
            <v>0.19872300000000001</v>
          </cell>
        </row>
        <row r="4972">
          <cell r="I4972">
            <v>0.198763</v>
          </cell>
        </row>
        <row r="4973">
          <cell r="I4973">
            <v>0.19880300000000001</v>
          </cell>
        </row>
        <row r="4974">
          <cell r="I4974">
            <v>0.19884299999999999</v>
          </cell>
        </row>
        <row r="4975">
          <cell r="I4975">
            <v>0.198883</v>
          </cell>
        </row>
        <row r="4976">
          <cell r="I4976">
            <v>0.19892299999999999</v>
          </cell>
        </row>
        <row r="4977">
          <cell r="I4977">
            <v>0.198963</v>
          </cell>
        </row>
        <row r="4978">
          <cell r="I4978">
            <v>0.19900300000000001</v>
          </cell>
        </row>
        <row r="4979">
          <cell r="I4979">
            <v>0.199043</v>
          </cell>
        </row>
        <row r="4980">
          <cell r="I4980">
            <v>0.19908300000000001</v>
          </cell>
        </row>
        <row r="4981">
          <cell r="I4981">
            <v>0.19912299999999999</v>
          </cell>
        </row>
        <row r="4982">
          <cell r="I4982">
            <v>0.19916300000000001</v>
          </cell>
        </row>
        <row r="4983">
          <cell r="I4983">
            <v>0.19920299999999999</v>
          </cell>
        </row>
        <row r="4984">
          <cell r="I4984">
            <v>0.199243</v>
          </cell>
        </row>
        <row r="4985">
          <cell r="I4985">
            <v>0.19928299999999999</v>
          </cell>
        </row>
        <row r="4986">
          <cell r="I4986">
            <v>0.199323</v>
          </cell>
        </row>
        <row r="4987">
          <cell r="I4987">
            <v>0.19936300000000001</v>
          </cell>
        </row>
        <row r="4988">
          <cell r="I4988">
            <v>0.199403</v>
          </cell>
        </row>
        <row r="4989">
          <cell r="I4989">
            <v>0.19944300000000001</v>
          </cell>
        </row>
        <row r="4990">
          <cell r="I4990">
            <v>0.19948299999999999</v>
          </cell>
        </row>
        <row r="4991">
          <cell r="I4991">
            <v>0.19952300000000001</v>
          </cell>
        </row>
        <row r="4992">
          <cell r="I4992">
            <v>0.19956299999999999</v>
          </cell>
        </row>
        <row r="4993">
          <cell r="I4993">
            <v>0.199603</v>
          </cell>
        </row>
        <row r="4994">
          <cell r="I4994">
            <v>0.19964299999999999</v>
          </cell>
        </row>
        <row r="4995">
          <cell r="I4995">
            <v>0.199683</v>
          </cell>
        </row>
        <row r="4996">
          <cell r="I4996">
            <v>0.19972300000000001</v>
          </cell>
        </row>
        <row r="4997">
          <cell r="I4997">
            <v>0.199763</v>
          </cell>
        </row>
        <row r="4998">
          <cell r="I4998">
            <v>0.19980300000000001</v>
          </cell>
        </row>
        <row r="4999">
          <cell r="I4999">
            <v>0.19984299999999999</v>
          </cell>
        </row>
        <row r="5000">
          <cell r="I5000">
            <v>0.19988300000000001</v>
          </cell>
        </row>
        <row r="5001">
          <cell r="I5001">
            <v>0.19992299999999999</v>
          </cell>
        </row>
        <row r="5002">
          <cell r="I5002">
            <v>0.199963</v>
          </cell>
        </row>
        <row r="5003">
          <cell r="I5003">
            <v>0.20000299999999999</v>
          </cell>
        </row>
        <row r="5004">
          <cell r="I5004">
            <v>0.200043</v>
          </cell>
        </row>
        <row r="5005">
          <cell r="I5005">
            <v>0.20008300000000001</v>
          </cell>
        </row>
        <row r="5006">
          <cell r="I5006">
            <v>0.200123</v>
          </cell>
        </row>
        <row r="5007">
          <cell r="I5007">
            <v>0.20016300000000001</v>
          </cell>
        </row>
        <row r="5008">
          <cell r="I5008">
            <v>0.20020299999999999</v>
          </cell>
        </row>
        <row r="5009">
          <cell r="I5009">
            <v>0.200243</v>
          </cell>
        </row>
        <row r="5010">
          <cell r="I5010">
            <v>0.20028299999999999</v>
          </cell>
        </row>
        <row r="5011">
          <cell r="I5011">
            <v>0.200323</v>
          </cell>
        </row>
        <row r="5012">
          <cell r="I5012">
            <v>0.20036300000000001</v>
          </cell>
        </row>
        <row r="5013">
          <cell r="I5013">
            <v>0.200403</v>
          </cell>
        </row>
        <row r="5014">
          <cell r="I5014">
            <v>0.20044300000000001</v>
          </cell>
        </row>
        <row r="5015">
          <cell r="I5015">
            <v>0.20048299999999999</v>
          </cell>
        </row>
        <row r="5016">
          <cell r="I5016">
            <v>0.20052300000000001</v>
          </cell>
        </row>
        <row r="5017">
          <cell r="I5017">
            <v>0.20056299999999999</v>
          </cell>
        </row>
        <row r="5018">
          <cell r="I5018">
            <v>0.200603</v>
          </cell>
        </row>
        <row r="5019">
          <cell r="I5019">
            <v>0.20064299999999999</v>
          </cell>
        </row>
        <row r="5020">
          <cell r="I5020">
            <v>0.200683</v>
          </cell>
        </row>
        <row r="5021">
          <cell r="I5021">
            <v>0.20072300000000001</v>
          </cell>
        </row>
        <row r="5022">
          <cell r="I5022">
            <v>0.200763</v>
          </cell>
        </row>
        <row r="5023">
          <cell r="I5023">
            <v>0.20080300000000001</v>
          </cell>
        </row>
        <row r="5024">
          <cell r="I5024">
            <v>0.20084299999999999</v>
          </cell>
        </row>
        <row r="5025">
          <cell r="I5025">
            <v>0.20088300000000001</v>
          </cell>
        </row>
        <row r="5026">
          <cell r="I5026">
            <v>0.20092299999999999</v>
          </cell>
        </row>
        <row r="5027">
          <cell r="I5027">
            <v>0.200963</v>
          </cell>
        </row>
        <row r="5028">
          <cell r="I5028">
            <v>0.20100299999999999</v>
          </cell>
        </row>
        <row r="5029">
          <cell r="I5029">
            <v>0.201043</v>
          </cell>
        </row>
        <row r="5030">
          <cell r="I5030">
            <v>0.20108300000000001</v>
          </cell>
        </row>
        <row r="5031">
          <cell r="I5031">
            <v>0.201123</v>
          </cell>
        </row>
        <row r="5032">
          <cell r="I5032">
            <v>0.20116300000000001</v>
          </cell>
        </row>
        <row r="5033">
          <cell r="I5033">
            <v>0.20120299999999999</v>
          </cell>
        </row>
        <row r="5034">
          <cell r="I5034">
            <v>0.20124300000000001</v>
          </cell>
        </row>
        <row r="5035">
          <cell r="I5035">
            <v>0.20128299999999999</v>
          </cell>
        </row>
        <row r="5036">
          <cell r="I5036">
            <v>0.201323</v>
          </cell>
        </row>
        <row r="5037">
          <cell r="I5037">
            <v>0.20136299999999999</v>
          </cell>
        </row>
        <row r="5038">
          <cell r="I5038">
            <v>0.201403</v>
          </cell>
        </row>
        <row r="5039">
          <cell r="I5039">
            <v>0.20144300000000001</v>
          </cell>
        </row>
        <row r="5040">
          <cell r="I5040">
            <v>0.201483</v>
          </cell>
        </row>
        <row r="5041">
          <cell r="I5041">
            <v>0.20152300000000001</v>
          </cell>
        </row>
        <row r="5042">
          <cell r="I5042">
            <v>0.20156299999999999</v>
          </cell>
        </row>
        <row r="5043">
          <cell r="I5043">
            <v>0.201603</v>
          </cell>
        </row>
        <row r="5044">
          <cell r="I5044">
            <v>0.20164299999999999</v>
          </cell>
        </row>
        <row r="5045">
          <cell r="I5045">
            <v>0.201683</v>
          </cell>
        </row>
        <row r="5046">
          <cell r="I5046">
            <v>0.20172300000000001</v>
          </cell>
        </row>
        <row r="5047">
          <cell r="I5047">
            <v>0.201763</v>
          </cell>
        </row>
        <row r="5048">
          <cell r="I5048">
            <v>0.20180300000000001</v>
          </cell>
        </row>
        <row r="5049">
          <cell r="I5049">
            <v>0.20184299999999999</v>
          </cell>
        </row>
        <row r="5050">
          <cell r="I5050">
            <v>0.20188300000000001</v>
          </cell>
        </row>
        <row r="5051">
          <cell r="I5051">
            <v>0.20192299999999999</v>
          </cell>
        </row>
        <row r="5052">
          <cell r="I5052">
            <v>0.201963</v>
          </cell>
        </row>
        <row r="5053">
          <cell r="I5053">
            <v>0.20200299999999999</v>
          </cell>
        </row>
        <row r="5054">
          <cell r="I5054">
            <v>0.202043</v>
          </cell>
        </row>
        <row r="5055">
          <cell r="I5055">
            <v>0.20208300000000001</v>
          </cell>
        </row>
        <row r="5056">
          <cell r="I5056">
            <v>0.202123</v>
          </cell>
        </row>
      </sheetData>
      <sheetData sheetId="2"/>
      <sheetData sheetId="3"/>
      <sheetData sheetId="4"/>
      <sheetData sheetId="5">
        <row r="4">
          <cell r="O4">
            <v>-444.72130000000004</v>
          </cell>
          <cell r="P4">
            <v>-575.52539999999999</v>
          </cell>
          <cell r="Q4">
            <v>-778.32730000000004</v>
          </cell>
        </row>
        <row r="5">
          <cell r="O5">
            <v>2.0362999999999999E-2</v>
          </cell>
          <cell r="P5">
            <v>2.7082999999999999E-2</v>
          </cell>
          <cell r="Q5">
            <v>5.2602999999999997E-2</v>
          </cell>
        </row>
        <row r="6">
          <cell r="O6">
            <v>1.8334E-2</v>
          </cell>
          <cell r="P6">
            <v>2.4419400000000001E-2</v>
          </cell>
          <cell r="Q6">
            <v>4.8946400000000001E-2</v>
          </cell>
        </row>
        <row r="7">
          <cell r="O7">
            <v>1.53633E-2</v>
          </cell>
          <cell r="P7">
            <v>2.05031E-2</v>
          </cell>
          <cell r="Q7">
            <v>4.3536199999999997E-2</v>
          </cell>
        </row>
        <row r="8">
          <cell r="O8">
            <v>1.1720599999999999E-2</v>
          </cell>
          <cell r="P8">
            <v>1.5683300000000001E-2</v>
          </cell>
          <cell r="Q8">
            <v>3.6324700000000001E-2</v>
          </cell>
        </row>
        <row r="9">
          <cell r="O9">
            <v>7.6244900000000003E-3</v>
          </cell>
          <cell r="P9">
            <v>1.0264499999999999E-2</v>
          </cell>
          <cell r="Q9">
            <v>2.4429200000000002E-2</v>
          </cell>
        </row>
        <row r="10">
          <cell r="O10">
            <v>3.34528E-3</v>
          </cell>
          <cell r="P10">
            <v>4.5002200000000001E-3</v>
          </cell>
          <cell r="Q10">
            <v>1.0424599999999999E-2</v>
          </cell>
        </row>
        <row r="11">
          <cell r="O11">
            <v>0</v>
          </cell>
          <cell r="P11">
            <v>0</v>
          </cell>
          <cell r="Q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>
        <row r="4">
          <cell r="H4">
            <v>-0.62375700000000034</v>
          </cell>
        </row>
      </sheetData>
      <sheetData sheetId="1">
        <row r="4">
          <cell r="I4">
            <v>3.8362100000000003E-5</v>
          </cell>
        </row>
      </sheetData>
      <sheetData sheetId="2"/>
      <sheetData sheetId="3"/>
      <sheetData sheetId="4"/>
      <sheetData sheetId="5">
        <row r="2">
          <cell r="V2" t="str">
            <v>Storey Stiffnesses (OpenSees)</v>
          </cell>
        </row>
        <row r="3">
          <cell r="V3" t="str">
            <v>Storey</v>
          </cell>
          <cell r="W3" t="str">
            <v>Load Coeff.</v>
          </cell>
          <cell r="X3" t="str">
            <v>Cumul. L. Coeff.</v>
          </cell>
          <cell r="Y3" t="str">
            <v>Storey Disp. (m)</v>
          </cell>
          <cell r="Z3" t="str">
            <v>Base Shear (kN)</v>
          </cell>
          <cell r="AA3" t="str">
            <v>K1 (kN/m)</v>
          </cell>
        </row>
        <row r="4">
          <cell r="R4"/>
          <cell r="V4"/>
          <cell r="W4"/>
          <cell r="X4"/>
          <cell r="Y4"/>
          <cell r="Z4"/>
          <cell r="AA4"/>
        </row>
        <row r="5">
          <cell r="R5"/>
          <cell r="V5">
            <v>6</v>
          </cell>
        </row>
        <row r="6">
          <cell r="R6"/>
          <cell r="V6">
            <v>5</v>
          </cell>
        </row>
        <row r="7">
          <cell r="R7"/>
          <cell r="V7">
            <v>4</v>
          </cell>
        </row>
        <row r="8">
          <cell r="R8"/>
          <cell r="V8">
            <v>3</v>
          </cell>
        </row>
        <row r="9">
          <cell r="R9"/>
          <cell r="V9">
            <v>2</v>
          </cell>
        </row>
        <row r="10">
          <cell r="R10"/>
          <cell r="V10">
            <v>1</v>
          </cell>
        </row>
        <row r="11">
          <cell r="R11"/>
        </row>
        <row r="12">
          <cell r="V12" t="str">
            <v>Structure Stiffness (kN/m)</v>
          </cell>
          <cell r="W12"/>
          <cell r="X1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O3" t="str">
            <v>Truss Stiff. 4 [kN/m]</v>
          </cell>
        </row>
        <row r="5">
          <cell r="O5">
            <v>7645.3055715294167</v>
          </cell>
        </row>
        <row r="6">
          <cell r="O6">
            <v>11879.94598367702</v>
          </cell>
        </row>
        <row r="7">
          <cell r="O7">
            <v>14466.510891244869</v>
          </cell>
        </row>
        <row r="8">
          <cell r="O8">
            <v>18700.268787204248</v>
          </cell>
        </row>
        <row r="9">
          <cell r="O9">
            <v>22196.88197302751</v>
          </cell>
        </row>
        <row r="10">
          <cell r="O10">
            <v>33505.258554760039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5">
          <cell r="W5">
            <v>0.2857142857142857</v>
          </cell>
          <cell r="X5">
            <v>0.2857142857142857</v>
          </cell>
          <cell r="Y5">
            <v>1.0110600000000037E-3</v>
          </cell>
          <cell r="Z5">
            <v>57.538725714285711</v>
          </cell>
          <cell r="AC5">
            <v>4.2399999999999383E-4</v>
          </cell>
          <cell r="AD5">
            <v>23.931771428571437</v>
          </cell>
          <cell r="AE5">
            <v>56442.857142857989</v>
          </cell>
          <cell r="AG5">
            <v>-1.2344000000000035E-3</v>
          </cell>
          <cell r="AH5">
            <v>-93.742553714285691</v>
          </cell>
          <cell r="AI5">
            <v>75941.79659290782</v>
          </cell>
        </row>
        <row r="6">
          <cell r="W6">
            <v>0.23809523809523808</v>
          </cell>
          <cell r="X6">
            <v>0.52380952380952372</v>
          </cell>
          <cell r="Y6">
            <v>1.4379999999999992E-3</v>
          </cell>
          <cell r="Z6">
            <v>105.4876638095238</v>
          </cell>
          <cell r="AC6">
            <v>6.2620000000000037E-4</v>
          </cell>
          <cell r="AD6">
            <v>43.874914285714297</v>
          </cell>
          <cell r="AE6">
            <v>70065.33740931694</v>
          </cell>
          <cell r="AG6">
            <v>-1.8088999999999952E-3</v>
          </cell>
          <cell r="AH6">
            <v>-171.86134847619041</v>
          </cell>
          <cell r="AI6">
            <v>95008.761388794781</v>
          </cell>
        </row>
        <row r="7">
          <cell r="W7">
            <v>0.19047619047619047</v>
          </cell>
          <cell r="X7">
            <v>0.71428571428571419</v>
          </cell>
          <cell r="Y7">
            <v>1.7883699999999992E-3</v>
          </cell>
          <cell r="Z7">
            <v>143.84681428571426</v>
          </cell>
          <cell r="AC7">
            <v>1.070999999999999E-3</v>
          </cell>
          <cell r="AD7">
            <v>59.829428571428586</v>
          </cell>
          <cell r="AE7">
            <v>55863.145258103308</v>
          </cell>
          <cell r="AG7">
            <v>-2.1028000000000088E-3</v>
          </cell>
          <cell r="AH7">
            <v>-234.3563842857142</v>
          </cell>
          <cell r="AI7">
            <v>111449.67865974568</v>
          </cell>
        </row>
        <row r="8">
          <cell r="W8">
            <v>0.14285714285714285</v>
          </cell>
          <cell r="X8">
            <v>0.85714285714285698</v>
          </cell>
          <cell r="Y8">
            <v>1.9810200000000004E-3</v>
          </cell>
          <cell r="Z8">
            <v>172.61617714285711</v>
          </cell>
          <cell r="AC8">
            <v>3.9334000000000001E-3</v>
          </cell>
          <cell r="AD8">
            <v>71.795314285714298</v>
          </cell>
          <cell r="AE8">
            <v>18252.736636425052</v>
          </cell>
          <cell r="AG8">
            <v>-3.1704999999999928E-3</v>
          </cell>
          <cell r="AH8">
            <v>-281.22766114285702</v>
          </cell>
          <cell r="AI8">
            <v>88701.359767499656</v>
          </cell>
        </row>
        <row r="9">
          <cell r="W9">
            <v>9.5238095238095233E-2</v>
          </cell>
          <cell r="X9">
            <v>0.95238095238095222</v>
          </cell>
          <cell r="Y9">
            <v>2.0990599999999998E-3</v>
          </cell>
          <cell r="Z9">
            <v>191.79575238095234</v>
          </cell>
          <cell r="AC9">
            <v>7.9775800000000032E-3</v>
          </cell>
          <cell r="AD9">
            <v>79.772571428571439</v>
          </cell>
          <cell r="AE9">
            <v>9999.5952943839366</v>
          </cell>
          <cell r="AG9">
            <v>2.6240409999999999E-2</v>
          </cell>
          <cell r="AH9">
            <v>-312.47517904761889</v>
          </cell>
          <cell r="AI9">
            <v>-11908.166794940282</v>
          </cell>
        </row>
        <row r="10">
          <cell r="W10">
            <v>4.7619047619047616E-2</v>
          </cell>
          <cell r="X10">
            <v>0.99999999999999978</v>
          </cell>
          <cell r="Y10">
            <v>1.6824396116909999E-3</v>
          </cell>
          <cell r="Z10">
            <v>201.38553999999993</v>
          </cell>
          <cell r="AC10">
            <v>3.1676198145699991E-3</v>
          </cell>
          <cell r="AD10">
            <v>83.761200000000017</v>
          </cell>
          <cell r="AE10">
            <v>26442.946093065308</v>
          </cell>
          <cell r="AG10">
            <v>-2.7240093417709981E-3</v>
          </cell>
          <cell r="AH10">
            <v>-328.09893799999986</v>
          </cell>
          <cell r="AI10">
            <v>120447.06784547528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35"/>
  <sheetViews>
    <sheetView zoomScale="85" zoomScaleNormal="85" workbookViewId="0">
      <selection activeCell="T24" sqref="T24"/>
    </sheetView>
  </sheetViews>
  <sheetFormatPr defaultRowHeight="15" x14ac:dyDescent="0.25"/>
  <cols>
    <col min="2" max="2" width="8.140625" customWidth="1"/>
    <col min="3" max="3" width="9.140625" customWidth="1"/>
    <col min="4" max="4" width="10.140625" customWidth="1"/>
    <col min="5" max="5" width="9.140625" customWidth="1"/>
    <col min="10" max="10" width="5.5703125" bestFit="1" customWidth="1"/>
    <col min="11" max="11" width="12.7109375" customWidth="1"/>
    <col min="12" max="12" width="5.5703125" bestFit="1" customWidth="1"/>
    <col min="13" max="13" width="8.7109375" customWidth="1"/>
    <col min="14" max="14" width="5.5703125" bestFit="1" customWidth="1"/>
    <col min="15" max="15" width="12.7109375" customWidth="1"/>
    <col min="16" max="16" width="5.5703125" bestFit="1" customWidth="1"/>
    <col min="17" max="17" width="8.7109375" customWidth="1"/>
    <col min="18" max="18" width="5" bestFit="1" customWidth="1"/>
    <col min="19" max="19" width="8" customWidth="1"/>
    <col min="20" max="20" width="9.5703125" customWidth="1"/>
    <col min="21" max="21" width="11.28515625" customWidth="1"/>
    <col min="22" max="25" width="10.42578125" bestFit="1" customWidth="1"/>
    <col min="26" max="26" width="10.28515625" bestFit="1" customWidth="1"/>
    <col min="27" max="27" width="13.140625" bestFit="1" customWidth="1"/>
    <col min="28" max="28" width="10.5703125" bestFit="1" customWidth="1"/>
    <col min="29" max="29" width="8.5703125" bestFit="1" customWidth="1"/>
    <col min="30" max="30" width="10.28515625" bestFit="1" customWidth="1"/>
    <col min="31" max="31" width="7.140625" bestFit="1" customWidth="1"/>
    <col min="32" max="32" width="11.85546875" bestFit="1" customWidth="1"/>
    <col min="33" max="33" width="10.5703125" bestFit="1" customWidth="1"/>
    <col min="34" max="34" width="9.28515625" bestFit="1" customWidth="1"/>
    <col min="35" max="35" width="10.28515625" bestFit="1" customWidth="1"/>
    <col min="36" max="36" width="6.28515625" customWidth="1"/>
    <col min="37" max="37" width="12.42578125" bestFit="1" customWidth="1"/>
  </cols>
  <sheetData>
    <row r="1" spans="2:38" ht="15.75" thickBot="1" x14ac:dyDescent="0.3"/>
    <row r="2" spans="2:38" ht="15" customHeight="1" x14ac:dyDescent="0.25">
      <c r="B2" s="11"/>
      <c r="C2" s="6"/>
      <c r="D2" s="6"/>
      <c r="E2" s="6"/>
      <c r="F2" s="6"/>
      <c r="G2" s="6"/>
      <c r="H2" s="6"/>
      <c r="I2" s="6"/>
      <c r="J2" s="543" t="s">
        <v>4</v>
      </c>
      <c r="K2" s="543"/>
      <c r="L2" s="543"/>
      <c r="M2" s="543"/>
      <c r="N2" s="543"/>
      <c r="O2" s="543"/>
      <c r="P2" s="543"/>
      <c r="Q2" s="13"/>
      <c r="S2" s="567" t="s">
        <v>31</v>
      </c>
      <c r="T2" s="568"/>
      <c r="U2" s="568"/>
      <c r="V2" s="568"/>
      <c r="W2" s="568"/>
      <c r="X2" s="568"/>
      <c r="Y2" s="568"/>
      <c r="Z2" s="568"/>
      <c r="AA2" s="568"/>
      <c r="AB2" s="568"/>
      <c r="AC2" s="569"/>
    </row>
    <row r="3" spans="2:38" ht="15" customHeight="1" thickBot="1" x14ac:dyDescent="0.3">
      <c r="B3" s="12"/>
      <c r="C3" s="2"/>
      <c r="D3" s="2"/>
      <c r="E3" s="2"/>
      <c r="F3" s="2"/>
      <c r="G3" s="2"/>
      <c r="H3" s="2"/>
      <c r="I3" s="2"/>
      <c r="J3" s="544"/>
      <c r="K3" s="544"/>
      <c r="L3" s="544"/>
      <c r="M3" s="544"/>
      <c r="N3" s="544"/>
      <c r="O3" s="544"/>
      <c r="P3" s="544"/>
      <c r="Q3" s="7"/>
      <c r="S3" s="570"/>
      <c r="T3" s="571"/>
      <c r="U3" s="571"/>
      <c r="V3" s="571"/>
      <c r="W3" s="571"/>
      <c r="X3" s="571"/>
      <c r="Y3" s="571"/>
      <c r="Z3" s="571"/>
      <c r="AA3" s="571"/>
      <c r="AB3" s="571"/>
      <c r="AC3" s="572"/>
    </row>
    <row r="4" spans="2:38" ht="15.75" thickBot="1" x14ac:dyDescent="0.3">
      <c r="B4" s="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"/>
      <c r="S4" s="597" t="s">
        <v>0</v>
      </c>
      <c r="T4" s="549" t="s">
        <v>2</v>
      </c>
      <c r="U4" s="549" t="s">
        <v>3</v>
      </c>
      <c r="V4" s="596" t="s">
        <v>10</v>
      </c>
      <c r="W4" s="596"/>
      <c r="X4" s="596"/>
      <c r="Y4" s="596"/>
      <c r="Z4" s="596"/>
      <c r="AA4" s="573"/>
      <c r="AB4" s="549" t="s">
        <v>24</v>
      </c>
      <c r="AC4" s="594" t="s">
        <v>25</v>
      </c>
    </row>
    <row r="5" spans="2:38" ht="15.75" thickBot="1" x14ac:dyDescent="0.3">
      <c r="B5" s="12"/>
      <c r="C5" s="2"/>
      <c r="D5" s="2"/>
      <c r="E5" s="2"/>
      <c r="F5" s="2"/>
      <c r="G5" s="2"/>
      <c r="H5" s="2"/>
      <c r="I5" s="2"/>
      <c r="J5" s="3">
        <v>1116</v>
      </c>
      <c r="K5" s="5">
        <v>5116</v>
      </c>
      <c r="L5" s="3">
        <v>1216</v>
      </c>
      <c r="M5" s="5">
        <v>5216</v>
      </c>
      <c r="N5" s="3">
        <v>1316</v>
      </c>
      <c r="O5" s="5">
        <v>5316</v>
      </c>
      <c r="P5" s="3">
        <v>1416</v>
      </c>
      <c r="Q5" s="7"/>
      <c r="S5" s="598"/>
      <c r="T5" s="550"/>
      <c r="U5" s="550"/>
      <c r="V5" s="14" t="s">
        <v>5</v>
      </c>
      <c r="W5" s="14" t="s">
        <v>6</v>
      </c>
      <c r="X5" s="14" t="s">
        <v>7</v>
      </c>
      <c r="Y5" s="14" t="s">
        <v>8</v>
      </c>
      <c r="Z5" s="14" t="s">
        <v>9</v>
      </c>
      <c r="AA5" s="574"/>
      <c r="AB5" s="550"/>
      <c r="AC5" s="595"/>
    </row>
    <row r="6" spans="2:38" ht="18" customHeight="1" x14ac:dyDescent="0.25">
      <c r="B6" s="12"/>
      <c r="C6" s="2"/>
      <c r="D6" s="2"/>
      <c r="E6" s="2"/>
      <c r="F6" s="2"/>
      <c r="G6" s="2"/>
      <c r="H6" s="2"/>
      <c r="I6" s="2"/>
      <c r="J6" s="547">
        <v>7116</v>
      </c>
      <c r="K6" s="545"/>
      <c r="L6" s="547">
        <v>7216</v>
      </c>
      <c r="M6" s="545"/>
      <c r="N6" s="547">
        <v>7316</v>
      </c>
      <c r="O6" s="545"/>
      <c r="P6" s="547">
        <v>7416</v>
      </c>
      <c r="Q6" s="7"/>
      <c r="S6" s="80">
        <v>6</v>
      </c>
      <c r="T6" s="15">
        <v>17.75</v>
      </c>
      <c r="U6" s="15">
        <f t="shared" ref="U6:U11" si="0">T6-T7</f>
        <v>3</v>
      </c>
      <c r="V6" s="15">
        <v>6.3072999999999997</v>
      </c>
      <c r="W6" s="15">
        <v>12.615</v>
      </c>
      <c r="X6" s="15">
        <v>12.615</v>
      </c>
      <c r="Y6" s="15">
        <v>6.3072999999999997</v>
      </c>
      <c r="Z6" s="15">
        <f>Y6+X6+W6+V6</f>
        <v>37.8446</v>
      </c>
      <c r="AA6" s="574"/>
      <c r="AB6" s="14">
        <v>3</v>
      </c>
      <c r="AC6" s="82">
        <v>4.5</v>
      </c>
    </row>
    <row r="7" spans="2:38" ht="18" customHeight="1" thickBot="1" x14ac:dyDescent="0.3">
      <c r="B7" s="12"/>
      <c r="C7" s="2"/>
      <c r="D7" s="2"/>
      <c r="E7" s="2"/>
      <c r="F7" s="2"/>
      <c r="G7" s="2"/>
      <c r="H7" s="2"/>
      <c r="I7" s="2"/>
      <c r="J7" s="548"/>
      <c r="K7" s="546"/>
      <c r="L7" s="548"/>
      <c r="M7" s="546"/>
      <c r="N7" s="548"/>
      <c r="O7" s="546"/>
      <c r="P7" s="548"/>
      <c r="Q7" s="7"/>
      <c r="S7" s="80">
        <v>5</v>
      </c>
      <c r="T7" s="15">
        <v>14.75</v>
      </c>
      <c r="U7" s="15">
        <f t="shared" si="0"/>
        <v>3</v>
      </c>
      <c r="V7" s="15">
        <v>6.7278000000000002</v>
      </c>
      <c r="W7" s="15">
        <v>13.4557</v>
      </c>
      <c r="X7" s="15">
        <v>13.4557</v>
      </c>
      <c r="Y7" s="15">
        <v>6.7278000000000002</v>
      </c>
      <c r="Z7" s="15">
        <f t="shared" ref="Z7:Z12" si="1">Y7+X7+W7+V7</f>
        <v>40.367000000000004</v>
      </c>
      <c r="AA7" s="574"/>
      <c r="AB7" s="14">
        <v>2</v>
      </c>
      <c r="AC7" s="82">
        <v>2</v>
      </c>
    </row>
    <row r="8" spans="2:38" ht="15.75" thickBot="1" x14ac:dyDescent="0.3">
      <c r="B8" s="12"/>
      <c r="C8" s="2"/>
      <c r="D8" s="2"/>
      <c r="E8" s="2"/>
      <c r="F8" s="2"/>
      <c r="G8" s="2"/>
      <c r="H8" s="2"/>
      <c r="I8" s="2"/>
      <c r="J8" s="3">
        <v>1115</v>
      </c>
      <c r="K8" s="5">
        <v>5115</v>
      </c>
      <c r="L8" s="3">
        <v>1215</v>
      </c>
      <c r="M8" s="5">
        <v>5215</v>
      </c>
      <c r="N8" s="3">
        <v>1315</v>
      </c>
      <c r="O8" s="5">
        <v>5315</v>
      </c>
      <c r="P8" s="3">
        <v>1415</v>
      </c>
      <c r="Q8" s="7"/>
      <c r="S8" s="80">
        <v>4</v>
      </c>
      <c r="T8" s="15">
        <v>11.75</v>
      </c>
      <c r="U8" s="15">
        <f t="shared" si="0"/>
        <v>3</v>
      </c>
      <c r="V8" s="15">
        <v>6.7278000000000002</v>
      </c>
      <c r="W8" s="15">
        <v>13.4557</v>
      </c>
      <c r="X8" s="15">
        <v>13.4557</v>
      </c>
      <c r="Y8" s="15">
        <v>6.7278000000000002</v>
      </c>
      <c r="Z8" s="15">
        <f t="shared" si="1"/>
        <v>40.367000000000004</v>
      </c>
      <c r="AA8" s="574"/>
      <c r="AB8" s="14">
        <v>1</v>
      </c>
      <c r="AC8" s="82">
        <v>4.5</v>
      </c>
    </row>
    <row r="9" spans="2:38" ht="18" customHeight="1" x14ac:dyDescent="0.25">
      <c r="B9" s="12"/>
      <c r="C9" s="2"/>
      <c r="D9" s="2"/>
      <c r="E9" s="2"/>
      <c r="F9" s="2"/>
      <c r="G9" s="2"/>
      <c r="H9" s="2"/>
      <c r="I9" s="2"/>
      <c r="J9" s="547">
        <v>7115</v>
      </c>
      <c r="K9" s="545"/>
      <c r="L9" s="547">
        <v>7215</v>
      </c>
      <c r="M9" s="545"/>
      <c r="N9" s="547">
        <v>7315</v>
      </c>
      <c r="O9" s="545"/>
      <c r="P9" s="547">
        <v>7415</v>
      </c>
      <c r="Q9" s="7"/>
      <c r="S9" s="80">
        <v>3</v>
      </c>
      <c r="T9" s="15">
        <v>8.75</v>
      </c>
      <c r="U9" s="15">
        <f t="shared" si="0"/>
        <v>3</v>
      </c>
      <c r="V9" s="15">
        <v>6.7278000000000002</v>
      </c>
      <c r="W9" s="15">
        <v>13.4557</v>
      </c>
      <c r="X9" s="15">
        <v>13.4557</v>
      </c>
      <c r="Y9" s="15">
        <v>6.7278000000000002</v>
      </c>
      <c r="Z9" s="15">
        <f t="shared" si="1"/>
        <v>40.367000000000004</v>
      </c>
      <c r="AA9" s="574"/>
      <c r="AB9" s="576"/>
      <c r="AC9" s="577"/>
    </row>
    <row r="10" spans="2:38" ht="18" customHeight="1" thickBot="1" x14ac:dyDescent="0.3">
      <c r="B10" s="12"/>
      <c r="C10" s="2"/>
      <c r="D10" s="2"/>
      <c r="E10" s="2"/>
      <c r="F10" s="2"/>
      <c r="G10" s="2"/>
      <c r="H10" s="2"/>
      <c r="I10" s="2"/>
      <c r="J10" s="548"/>
      <c r="K10" s="546"/>
      <c r="L10" s="548"/>
      <c r="M10" s="546"/>
      <c r="N10" s="548"/>
      <c r="O10" s="546"/>
      <c r="P10" s="548"/>
      <c r="Q10" s="7"/>
      <c r="S10" s="80">
        <v>2</v>
      </c>
      <c r="T10" s="15">
        <v>5.75</v>
      </c>
      <c r="U10" s="15">
        <f t="shared" si="0"/>
        <v>3</v>
      </c>
      <c r="V10" s="15">
        <v>6.7278000000000002</v>
      </c>
      <c r="W10" s="15">
        <v>13.4557</v>
      </c>
      <c r="X10" s="15">
        <v>13.4557</v>
      </c>
      <c r="Y10" s="15">
        <v>6.7278000000000002</v>
      </c>
      <c r="Z10" s="15">
        <f t="shared" si="1"/>
        <v>40.367000000000004</v>
      </c>
      <c r="AA10" s="574"/>
      <c r="AB10" s="578"/>
      <c r="AC10" s="579"/>
    </row>
    <row r="11" spans="2:38" ht="15.75" thickBot="1" x14ac:dyDescent="0.3">
      <c r="B11" s="12"/>
      <c r="C11" s="2"/>
      <c r="D11" s="2"/>
      <c r="E11" s="2"/>
      <c r="F11" s="2"/>
      <c r="G11" s="2"/>
      <c r="H11" s="2"/>
      <c r="I11" s="2"/>
      <c r="J11" s="3">
        <v>1114</v>
      </c>
      <c r="K11" s="5">
        <v>5114</v>
      </c>
      <c r="L11" s="3">
        <v>1214</v>
      </c>
      <c r="M11" s="5">
        <v>5214</v>
      </c>
      <c r="N11" s="3">
        <v>1314</v>
      </c>
      <c r="O11" s="5">
        <v>5314</v>
      </c>
      <c r="P11" s="3">
        <v>1414</v>
      </c>
      <c r="Q11" s="7"/>
      <c r="S11" s="80">
        <v>1</v>
      </c>
      <c r="T11" s="15">
        <v>2.75</v>
      </c>
      <c r="U11" s="15">
        <f t="shared" si="0"/>
        <v>2.75</v>
      </c>
      <c r="V11" s="15">
        <v>6.7278000000000002</v>
      </c>
      <c r="W11" s="15">
        <v>13.4557</v>
      </c>
      <c r="X11" s="15">
        <v>13.4557</v>
      </c>
      <c r="Y11" s="15">
        <v>6.7278000000000002</v>
      </c>
      <c r="Z11" s="15">
        <f t="shared" si="1"/>
        <v>40.367000000000004</v>
      </c>
      <c r="AA11" s="574"/>
      <c r="AB11" s="578"/>
      <c r="AC11" s="579"/>
    </row>
    <row r="12" spans="2:38" ht="18" customHeight="1" thickBot="1" x14ac:dyDescent="0.3">
      <c r="B12" s="12"/>
      <c r="C12" s="2"/>
      <c r="D12" s="2"/>
      <c r="E12" s="2"/>
      <c r="F12" s="2"/>
      <c r="G12" s="2"/>
      <c r="H12" s="2"/>
      <c r="I12" s="2"/>
      <c r="J12" s="547">
        <v>7114</v>
      </c>
      <c r="K12" s="545"/>
      <c r="L12" s="547">
        <v>7214</v>
      </c>
      <c r="M12" s="545"/>
      <c r="N12" s="547">
        <v>7314</v>
      </c>
      <c r="O12" s="545"/>
      <c r="P12" s="547">
        <v>7414</v>
      </c>
      <c r="Q12" s="7"/>
      <c r="S12" s="88" t="s">
        <v>1</v>
      </c>
      <c r="T12" s="25">
        <v>0</v>
      </c>
      <c r="U12" s="25">
        <f>T12-0</f>
        <v>0</v>
      </c>
      <c r="V12" s="25">
        <v>0</v>
      </c>
      <c r="W12" s="25">
        <v>0</v>
      </c>
      <c r="X12" s="25">
        <v>0</v>
      </c>
      <c r="Y12" s="25">
        <v>0</v>
      </c>
      <c r="Z12" s="25">
        <f t="shared" si="1"/>
        <v>0</v>
      </c>
      <c r="AA12" s="575"/>
      <c r="AB12" s="580"/>
      <c r="AC12" s="581"/>
    </row>
    <row r="13" spans="2:38" ht="18" customHeight="1" thickBot="1" x14ac:dyDescent="0.3">
      <c r="B13" s="12"/>
      <c r="C13" s="2"/>
      <c r="D13" s="2"/>
      <c r="E13" s="2"/>
      <c r="F13" s="2"/>
      <c r="G13" s="2"/>
      <c r="H13" s="2"/>
      <c r="I13" s="2"/>
      <c r="J13" s="548"/>
      <c r="K13" s="546"/>
      <c r="L13" s="548"/>
      <c r="M13" s="546"/>
      <c r="N13" s="548"/>
      <c r="O13" s="546"/>
      <c r="P13" s="548"/>
      <c r="Q13" s="7"/>
    </row>
    <row r="14" spans="2:38" ht="15.75" customHeight="1" thickBot="1" x14ac:dyDescent="0.3">
      <c r="B14" s="12"/>
      <c r="C14" s="2"/>
      <c r="D14" s="2"/>
      <c r="E14" s="2"/>
      <c r="F14" s="2"/>
      <c r="G14" s="2"/>
      <c r="H14" s="2"/>
      <c r="I14" s="2"/>
      <c r="J14" s="3">
        <v>1113</v>
      </c>
      <c r="K14" s="5">
        <v>5113</v>
      </c>
      <c r="L14" s="3">
        <v>1213</v>
      </c>
      <c r="M14" s="5">
        <v>5213</v>
      </c>
      <c r="N14" s="3">
        <v>1313</v>
      </c>
      <c r="O14" s="5">
        <v>5313</v>
      </c>
      <c r="P14" s="3">
        <v>1413</v>
      </c>
      <c r="Q14" s="7"/>
      <c r="S14" s="555" t="s">
        <v>11</v>
      </c>
      <c r="T14" s="555"/>
      <c r="U14" s="555"/>
      <c r="V14" s="555"/>
      <c r="W14" s="555"/>
      <c r="X14" s="555"/>
      <c r="Y14" s="555"/>
      <c r="Z14" s="555"/>
      <c r="AA14" s="555"/>
      <c r="AB14" s="555"/>
      <c r="AC14" s="555"/>
      <c r="AD14" s="555"/>
      <c r="AE14" s="555"/>
      <c r="AG14" s="561" t="s">
        <v>228</v>
      </c>
      <c r="AH14" s="562"/>
      <c r="AI14" s="562"/>
      <c r="AJ14" s="562"/>
      <c r="AK14" s="562"/>
      <c r="AL14" s="563"/>
    </row>
    <row r="15" spans="2:38" ht="18" customHeight="1" thickBot="1" x14ac:dyDescent="0.3">
      <c r="B15" s="12"/>
      <c r="C15" s="2"/>
      <c r="D15" s="2"/>
      <c r="E15" s="2"/>
      <c r="F15" s="2"/>
      <c r="G15" s="2"/>
      <c r="H15" s="2"/>
      <c r="I15" s="2"/>
      <c r="J15" s="547">
        <v>7113</v>
      </c>
      <c r="K15" s="545"/>
      <c r="L15" s="547">
        <v>7213</v>
      </c>
      <c r="M15" s="545"/>
      <c r="N15" s="547">
        <v>7313</v>
      </c>
      <c r="O15" s="545"/>
      <c r="P15" s="547">
        <v>7413</v>
      </c>
      <c r="Q15" s="7"/>
      <c r="S15" s="555"/>
      <c r="T15" s="555"/>
      <c r="U15" s="555"/>
      <c r="V15" s="555"/>
      <c r="W15" s="555"/>
      <c r="X15" s="555"/>
      <c r="Y15" s="555"/>
      <c r="Z15" s="555"/>
      <c r="AA15" s="555"/>
      <c r="AB15" s="555"/>
      <c r="AC15" s="555"/>
      <c r="AD15" s="555"/>
      <c r="AE15" s="555"/>
      <c r="AG15" s="564"/>
      <c r="AH15" s="565"/>
      <c r="AI15" s="565"/>
      <c r="AJ15" s="565"/>
      <c r="AK15" s="565"/>
      <c r="AL15" s="566"/>
    </row>
    <row r="16" spans="2:38" ht="18" customHeight="1" thickBot="1" x14ac:dyDescent="0.3">
      <c r="B16" s="12"/>
      <c r="C16" s="2"/>
      <c r="D16" s="2"/>
      <c r="E16" s="2"/>
      <c r="F16" s="2"/>
      <c r="G16" s="2"/>
      <c r="H16" s="2"/>
      <c r="I16" s="2"/>
      <c r="J16" s="548"/>
      <c r="K16" s="546"/>
      <c r="L16" s="548"/>
      <c r="M16" s="546"/>
      <c r="N16" s="548"/>
      <c r="O16" s="546"/>
      <c r="P16" s="548"/>
      <c r="Q16" s="7"/>
      <c r="S16" s="554" t="s">
        <v>12</v>
      </c>
      <c r="T16" s="554"/>
      <c r="U16" s="554"/>
      <c r="V16" s="554"/>
      <c r="W16" s="554"/>
      <c r="X16" s="554"/>
      <c r="Y16" s="554"/>
      <c r="Z16" s="554"/>
      <c r="AA16" s="554"/>
      <c r="AB16" s="554"/>
      <c r="AC16" s="554"/>
      <c r="AD16" s="554"/>
      <c r="AE16" s="554"/>
      <c r="AG16" s="588" t="s">
        <v>155</v>
      </c>
      <c r="AH16" s="589"/>
      <c r="AI16" s="589"/>
      <c r="AJ16" s="589"/>
      <c r="AK16" s="589"/>
      <c r="AL16" s="590"/>
    </row>
    <row r="17" spans="2:38" ht="15.75" thickBot="1" x14ac:dyDescent="0.3">
      <c r="B17" s="12"/>
      <c r="C17" s="2"/>
      <c r="D17" s="2"/>
      <c r="E17" s="2"/>
      <c r="F17" s="2"/>
      <c r="G17" s="2"/>
      <c r="H17" s="2"/>
      <c r="I17" s="2"/>
      <c r="J17" s="3">
        <v>1112</v>
      </c>
      <c r="K17" s="5">
        <v>5112</v>
      </c>
      <c r="L17" s="3">
        <v>1212</v>
      </c>
      <c r="M17" s="5">
        <v>5212</v>
      </c>
      <c r="N17" s="3">
        <v>1312</v>
      </c>
      <c r="O17" s="5">
        <v>5312</v>
      </c>
      <c r="P17" s="3">
        <v>1412</v>
      </c>
      <c r="Q17" s="7"/>
      <c r="S17" s="556" t="s">
        <v>22</v>
      </c>
      <c r="T17" s="557"/>
      <c r="U17" s="553" t="s">
        <v>16</v>
      </c>
      <c r="V17" s="553"/>
      <c r="W17" s="553"/>
      <c r="X17" s="553"/>
      <c r="Y17" s="553" t="s">
        <v>17</v>
      </c>
      <c r="Z17" s="553"/>
      <c r="AA17" s="553"/>
      <c r="AB17" s="553" t="s">
        <v>33</v>
      </c>
      <c r="AC17" s="553"/>
      <c r="AD17" s="553" t="s">
        <v>36</v>
      </c>
      <c r="AE17" s="553"/>
      <c r="AG17" s="80" t="s">
        <v>146</v>
      </c>
      <c r="AH17" s="15">
        <v>991</v>
      </c>
      <c r="AI17" s="14" t="s">
        <v>150</v>
      </c>
      <c r="AJ17" s="15">
        <v>0.55000000000000004</v>
      </c>
      <c r="AK17" s="14" t="s">
        <v>154</v>
      </c>
      <c r="AL17" s="82">
        <v>80</v>
      </c>
    </row>
    <row r="18" spans="2:38" ht="18" customHeight="1" x14ac:dyDescent="0.25">
      <c r="B18" s="12"/>
      <c r="C18" s="2"/>
      <c r="D18" s="2"/>
      <c r="E18" s="2"/>
      <c r="F18" s="2"/>
      <c r="G18" s="2"/>
      <c r="H18" s="2"/>
      <c r="I18" s="2"/>
      <c r="J18" s="547">
        <v>7112</v>
      </c>
      <c r="K18" s="545"/>
      <c r="L18" s="547">
        <v>7212</v>
      </c>
      <c r="M18" s="545"/>
      <c r="N18" s="547">
        <v>7312</v>
      </c>
      <c r="O18" s="545"/>
      <c r="P18" s="547">
        <v>7412</v>
      </c>
      <c r="Q18" s="7"/>
      <c r="S18" s="14" t="s">
        <v>425</v>
      </c>
      <c r="T18" s="17">
        <v>500</v>
      </c>
      <c r="U18" s="14" t="s">
        <v>20</v>
      </c>
      <c r="V18" s="14" t="s">
        <v>18</v>
      </c>
      <c r="W18" s="14" t="s">
        <v>23</v>
      </c>
      <c r="X18" s="14" t="s">
        <v>19</v>
      </c>
      <c r="Y18" s="14" t="s">
        <v>20</v>
      </c>
      <c r="Z18" s="14" t="s">
        <v>23</v>
      </c>
      <c r="AA18" s="14" t="s">
        <v>21</v>
      </c>
      <c r="AB18" s="14" t="s">
        <v>35</v>
      </c>
      <c r="AC18" s="17">
        <v>19.600000000000001</v>
      </c>
      <c r="AD18" s="14" t="s">
        <v>37</v>
      </c>
      <c r="AE18" s="17">
        <v>372</v>
      </c>
      <c r="AG18" s="80" t="s">
        <v>147</v>
      </c>
      <c r="AH18" s="15">
        <v>1873</v>
      </c>
      <c r="AI18" s="14" t="s">
        <v>151</v>
      </c>
      <c r="AJ18" s="15">
        <v>0.44</v>
      </c>
      <c r="AK18" s="18" t="s">
        <v>145</v>
      </c>
      <c r="AL18" s="57">
        <v>0</v>
      </c>
    </row>
    <row r="19" spans="2:38" ht="18" customHeight="1" thickBot="1" x14ac:dyDescent="0.3">
      <c r="B19" s="12"/>
      <c r="C19" s="2"/>
      <c r="D19" s="2"/>
      <c r="E19" s="2"/>
      <c r="F19" s="2"/>
      <c r="G19" s="2"/>
      <c r="H19" s="2"/>
      <c r="I19" s="2"/>
      <c r="J19" s="548"/>
      <c r="K19" s="546"/>
      <c r="L19" s="548"/>
      <c r="M19" s="546"/>
      <c r="N19" s="548"/>
      <c r="O19" s="546"/>
      <c r="P19" s="548"/>
      <c r="Q19" s="7"/>
      <c r="S19" s="14" t="s">
        <v>13</v>
      </c>
      <c r="T19" s="17">
        <v>350</v>
      </c>
      <c r="U19" s="14" t="s">
        <v>14</v>
      </c>
      <c r="V19" s="17">
        <v>4</v>
      </c>
      <c r="W19" s="17">
        <v>16</v>
      </c>
      <c r="X19" s="15">
        <f>V19*PI()*(W19*0.5)^2</f>
        <v>804.24771931898704</v>
      </c>
      <c r="Y19" s="14" t="s">
        <v>26</v>
      </c>
      <c r="Z19" s="17">
        <v>6</v>
      </c>
      <c r="AA19" s="17">
        <v>100</v>
      </c>
      <c r="AB19" s="18" t="s">
        <v>38</v>
      </c>
      <c r="AC19" s="16">
        <f>(2*AC18)/(12680+460*$AC$18)</f>
        <v>1.8067846607669618E-3</v>
      </c>
      <c r="AD19" s="18" t="s">
        <v>39</v>
      </c>
      <c r="AE19" s="16">
        <f>AE18/200000</f>
        <v>1.8600000000000001E-3</v>
      </c>
      <c r="AG19" s="80" t="s">
        <v>148</v>
      </c>
      <c r="AH19" s="15">
        <v>1089</v>
      </c>
      <c r="AI19" s="14" t="s">
        <v>152</v>
      </c>
      <c r="AJ19" s="15">
        <v>2.02</v>
      </c>
      <c r="AK19" s="14" t="s">
        <v>144</v>
      </c>
      <c r="AL19" s="57">
        <v>0.2</v>
      </c>
    </row>
    <row r="20" spans="2:38" ht="15.75" customHeight="1" thickBot="1" x14ac:dyDescent="0.3">
      <c r="B20" s="12"/>
      <c r="C20" s="2"/>
      <c r="D20" s="2"/>
      <c r="E20" s="2"/>
      <c r="F20" s="2"/>
      <c r="G20" s="2"/>
      <c r="H20" s="2"/>
      <c r="I20" s="2"/>
      <c r="J20" s="3">
        <v>1111</v>
      </c>
      <c r="K20" s="5">
        <v>5111</v>
      </c>
      <c r="L20" s="3">
        <v>1211</v>
      </c>
      <c r="M20" s="5">
        <v>5211</v>
      </c>
      <c r="N20" s="3">
        <v>1311</v>
      </c>
      <c r="O20" s="5">
        <v>5311</v>
      </c>
      <c r="P20" s="3">
        <v>1411</v>
      </c>
      <c r="Q20" s="7"/>
      <c r="S20" s="14" t="s">
        <v>41</v>
      </c>
      <c r="T20" s="17">
        <v>20</v>
      </c>
      <c r="U20" s="14" t="s">
        <v>15</v>
      </c>
      <c r="V20" s="17">
        <v>2</v>
      </c>
      <c r="W20" s="17">
        <v>16</v>
      </c>
      <c r="X20" s="15">
        <f>V20*PI()*(W20*0.5)^2</f>
        <v>402.12385965949352</v>
      </c>
      <c r="Y20" s="14"/>
      <c r="Z20" s="17"/>
      <c r="AA20" s="17"/>
      <c r="AB20" s="18" t="s">
        <v>34</v>
      </c>
      <c r="AC20" s="17">
        <v>3.8E-3</v>
      </c>
      <c r="AD20" s="18" t="s">
        <v>40</v>
      </c>
      <c r="AE20" s="17"/>
      <c r="AG20" s="80" t="s">
        <v>189</v>
      </c>
      <c r="AH20" s="15">
        <f>12680+460*'Structural Information'!AC23</f>
        <v>21696</v>
      </c>
      <c r="AI20" s="18" t="s">
        <v>153</v>
      </c>
      <c r="AJ20" s="15">
        <v>1.8</v>
      </c>
      <c r="AK20" s="14" t="s">
        <v>149</v>
      </c>
      <c r="AL20" s="82">
        <v>6.87</v>
      </c>
    </row>
    <row r="21" spans="2:38" ht="18" customHeight="1" x14ac:dyDescent="0.25">
      <c r="B21" s="12"/>
      <c r="C21" s="2"/>
      <c r="D21" s="2"/>
      <c r="E21" s="2"/>
      <c r="F21" s="2"/>
      <c r="G21" s="2"/>
      <c r="H21" s="2"/>
      <c r="I21" s="2"/>
      <c r="J21" s="547">
        <v>7111</v>
      </c>
      <c r="K21" s="545"/>
      <c r="L21" s="547">
        <v>7211</v>
      </c>
      <c r="M21" s="545"/>
      <c r="N21" s="547">
        <v>7311</v>
      </c>
      <c r="O21" s="545"/>
      <c r="P21" s="547">
        <v>7411</v>
      </c>
      <c r="Q21" s="7"/>
      <c r="S21" s="558" t="s">
        <v>27</v>
      </c>
      <c r="T21" s="558"/>
      <c r="U21" s="558"/>
      <c r="V21" s="558"/>
      <c r="W21" s="558"/>
      <c r="X21" s="558"/>
      <c r="Y21" s="558"/>
      <c r="Z21" s="558"/>
      <c r="AA21" s="558"/>
      <c r="AB21" s="558"/>
      <c r="AC21" s="558"/>
      <c r="AD21" s="558"/>
      <c r="AE21" s="558"/>
      <c r="AG21" s="591"/>
      <c r="AH21" s="592"/>
      <c r="AI21" s="592"/>
      <c r="AJ21" s="592"/>
      <c r="AK21" s="592"/>
      <c r="AL21" s="593"/>
    </row>
    <row r="22" spans="2:38" ht="18" customHeight="1" thickBot="1" x14ac:dyDescent="0.3">
      <c r="B22" s="12"/>
      <c r="C22" s="2"/>
      <c r="D22" s="2"/>
      <c r="E22" s="2"/>
      <c r="F22" s="2"/>
      <c r="G22" s="2"/>
      <c r="H22" s="2"/>
      <c r="I22" s="2"/>
      <c r="J22" s="548"/>
      <c r="K22" s="546"/>
      <c r="L22" s="548"/>
      <c r="M22" s="546"/>
      <c r="N22" s="548"/>
      <c r="O22" s="546"/>
      <c r="P22" s="548"/>
      <c r="Q22" s="7"/>
      <c r="S22" s="556" t="s">
        <v>22</v>
      </c>
      <c r="T22" s="557"/>
      <c r="U22" s="553" t="s">
        <v>16</v>
      </c>
      <c r="V22" s="553"/>
      <c r="W22" s="553"/>
      <c r="X22" s="553"/>
      <c r="Y22" s="553" t="s">
        <v>17</v>
      </c>
      <c r="Z22" s="553"/>
      <c r="AA22" s="553"/>
      <c r="AB22" s="553" t="s">
        <v>33</v>
      </c>
      <c r="AC22" s="553"/>
      <c r="AD22" s="553" t="s">
        <v>36</v>
      </c>
      <c r="AE22" s="553"/>
      <c r="AG22" s="585" t="s">
        <v>156</v>
      </c>
      <c r="AH22" s="586"/>
      <c r="AI22" s="586"/>
      <c r="AJ22" s="586"/>
      <c r="AK22" s="586"/>
      <c r="AL22" s="587"/>
    </row>
    <row r="23" spans="2:38" ht="15.75" thickBot="1" x14ac:dyDescent="0.3">
      <c r="B23" s="12"/>
      <c r="C23" s="2"/>
      <c r="D23" s="2"/>
      <c r="E23" s="2"/>
      <c r="F23" s="2"/>
      <c r="G23" s="2"/>
      <c r="H23" s="2"/>
      <c r="I23" s="381"/>
      <c r="J23" s="4">
        <v>1110</v>
      </c>
      <c r="K23" s="382"/>
      <c r="L23" s="4">
        <v>1210</v>
      </c>
      <c r="M23" s="382"/>
      <c r="N23" s="4">
        <v>1310</v>
      </c>
      <c r="O23" s="382"/>
      <c r="P23" s="4">
        <v>1410</v>
      </c>
      <c r="Q23" s="8"/>
      <c r="S23" s="14" t="s">
        <v>425</v>
      </c>
      <c r="T23" s="17">
        <v>250</v>
      </c>
      <c r="U23" s="14" t="s">
        <v>20</v>
      </c>
      <c r="V23" s="14" t="s">
        <v>18</v>
      </c>
      <c r="W23" s="14" t="s">
        <v>23</v>
      </c>
      <c r="X23" s="14" t="s">
        <v>19</v>
      </c>
      <c r="Y23" s="14" t="s">
        <v>20</v>
      </c>
      <c r="Z23" s="14" t="s">
        <v>23</v>
      </c>
      <c r="AA23" s="14" t="s">
        <v>21</v>
      </c>
      <c r="AB23" s="14" t="s">
        <v>35</v>
      </c>
      <c r="AC23" s="17">
        <v>19.600000000000001</v>
      </c>
      <c r="AD23" s="14" t="s">
        <v>37</v>
      </c>
      <c r="AE23" s="17">
        <v>372</v>
      </c>
      <c r="AG23" s="80" t="s">
        <v>146</v>
      </c>
      <c r="AH23" s="15">
        <v>991</v>
      </c>
      <c r="AI23" s="14" t="s">
        <v>150</v>
      </c>
      <c r="AJ23" s="15">
        <v>0.31</v>
      </c>
      <c r="AK23" s="14" t="s">
        <v>154</v>
      </c>
      <c r="AL23" s="82">
        <v>240</v>
      </c>
    </row>
    <row r="24" spans="2:38" x14ac:dyDescent="0.25">
      <c r="B24" s="1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7"/>
      <c r="S24" s="14" t="s">
        <v>13</v>
      </c>
      <c r="T24" s="17">
        <v>250</v>
      </c>
      <c r="U24" s="14" t="s">
        <v>30</v>
      </c>
      <c r="V24" s="17">
        <v>4</v>
      </c>
      <c r="W24" s="17">
        <v>16</v>
      </c>
      <c r="X24" s="15">
        <f>V24*PI()*(W24*0.5)^2</f>
        <v>804.24771931898704</v>
      </c>
      <c r="Y24" s="14" t="s">
        <v>26</v>
      </c>
      <c r="Z24" s="17">
        <v>6</v>
      </c>
      <c r="AA24" s="17">
        <v>100</v>
      </c>
      <c r="AB24" s="18" t="s">
        <v>38</v>
      </c>
      <c r="AC24" s="16">
        <f>(2*AC23)/(12680+460*AC23)</f>
        <v>1.8067846607669618E-3</v>
      </c>
      <c r="AD24" s="18" t="s">
        <v>39</v>
      </c>
      <c r="AE24" s="16">
        <f>AE23/200000</f>
        <v>1.8600000000000001E-3</v>
      </c>
      <c r="AG24" s="80" t="s">
        <v>147</v>
      </c>
      <c r="AH24" s="15">
        <v>1873</v>
      </c>
      <c r="AI24" s="14" t="s">
        <v>151</v>
      </c>
      <c r="AJ24" s="15">
        <v>0.25</v>
      </c>
      <c r="AK24" s="18" t="s">
        <v>145</v>
      </c>
      <c r="AL24" s="57">
        <v>0</v>
      </c>
    </row>
    <row r="25" spans="2:38" x14ac:dyDescent="0.25">
      <c r="B25" s="1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7"/>
      <c r="S25" s="14" t="s">
        <v>41</v>
      </c>
      <c r="T25" s="17">
        <v>20</v>
      </c>
      <c r="U25" s="14"/>
      <c r="V25" s="17"/>
      <c r="W25" s="17"/>
      <c r="X25" s="15">
        <f>V25*PI()*(W25*0.5)^2</f>
        <v>0</v>
      </c>
      <c r="Y25" s="14"/>
      <c r="Z25" s="17"/>
      <c r="AA25" s="17"/>
      <c r="AB25" s="18" t="s">
        <v>34</v>
      </c>
      <c r="AC25" s="17">
        <v>3.8E-3</v>
      </c>
      <c r="AD25" s="18" t="s">
        <v>40</v>
      </c>
      <c r="AE25" s="17"/>
      <c r="AG25" s="80" t="s">
        <v>148</v>
      </c>
      <c r="AH25" s="15">
        <v>1089</v>
      </c>
      <c r="AI25" s="14" t="s">
        <v>152</v>
      </c>
      <c r="AJ25" s="15">
        <v>1.5</v>
      </c>
      <c r="AK25" s="14" t="s">
        <v>144</v>
      </c>
      <c r="AL25" s="57">
        <v>0.2</v>
      </c>
    </row>
    <row r="26" spans="2:38" ht="15.75" x14ac:dyDescent="0.25">
      <c r="B26" s="1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7"/>
      <c r="S26" s="559" t="s">
        <v>28</v>
      </c>
      <c r="T26" s="559"/>
      <c r="U26" s="559"/>
      <c r="V26" s="559"/>
      <c r="W26" s="559"/>
      <c r="X26" s="559"/>
      <c r="Y26" s="559"/>
      <c r="Z26" s="559"/>
      <c r="AA26" s="559"/>
      <c r="AB26" s="559"/>
      <c r="AC26" s="559"/>
      <c r="AD26" s="559"/>
      <c r="AE26" s="559"/>
      <c r="AG26" s="80" t="s">
        <v>189</v>
      </c>
      <c r="AH26" s="15">
        <f>12680+460*'Structural Information'!AC23</f>
        <v>21696</v>
      </c>
      <c r="AI26" s="18" t="s">
        <v>153</v>
      </c>
      <c r="AJ26" s="15">
        <v>1.1100000000000001</v>
      </c>
      <c r="AK26" s="14" t="s">
        <v>149</v>
      </c>
      <c r="AL26" s="57">
        <v>6.87</v>
      </c>
    </row>
    <row r="27" spans="2:38" x14ac:dyDescent="0.25">
      <c r="B27" s="1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S27" s="556" t="s">
        <v>22</v>
      </c>
      <c r="T27" s="557"/>
      <c r="U27" s="553" t="s">
        <v>16</v>
      </c>
      <c r="V27" s="553"/>
      <c r="W27" s="553"/>
      <c r="X27" s="553"/>
      <c r="Y27" s="553" t="s">
        <v>17</v>
      </c>
      <c r="Z27" s="553"/>
      <c r="AA27" s="553"/>
      <c r="AB27" s="553" t="s">
        <v>33</v>
      </c>
      <c r="AC27" s="553"/>
      <c r="AD27" s="553" t="s">
        <v>36</v>
      </c>
      <c r="AE27" s="553"/>
      <c r="AG27" s="591"/>
      <c r="AH27" s="592"/>
      <c r="AI27" s="592"/>
      <c r="AJ27" s="592"/>
      <c r="AK27" s="592"/>
      <c r="AL27" s="593"/>
    </row>
    <row r="28" spans="2:38" ht="15.75" x14ac:dyDescent="0.25">
      <c r="B28" s="551" t="s">
        <v>229</v>
      </c>
      <c r="C28" s="552"/>
      <c r="D28" s="55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7"/>
      <c r="S28" s="14" t="s">
        <v>425</v>
      </c>
      <c r="T28" s="17">
        <v>300</v>
      </c>
      <c r="U28" s="14" t="s">
        <v>20</v>
      </c>
      <c r="V28" s="14" t="s">
        <v>18</v>
      </c>
      <c r="W28" s="14" t="s">
        <v>23</v>
      </c>
      <c r="X28" s="14" t="s">
        <v>19</v>
      </c>
      <c r="Y28" s="14" t="s">
        <v>20</v>
      </c>
      <c r="Z28" s="14" t="s">
        <v>23</v>
      </c>
      <c r="AA28" s="14" t="s">
        <v>21</v>
      </c>
      <c r="AB28" s="14" t="s">
        <v>35</v>
      </c>
      <c r="AC28" s="17">
        <v>19.600000000000001</v>
      </c>
      <c r="AD28" s="14" t="s">
        <v>37</v>
      </c>
      <c r="AE28" s="17">
        <v>372</v>
      </c>
      <c r="AG28" s="582" t="s">
        <v>157</v>
      </c>
      <c r="AH28" s="583"/>
      <c r="AI28" s="583"/>
      <c r="AJ28" s="583"/>
      <c r="AK28" s="583"/>
      <c r="AL28" s="584"/>
    </row>
    <row r="29" spans="2:38" x14ac:dyDescent="0.25">
      <c r="B29" s="551"/>
      <c r="C29" s="552"/>
      <c r="D29" s="55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"/>
      <c r="S29" s="14" t="s">
        <v>13</v>
      </c>
      <c r="T29" s="17">
        <v>300</v>
      </c>
      <c r="U29" s="14" t="s">
        <v>30</v>
      </c>
      <c r="V29" s="17">
        <v>4</v>
      </c>
      <c r="W29" s="17">
        <v>16</v>
      </c>
      <c r="X29" s="15">
        <f>V29*PI()*(W29*0.5)^2</f>
        <v>804.24771931898704</v>
      </c>
      <c r="Y29" s="14" t="s">
        <v>26</v>
      </c>
      <c r="Z29" s="17">
        <v>6</v>
      </c>
      <c r="AA29" s="17">
        <v>150</v>
      </c>
      <c r="AB29" s="18" t="s">
        <v>38</v>
      </c>
      <c r="AC29" s="16">
        <f>(2*AC28)/(12680+460*AC28)</f>
        <v>1.8067846607669618E-3</v>
      </c>
      <c r="AD29" s="18" t="s">
        <v>39</v>
      </c>
      <c r="AE29" s="16">
        <f>AE28/200000</f>
        <v>1.8600000000000001E-3</v>
      </c>
      <c r="AG29" s="80" t="s">
        <v>146</v>
      </c>
      <c r="AH29" s="15">
        <v>1050</v>
      </c>
      <c r="AI29" s="14" t="s">
        <v>150</v>
      </c>
      <c r="AJ29" s="15">
        <v>0.36</v>
      </c>
      <c r="AK29" s="14" t="s">
        <v>154</v>
      </c>
      <c r="AL29" s="82">
        <v>300</v>
      </c>
    </row>
    <row r="30" spans="2:38" x14ac:dyDescent="0.25">
      <c r="B30" s="1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7"/>
      <c r="S30" s="14" t="s">
        <v>41</v>
      </c>
      <c r="T30" s="17">
        <v>20</v>
      </c>
      <c r="U30" s="14"/>
      <c r="V30" s="17"/>
      <c r="W30" s="17"/>
      <c r="X30" s="15">
        <f>V30*PI()*(W30*0.5)^2</f>
        <v>0</v>
      </c>
      <c r="Y30" s="14"/>
      <c r="Z30" s="17"/>
      <c r="AA30" s="17"/>
      <c r="AB30" s="18" t="s">
        <v>34</v>
      </c>
      <c r="AC30" s="17">
        <v>3.8E-3</v>
      </c>
      <c r="AD30" s="18" t="s">
        <v>40</v>
      </c>
      <c r="AE30" s="17"/>
      <c r="AG30" s="80" t="s">
        <v>147</v>
      </c>
      <c r="AH30" s="15">
        <v>3240</v>
      </c>
      <c r="AI30" s="14" t="s">
        <v>151</v>
      </c>
      <c r="AJ30" s="15">
        <v>0.3</v>
      </c>
      <c r="AK30" s="18" t="s">
        <v>145</v>
      </c>
      <c r="AL30" s="57">
        <v>0</v>
      </c>
    </row>
    <row r="31" spans="2:38" ht="16.5" thickBot="1" x14ac:dyDescent="0.3">
      <c r="B31" s="91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  <c r="S31" s="560" t="s">
        <v>29</v>
      </c>
      <c r="T31" s="560"/>
      <c r="U31" s="560"/>
      <c r="V31" s="560"/>
      <c r="W31" s="560"/>
      <c r="X31" s="560"/>
      <c r="Y31" s="560"/>
      <c r="Z31" s="560"/>
      <c r="AA31" s="560"/>
      <c r="AB31" s="560"/>
      <c r="AC31" s="560"/>
      <c r="AD31" s="560"/>
      <c r="AE31" s="560"/>
      <c r="AG31" s="80" t="s">
        <v>148</v>
      </c>
      <c r="AH31" s="15">
        <v>1296</v>
      </c>
      <c r="AI31" s="14" t="s">
        <v>152</v>
      </c>
      <c r="AJ31" s="15">
        <v>3.51</v>
      </c>
      <c r="AK31" s="14" t="s">
        <v>144</v>
      </c>
      <c r="AL31" s="57">
        <v>0.2</v>
      </c>
    </row>
    <row r="32" spans="2:38" ht="15.75" thickBot="1" x14ac:dyDescent="0.3">
      <c r="S32" s="556" t="s">
        <v>22</v>
      </c>
      <c r="T32" s="557"/>
      <c r="U32" s="553" t="s">
        <v>16</v>
      </c>
      <c r="V32" s="553"/>
      <c r="W32" s="553"/>
      <c r="X32" s="553"/>
      <c r="Y32" s="553" t="s">
        <v>17</v>
      </c>
      <c r="Z32" s="553"/>
      <c r="AA32" s="553"/>
      <c r="AB32" s="553" t="s">
        <v>33</v>
      </c>
      <c r="AC32" s="553"/>
      <c r="AD32" s="553" t="s">
        <v>36</v>
      </c>
      <c r="AE32" s="553"/>
      <c r="AG32" s="88" t="s">
        <v>189</v>
      </c>
      <c r="AH32" s="25">
        <f>12680+460*'Structural Information'!AC23</f>
        <v>21696</v>
      </c>
      <c r="AI32" s="93" t="s">
        <v>153</v>
      </c>
      <c r="AJ32" s="25">
        <v>1.5</v>
      </c>
      <c r="AK32" s="87" t="s">
        <v>149</v>
      </c>
      <c r="AL32" s="58">
        <v>7.36</v>
      </c>
    </row>
    <row r="33" spans="19:31" ht="15" customHeight="1" x14ac:dyDescent="0.25">
      <c r="S33" s="14" t="s">
        <v>425</v>
      </c>
      <c r="T33" s="17">
        <v>500</v>
      </c>
      <c r="U33" s="14" t="s">
        <v>20</v>
      </c>
      <c r="V33" s="14" t="s">
        <v>18</v>
      </c>
      <c r="W33" s="14" t="s">
        <v>23</v>
      </c>
      <c r="X33" s="14" t="s">
        <v>19</v>
      </c>
      <c r="Y33" s="14" t="s">
        <v>20</v>
      </c>
      <c r="Z33" s="14" t="s">
        <v>23</v>
      </c>
      <c r="AA33" s="14" t="s">
        <v>21</v>
      </c>
      <c r="AB33" s="14" t="s">
        <v>35</v>
      </c>
      <c r="AC33" s="17">
        <v>19.600000000000001</v>
      </c>
      <c r="AD33" s="14" t="s">
        <v>37</v>
      </c>
      <c r="AE33" s="17">
        <v>372</v>
      </c>
    </row>
    <row r="34" spans="19:31" x14ac:dyDescent="0.25">
      <c r="S34" s="14" t="s">
        <v>13</v>
      </c>
      <c r="T34" s="17">
        <v>350</v>
      </c>
      <c r="U34" s="14" t="s">
        <v>30</v>
      </c>
      <c r="V34" s="17">
        <v>4</v>
      </c>
      <c r="W34" s="17">
        <v>18</v>
      </c>
      <c r="X34" s="15">
        <f>V34*PI()*(W34*0.5)^2</f>
        <v>1017.8760197630929</v>
      </c>
      <c r="Y34" s="14" t="s">
        <v>26</v>
      </c>
      <c r="Z34" s="17">
        <v>6</v>
      </c>
      <c r="AA34" s="17">
        <v>150</v>
      </c>
      <c r="AB34" s="18" t="s">
        <v>38</v>
      </c>
      <c r="AC34" s="16">
        <f>(2*AC33)/(12680+460*AC33)</f>
        <v>1.8067846607669618E-3</v>
      </c>
      <c r="AD34" s="18" t="s">
        <v>39</v>
      </c>
      <c r="AE34" s="16">
        <f>AE33/200000</f>
        <v>1.8600000000000001E-3</v>
      </c>
    </row>
    <row r="35" spans="19:31" x14ac:dyDescent="0.25">
      <c r="S35" s="14" t="s">
        <v>41</v>
      </c>
      <c r="T35" s="17">
        <v>20</v>
      </c>
      <c r="U35" s="14"/>
      <c r="V35" s="17"/>
      <c r="W35" s="17"/>
      <c r="X35" s="15">
        <f>V35*PI()*(W35*0.5)^2</f>
        <v>0</v>
      </c>
      <c r="Y35" s="14"/>
      <c r="Z35" s="17"/>
      <c r="AA35" s="17"/>
      <c r="AB35" s="18" t="s">
        <v>34</v>
      </c>
      <c r="AC35" s="17">
        <v>3.8E-3</v>
      </c>
      <c r="AD35" s="18" t="s">
        <v>40</v>
      </c>
      <c r="AE35" s="17"/>
    </row>
  </sheetData>
  <mergeCells count="84">
    <mergeCell ref="AG14:AL15"/>
    <mergeCell ref="S2:AC3"/>
    <mergeCell ref="AA4:AA12"/>
    <mergeCell ref="AB9:AC12"/>
    <mergeCell ref="AG28:AL28"/>
    <mergeCell ref="AG22:AL22"/>
    <mergeCell ref="AG16:AL16"/>
    <mergeCell ref="AG21:AL21"/>
    <mergeCell ref="AG27:AL27"/>
    <mergeCell ref="AB27:AC27"/>
    <mergeCell ref="AD27:AE27"/>
    <mergeCell ref="AB4:AB5"/>
    <mergeCell ref="AC4:AC5"/>
    <mergeCell ref="V4:Z4"/>
    <mergeCell ref="S4:S5"/>
    <mergeCell ref="T4:T5"/>
    <mergeCell ref="AB32:AC32"/>
    <mergeCell ref="AD32:AE32"/>
    <mergeCell ref="S21:AE21"/>
    <mergeCell ref="S26:AE26"/>
    <mergeCell ref="S31:AE31"/>
    <mergeCell ref="S22:T22"/>
    <mergeCell ref="S27:T27"/>
    <mergeCell ref="S32:T32"/>
    <mergeCell ref="U27:X27"/>
    <mergeCell ref="Y27:AA27"/>
    <mergeCell ref="U32:X32"/>
    <mergeCell ref="Y32:AA32"/>
    <mergeCell ref="B28:D29"/>
    <mergeCell ref="AB17:AC17"/>
    <mergeCell ref="AD17:AE17"/>
    <mergeCell ref="S16:AE16"/>
    <mergeCell ref="S14:AE15"/>
    <mergeCell ref="AB22:AC22"/>
    <mergeCell ref="AD22:AE22"/>
    <mergeCell ref="S17:T17"/>
    <mergeCell ref="U22:X22"/>
    <mergeCell ref="Y22:AA22"/>
    <mergeCell ref="U17:X17"/>
    <mergeCell ref="Y17:AA17"/>
    <mergeCell ref="M15:M16"/>
    <mergeCell ref="N21:N22"/>
    <mergeCell ref="N18:N19"/>
    <mergeCell ref="P21:P22"/>
    <mergeCell ref="U4:U5"/>
    <mergeCell ref="M21:M22"/>
    <mergeCell ref="K21:K22"/>
    <mergeCell ref="K18:K19"/>
    <mergeCell ref="K15:K16"/>
    <mergeCell ref="K12:K13"/>
    <mergeCell ref="P9:P10"/>
    <mergeCell ref="P12:P13"/>
    <mergeCell ref="P15:P16"/>
    <mergeCell ref="O15:O16"/>
    <mergeCell ref="O12:O13"/>
    <mergeCell ref="O9:O10"/>
    <mergeCell ref="J18:J19"/>
    <mergeCell ref="J21:J22"/>
    <mergeCell ref="L21:L22"/>
    <mergeCell ref="O6:O7"/>
    <mergeCell ref="M6:M7"/>
    <mergeCell ref="N15:N16"/>
    <mergeCell ref="K6:K7"/>
    <mergeCell ref="O21:O22"/>
    <mergeCell ref="O18:O19"/>
    <mergeCell ref="M12:M13"/>
    <mergeCell ref="K9:K10"/>
    <mergeCell ref="M9:M10"/>
    <mergeCell ref="J2:P3"/>
    <mergeCell ref="M18:M19"/>
    <mergeCell ref="J6:J7"/>
    <mergeCell ref="J9:J10"/>
    <mergeCell ref="J12:J13"/>
    <mergeCell ref="J15:J16"/>
    <mergeCell ref="N12:N13"/>
    <mergeCell ref="N9:N10"/>
    <mergeCell ref="L6:L7"/>
    <mergeCell ref="L9:L10"/>
    <mergeCell ref="L12:L13"/>
    <mergeCell ref="L15:L16"/>
    <mergeCell ref="L18:L19"/>
    <mergeCell ref="P18:P19"/>
    <mergeCell ref="N6:N7"/>
    <mergeCell ref="P6:P7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41AE-1D84-431C-AD05-B0A34A9C3C68}">
  <dimension ref="B1:BV100"/>
  <sheetViews>
    <sheetView topLeftCell="P46" zoomScale="80" zoomScaleNormal="80" workbookViewId="0">
      <selection activeCell="BO29" sqref="BO29"/>
    </sheetView>
  </sheetViews>
  <sheetFormatPr defaultRowHeight="15" x14ac:dyDescent="0.25"/>
  <cols>
    <col min="3" max="3" width="8.85546875" customWidth="1"/>
    <col min="4" max="4" width="10.140625" bestFit="1" customWidth="1"/>
    <col min="5" max="5" width="11.42578125" bestFit="1" customWidth="1"/>
    <col min="6" max="6" width="11" customWidth="1"/>
    <col min="7" max="7" width="11.28515625" bestFit="1" customWidth="1"/>
    <col min="8" max="8" width="10.85546875" bestFit="1" customWidth="1"/>
    <col min="9" max="9" width="11.42578125" bestFit="1" customWidth="1"/>
    <col min="10" max="10" width="11" customWidth="1"/>
    <col min="11" max="11" width="12.42578125" bestFit="1" customWidth="1"/>
    <col min="12" max="12" width="12.140625" bestFit="1" customWidth="1"/>
    <col min="13" max="14" width="12.140625" customWidth="1"/>
    <col min="15" max="15" width="11.28515625" customWidth="1"/>
    <col min="16" max="16" width="9.5703125" bestFit="1" customWidth="1"/>
    <col min="17" max="17" width="8.7109375" customWidth="1"/>
    <col min="19" max="19" width="8.85546875" customWidth="1"/>
    <col min="20" max="20" width="9" customWidth="1"/>
    <col min="21" max="21" width="9.7109375" customWidth="1"/>
    <col min="22" max="22" width="9.7109375" bestFit="1" customWidth="1"/>
    <col min="23" max="23" width="8.85546875" bestFit="1" customWidth="1"/>
    <col min="24" max="24" width="10.5703125" bestFit="1" customWidth="1"/>
    <col min="25" max="25" width="10.7109375" bestFit="1" customWidth="1"/>
    <col min="26" max="26" width="11" bestFit="1" customWidth="1"/>
    <col min="36" max="36" width="9.85546875" bestFit="1" customWidth="1"/>
    <col min="37" max="37" width="11.42578125" customWidth="1"/>
    <col min="38" max="38" width="9.85546875" bestFit="1" customWidth="1"/>
    <col min="39" max="39" width="9" customWidth="1"/>
    <col min="48" max="48" width="11" customWidth="1"/>
    <col min="49" max="49" width="10.28515625" bestFit="1" customWidth="1"/>
    <col min="51" max="51" width="9.42578125" customWidth="1"/>
    <col min="52" max="52" width="10.42578125" customWidth="1"/>
    <col min="53" max="53" width="11.7109375" customWidth="1"/>
    <col min="54" max="54" width="10.28515625" bestFit="1" customWidth="1"/>
    <col min="56" max="56" width="11.28515625" bestFit="1" customWidth="1"/>
    <col min="57" max="57" width="12.7109375" customWidth="1"/>
    <col min="58" max="58" width="11.5703125" bestFit="1" customWidth="1"/>
    <col min="59" max="59" width="9.28515625" bestFit="1" customWidth="1"/>
    <col min="60" max="60" width="10.28515625" bestFit="1" customWidth="1"/>
    <col min="61" max="61" width="11.28515625" bestFit="1" customWidth="1"/>
    <col min="62" max="62" width="11.5703125" bestFit="1" customWidth="1"/>
    <col min="64" max="64" width="9.28515625" bestFit="1" customWidth="1"/>
    <col min="65" max="65" width="11.7109375" customWidth="1"/>
    <col min="66" max="66" width="11.28515625" bestFit="1" customWidth="1"/>
    <col min="67" max="67" width="11.5703125" bestFit="1" customWidth="1"/>
    <col min="70" max="70" width="10.28515625" customWidth="1"/>
  </cols>
  <sheetData>
    <row r="1" spans="2:74" ht="15.75" thickBot="1" x14ac:dyDescent="0.3"/>
    <row r="2" spans="2:74" ht="16.5" thickBot="1" x14ac:dyDescent="0.3">
      <c r="B2" s="624" t="s">
        <v>317</v>
      </c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6"/>
      <c r="Q2" s="658" t="s">
        <v>237</v>
      </c>
      <c r="R2" s="659"/>
      <c r="S2" s="659"/>
      <c r="T2" s="659"/>
      <c r="U2" s="659"/>
      <c r="V2" s="659"/>
      <c r="W2" s="659"/>
      <c r="X2" s="659"/>
      <c r="Y2" s="659"/>
      <c r="Z2" s="659"/>
      <c r="AA2" s="659"/>
      <c r="AB2" s="659"/>
      <c r="AC2" s="659"/>
      <c r="AD2" s="659"/>
      <c r="AE2" s="659"/>
      <c r="AF2" s="659"/>
      <c r="AG2" s="660"/>
      <c r="AI2" s="653" t="s">
        <v>83</v>
      </c>
      <c r="AJ2" s="654"/>
      <c r="AK2" s="654"/>
      <c r="AL2" s="654"/>
      <c r="AM2" s="654"/>
      <c r="AN2" s="654"/>
      <c r="AO2" s="654"/>
      <c r="AP2" s="654"/>
      <c r="AQ2" s="654"/>
      <c r="AR2" s="654"/>
      <c r="AS2" s="654"/>
      <c r="AT2" s="654"/>
      <c r="AU2" s="654"/>
      <c r="AV2" s="654"/>
      <c r="AW2" s="654"/>
      <c r="AX2" s="654"/>
      <c r="AY2" s="654"/>
      <c r="AZ2" s="654"/>
      <c r="BA2" s="654"/>
      <c r="BB2" s="654"/>
      <c r="BC2" s="654"/>
      <c r="BD2" s="654"/>
      <c r="BE2" s="654"/>
      <c r="BF2" s="655"/>
      <c r="BH2" s="643" t="s">
        <v>202</v>
      </c>
      <c r="BI2" s="644"/>
      <c r="BJ2" s="644"/>
      <c r="BK2" s="644"/>
      <c r="BL2" s="644"/>
      <c r="BM2" s="644"/>
      <c r="BN2" s="644"/>
      <c r="BO2" s="645"/>
      <c r="BP2" s="33"/>
      <c r="BQ2" s="33"/>
    </row>
    <row r="3" spans="2:74" ht="15" customHeight="1" thickBot="1" x14ac:dyDescent="0.3">
      <c r="B3" s="616" t="s">
        <v>63</v>
      </c>
      <c r="C3" s="619" t="s">
        <v>32</v>
      </c>
      <c r="D3" s="619" t="s">
        <v>30</v>
      </c>
      <c r="E3" s="628" t="s">
        <v>231</v>
      </c>
      <c r="F3" s="629" t="s">
        <v>232</v>
      </c>
      <c r="G3" s="628" t="s">
        <v>235</v>
      </c>
      <c r="H3" s="629" t="s">
        <v>236</v>
      </c>
      <c r="I3" s="628" t="s">
        <v>233</v>
      </c>
      <c r="J3" s="629" t="s">
        <v>234</v>
      </c>
      <c r="K3" s="628" t="s">
        <v>320</v>
      </c>
      <c r="L3" s="629" t="s">
        <v>321</v>
      </c>
      <c r="M3" s="637"/>
      <c r="N3" s="639"/>
      <c r="O3" s="635"/>
      <c r="Q3" s="603" t="s">
        <v>9</v>
      </c>
      <c r="R3" s="553"/>
      <c r="S3" s="553">
        <v>1</v>
      </c>
      <c r="T3" s="553"/>
      <c r="U3" s="553"/>
      <c r="V3" s="553"/>
      <c r="W3" s="553"/>
      <c r="X3" s="553">
        <v>2</v>
      </c>
      <c r="Y3" s="553"/>
      <c r="Z3" s="553"/>
      <c r="AA3" s="553"/>
      <c r="AB3" s="553"/>
      <c r="AC3" s="553">
        <v>3</v>
      </c>
      <c r="AD3" s="553"/>
      <c r="AE3" s="553"/>
      <c r="AF3" s="553"/>
      <c r="AG3" s="611"/>
      <c r="AI3" s="597" t="s">
        <v>74</v>
      </c>
      <c r="AJ3" s="549" t="s">
        <v>75</v>
      </c>
      <c r="AK3" s="549"/>
      <c r="AL3" s="668" t="s">
        <v>76</v>
      </c>
      <c r="AM3" s="549" t="s">
        <v>77</v>
      </c>
      <c r="AN3" s="549" t="s">
        <v>78</v>
      </c>
      <c r="AO3" s="549" t="s">
        <v>79</v>
      </c>
      <c r="AP3" s="596" t="s">
        <v>84</v>
      </c>
      <c r="AQ3" s="657" t="s">
        <v>368</v>
      </c>
      <c r="AR3" s="656" t="s">
        <v>80</v>
      </c>
      <c r="AS3" s="609" t="s">
        <v>81</v>
      </c>
      <c r="AT3" s="609" t="s">
        <v>82</v>
      </c>
      <c r="AU3" s="609" t="s">
        <v>59</v>
      </c>
      <c r="AV3" s="609" t="s">
        <v>91</v>
      </c>
      <c r="AW3" s="606" t="s">
        <v>328</v>
      </c>
      <c r="AX3" s="608" t="s">
        <v>81</v>
      </c>
      <c r="AY3" s="608" t="s">
        <v>82</v>
      </c>
      <c r="AZ3" s="608" t="s">
        <v>59</v>
      </c>
      <c r="BA3" s="608" t="s">
        <v>330</v>
      </c>
      <c r="BB3" s="648" t="s">
        <v>329</v>
      </c>
      <c r="BC3" s="650" t="s">
        <v>81</v>
      </c>
      <c r="BD3" s="650" t="s">
        <v>82</v>
      </c>
      <c r="BE3" s="650" t="s">
        <v>59</v>
      </c>
      <c r="BF3" s="651" t="s">
        <v>331</v>
      </c>
      <c r="BH3" s="397" t="str">
        <f>'System Capacities'!C31</f>
        <v>Storey</v>
      </c>
      <c r="BI3" s="646" t="str">
        <f>'System Capacities'!D31</f>
        <v>Sway Mechanism at Storey i</v>
      </c>
      <c r="BJ3" s="646"/>
      <c r="BK3" s="646"/>
      <c r="BL3" s="390" t="str">
        <f>'System Capacities'!G31</f>
        <v>VR,i [kN]</v>
      </c>
      <c r="BM3" s="390" t="str">
        <f>'System Capacities'!H31</f>
        <v>hs,i [m]</v>
      </c>
      <c r="BN3" s="68" t="str">
        <f>'System Capacities'!I31</f>
        <v>θsys,i [rad]</v>
      </c>
      <c r="BO3" s="69" t="str">
        <f>'System Capacities'!J31</f>
        <v>ky,i [kN/m]</v>
      </c>
    </row>
    <row r="4" spans="2:74" ht="15.75" thickBot="1" x14ac:dyDescent="0.3">
      <c r="B4" s="623"/>
      <c r="C4" s="620"/>
      <c r="D4" s="620"/>
      <c r="E4" s="622"/>
      <c r="F4" s="600"/>
      <c r="G4" s="622"/>
      <c r="H4" s="600"/>
      <c r="I4" s="622"/>
      <c r="J4" s="600"/>
      <c r="K4" s="622"/>
      <c r="L4" s="600"/>
      <c r="M4" s="638"/>
      <c r="N4" s="640"/>
      <c r="O4" s="636"/>
      <c r="Q4" s="603" t="s">
        <v>42</v>
      </c>
      <c r="R4" s="553"/>
      <c r="S4" s="19" t="s">
        <v>43</v>
      </c>
      <c r="T4" s="19" t="s">
        <v>44</v>
      </c>
      <c r="U4" s="19" t="s">
        <v>45</v>
      </c>
      <c r="V4" s="19" t="s">
        <v>46</v>
      </c>
      <c r="W4" s="19" t="s">
        <v>62</v>
      </c>
      <c r="X4" s="19" t="s">
        <v>47</v>
      </c>
      <c r="Y4" s="19" t="s">
        <v>48</v>
      </c>
      <c r="Z4" s="19" t="s">
        <v>49</v>
      </c>
      <c r="AA4" s="19" t="s">
        <v>50</v>
      </c>
      <c r="AB4" s="19" t="s">
        <v>62</v>
      </c>
      <c r="AC4" s="19" t="s">
        <v>51</v>
      </c>
      <c r="AD4" s="19" t="s">
        <v>52</v>
      </c>
      <c r="AE4" s="19" t="s">
        <v>53</v>
      </c>
      <c r="AF4" s="19" t="s">
        <v>54</v>
      </c>
      <c r="AG4" s="111" t="s">
        <v>62</v>
      </c>
      <c r="AI4" s="598"/>
      <c r="AJ4" s="550"/>
      <c r="AK4" s="550"/>
      <c r="AL4" s="669"/>
      <c r="AM4" s="550"/>
      <c r="AN4" s="550"/>
      <c r="AO4" s="550"/>
      <c r="AP4" s="553"/>
      <c r="AQ4" s="549"/>
      <c r="AR4" s="610"/>
      <c r="AS4" s="610"/>
      <c r="AT4" s="610"/>
      <c r="AU4" s="610"/>
      <c r="AV4" s="610"/>
      <c r="AW4" s="607"/>
      <c r="AX4" s="607"/>
      <c r="AY4" s="607"/>
      <c r="AZ4" s="607"/>
      <c r="BA4" s="607"/>
      <c r="BB4" s="649"/>
      <c r="BC4" s="649"/>
      <c r="BD4" s="649"/>
      <c r="BE4" s="649"/>
      <c r="BF4" s="652"/>
      <c r="BH4" s="66">
        <f>'System Capacities'!C32</f>
        <v>6</v>
      </c>
      <c r="BI4" s="647" t="str">
        <f>'System Capacities'!D32</f>
        <v>Column</v>
      </c>
      <c r="BJ4" s="647"/>
      <c r="BK4" s="647"/>
      <c r="BL4" s="15">
        <f>'System Capacities'!G32</f>
        <v>89.066666666666663</v>
      </c>
      <c r="BM4" s="60">
        <f>'Structural Information'!U6</f>
        <v>3</v>
      </c>
      <c r="BN4" s="67">
        <f>'System Capacities'!I32</f>
        <v>8.2871046175051685E-3</v>
      </c>
      <c r="BO4" s="61">
        <f>'System Capacities'!J32</f>
        <v>3582.5406169213684</v>
      </c>
    </row>
    <row r="5" spans="2:74" x14ac:dyDescent="0.25">
      <c r="B5" s="616">
        <v>1</v>
      </c>
      <c r="C5" s="1">
        <v>5111</v>
      </c>
      <c r="D5" s="1" t="s">
        <v>12</v>
      </c>
      <c r="E5" s="240">
        <v>61.6</v>
      </c>
      <c r="F5" s="241">
        <v>120</v>
      </c>
      <c r="G5" s="240">
        <v>66.3</v>
      </c>
      <c r="H5" s="241">
        <v>129.19999999999999</v>
      </c>
      <c r="I5" s="263">
        <v>53.1</v>
      </c>
      <c r="J5" s="264">
        <v>103.4</v>
      </c>
      <c r="K5" s="263">
        <v>6.6</v>
      </c>
      <c r="L5" s="264">
        <v>12.9</v>
      </c>
      <c r="M5" s="292"/>
      <c r="N5" s="292"/>
      <c r="O5" s="100"/>
      <c r="Q5" s="603" t="s">
        <v>61</v>
      </c>
      <c r="R5" s="553"/>
      <c r="S5" s="15">
        <v>30.8</v>
      </c>
      <c r="T5" s="15">
        <v>98.8</v>
      </c>
      <c r="U5" s="15">
        <v>98.8</v>
      </c>
      <c r="V5" s="15">
        <v>60</v>
      </c>
      <c r="W5" s="22">
        <f>S5+T5+U5+V5</f>
        <v>288.39999999999998</v>
      </c>
      <c r="X5" s="15">
        <v>30.8</v>
      </c>
      <c r="Y5" s="15">
        <v>82.8</v>
      </c>
      <c r="Z5" s="15">
        <v>82.8</v>
      </c>
      <c r="AA5" s="15">
        <v>47.5</v>
      </c>
      <c r="AB5" s="22">
        <f>X5+Y5+Z5+AA5</f>
        <v>243.89999999999998</v>
      </c>
      <c r="AC5" s="15">
        <v>30.8</v>
      </c>
      <c r="AD5" s="15">
        <v>77.8</v>
      </c>
      <c r="AE5" s="15">
        <v>77.8</v>
      </c>
      <c r="AF5" s="15">
        <v>44.9</v>
      </c>
      <c r="AG5" s="112">
        <f>AC5+AD5+AE5+AF5</f>
        <v>231.29999999999998</v>
      </c>
      <c r="AI5" s="603">
        <v>6</v>
      </c>
      <c r="AJ5" s="664" t="s">
        <v>42</v>
      </c>
      <c r="AK5" s="664"/>
      <c r="AL5" s="20">
        <v>1116</v>
      </c>
      <c r="AM5" s="20">
        <v>7116</v>
      </c>
      <c r="AN5" s="394">
        <f>'Structural Information'!U6</f>
        <v>3</v>
      </c>
      <c r="AO5" s="394">
        <f>'Structural Information'!T23/1000</f>
        <v>0.25</v>
      </c>
      <c r="AP5" s="308">
        <f t="shared" ref="AP5:AP20" si="0">0.43*AN5</f>
        <v>1.29</v>
      </c>
      <c r="AQ5" s="297">
        <f>(0.08*AP5*1000+0.022*'Structural Information'!$AE$18*'Structural Information'!$W$24)/1000</f>
        <v>0.23414400000000002</v>
      </c>
      <c r="AR5" s="299">
        <f>AP5*E82/3</f>
        <v>6.7510000000000001E-3</v>
      </c>
      <c r="AS5" s="394" t="s">
        <v>85</v>
      </c>
      <c r="AT5" s="394" t="s">
        <v>85</v>
      </c>
      <c r="AU5" s="394">
        <v>30.8</v>
      </c>
      <c r="AV5" s="239">
        <f>AU5*AR5</f>
        <v>0.2079308</v>
      </c>
      <c r="AW5" s="167">
        <f>AR5+AQ5*(AR5*3/AP5)*(N82-1)</f>
        <v>2.4311800000000001E-2</v>
      </c>
      <c r="AX5" s="394" t="s">
        <v>85</v>
      </c>
      <c r="AY5" s="394" t="s">
        <v>85</v>
      </c>
      <c r="AZ5" s="394">
        <v>33.1</v>
      </c>
      <c r="BA5" s="297">
        <f>AZ5*AW5</f>
        <v>0.80472058000000013</v>
      </c>
      <c r="BB5" s="299">
        <f>AR5+AQ5*(AR5*3/AP5)*(O82-1)</f>
        <v>6.8728916799999998E-2</v>
      </c>
      <c r="BC5" s="394" t="s">
        <v>85</v>
      </c>
      <c r="BD5" s="394" t="s">
        <v>85</v>
      </c>
      <c r="BE5" s="394">
        <v>26.5</v>
      </c>
      <c r="BF5" s="290">
        <f>BE5*BB5</f>
        <v>1.8213162951999999</v>
      </c>
      <c r="BH5" s="64">
        <f>'System Capacities'!C33</f>
        <v>5</v>
      </c>
      <c r="BI5" s="641" t="str">
        <f>'System Capacities'!D33</f>
        <v>Column</v>
      </c>
      <c r="BJ5" s="641"/>
      <c r="BK5" s="641"/>
      <c r="BL5" s="15">
        <f>'System Capacities'!G33</f>
        <v>104.39999999999999</v>
      </c>
      <c r="BM5" s="15">
        <f>'Structural Information'!U7</f>
        <v>3</v>
      </c>
      <c r="BN5" s="67">
        <f>'System Capacities'!I33</f>
        <v>9.5976000000000013E-3</v>
      </c>
      <c r="BO5" s="61">
        <f>'System Capacities'!J33</f>
        <v>3625.9064766191541</v>
      </c>
    </row>
    <row r="6" spans="2:74" x14ac:dyDescent="0.25">
      <c r="B6" s="616"/>
      <c r="C6" s="1">
        <v>5112</v>
      </c>
      <c r="D6" s="1" t="s">
        <v>12</v>
      </c>
      <c r="E6" s="240">
        <v>61.6</v>
      </c>
      <c r="F6" s="241">
        <v>120</v>
      </c>
      <c r="G6" s="240">
        <v>66.3</v>
      </c>
      <c r="H6" s="241">
        <v>129.19999999999999</v>
      </c>
      <c r="I6" s="263">
        <v>53.1</v>
      </c>
      <c r="J6" s="264">
        <v>103.4</v>
      </c>
      <c r="K6" s="263">
        <v>6.6</v>
      </c>
      <c r="L6" s="264">
        <v>12.9</v>
      </c>
      <c r="M6" s="292"/>
      <c r="N6" s="292"/>
      <c r="O6" s="100"/>
      <c r="Q6" s="603" t="s">
        <v>60</v>
      </c>
      <c r="R6" s="553"/>
      <c r="S6" s="15">
        <f>E49</f>
        <v>71.3</v>
      </c>
      <c r="T6" s="15">
        <f>E55</f>
        <v>118.8</v>
      </c>
      <c r="U6" s="15">
        <f>E61</f>
        <v>118.8</v>
      </c>
      <c r="V6" s="15">
        <f>E67</f>
        <v>71.3</v>
      </c>
      <c r="W6" s="22">
        <f>S6+T6+U6+V6</f>
        <v>380.2</v>
      </c>
      <c r="X6" s="15">
        <v>30.8</v>
      </c>
      <c r="Y6" s="15">
        <v>82.8</v>
      </c>
      <c r="Z6" s="15">
        <v>82.8</v>
      </c>
      <c r="AA6" s="15">
        <f>V5</f>
        <v>60</v>
      </c>
      <c r="AB6" s="22">
        <f>X6+Y6+Z6+AA6</f>
        <v>256.39999999999998</v>
      </c>
      <c r="AC6" s="15">
        <v>30.8</v>
      </c>
      <c r="AD6" s="15">
        <v>77.8</v>
      </c>
      <c r="AE6" s="15">
        <v>77.8</v>
      </c>
      <c r="AF6" s="15">
        <v>44.9</v>
      </c>
      <c r="AG6" s="112">
        <f>AC6+AD6+AE6+AF6</f>
        <v>231.29999999999998</v>
      </c>
      <c r="AI6" s="603"/>
      <c r="AJ6" s="664"/>
      <c r="AK6" s="664"/>
      <c r="AL6" s="402">
        <v>1216</v>
      </c>
      <c r="AM6" s="402">
        <v>7216</v>
      </c>
      <c r="AN6" s="403">
        <f>'Structural Information'!U6</f>
        <v>3</v>
      </c>
      <c r="AO6" s="403">
        <f>'Structural Information'!T23/1000</f>
        <v>0.25</v>
      </c>
      <c r="AP6" s="404">
        <f t="shared" si="0"/>
        <v>1.29</v>
      </c>
      <c r="AQ6" s="405">
        <f>(0.08*AP6*1000+0.022*'Structural Information'!$AE$18*'Structural Information'!$W$24)/1000</f>
        <v>0.23414400000000002</v>
      </c>
      <c r="AR6" s="300">
        <f>AP6*E88/3</f>
        <v>6.7510000000000001E-3</v>
      </c>
      <c r="AS6" s="403" t="s">
        <v>85</v>
      </c>
      <c r="AT6" s="403" t="s">
        <v>85</v>
      </c>
      <c r="AU6" s="403">
        <v>36</v>
      </c>
      <c r="AV6" s="237">
        <f t="shared" ref="AV6:AV28" si="1">AU6*AR6</f>
        <v>0.243036</v>
      </c>
      <c r="AW6" s="406">
        <f>AR6+AQ6*(AR6*3/AP6)*(N88-1)</f>
        <v>2.4499115200000001E-2</v>
      </c>
      <c r="AX6" s="403" t="s">
        <v>85</v>
      </c>
      <c r="AY6" s="403" t="s">
        <v>85</v>
      </c>
      <c r="AZ6" s="403">
        <v>38.799999999999997</v>
      </c>
      <c r="BA6" s="405">
        <f>AZ6*AW6</f>
        <v>0.95056566976000001</v>
      </c>
      <c r="BB6" s="300">
        <f>AR6+AQ6*(AR6*3/AP6)*(O88-1)</f>
        <v>6.8565016000000006E-2</v>
      </c>
      <c r="BC6" s="403" t="s">
        <v>85</v>
      </c>
      <c r="BD6" s="403" t="s">
        <v>85</v>
      </c>
      <c r="BE6" s="403">
        <v>31</v>
      </c>
      <c r="BF6" s="288">
        <f>BE6*BB6</f>
        <v>2.1255154960000002</v>
      </c>
      <c r="BH6" s="64">
        <f>'System Capacities'!C34</f>
        <v>4</v>
      </c>
      <c r="BI6" s="641" t="str">
        <f>'System Capacities'!D34</f>
        <v>Column</v>
      </c>
      <c r="BJ6" s="641"/>
      <c r="BK6" s="641"/>
      <c r="BL6" s="15">
        <f>'System Capacities'!G34</f>
        <v>110.93333333333334</v>
      </c>
      <c r="BM6" s="15">
        <f>'Structural Information'!U8</f>
        <v>3</v>
      </c>
      <c r="BN6" s="67">
        <f>'System Capacities'!I34</f>
        <v>9.5975999999999995E-3</v>
      </c>
      <c r="BO6" s="61">
        <f>'System Capacities'!J34</f>
        <v>3852.8150556157557</v>
      </c>
    </row>
    <row r="7" spans="2:74" x14ac:dyDescent="0.25">
      <c r="B7" s="616"/>
      <c r="C7" s="1">
        <v>5113</v>
      </c>
      <c r="D7" s="1" t="s">
        <v>12</v>
      </c>
      <c r="E7" s="240">
        <v>61.6</v>
      </c>
      <c r="F7" s="241">
        <v>120</v>
      </c>
      <c r="G7" s="240">
        <v>66.3</v>
      </c>
      <c r="H7" s="241">
        <v>129.19999999999999</v>
      </c>
      <c r="I7" s="263">
        <v>53.1</v>
      </c>
      <c r="J7" s="264">
        <v>103.4</v>
      </c>
      <c r="K7" s="263">
        <v>6.6</v>
      </c>
      <c r="L7" s="264">
        <v>12.9</v>
      </c>
      <c r="M7" s="292"/>
      <c r="N7" s="292"/>
      <c r="O7" s="100"/>
      <c r="Q7" s="661" t="s">
        <v>73</v>
      </c>
      <c r="R7" s="662"/>
      <c r="S7" s="662"/>
      <c r="T7" s="662"/>
      <c r="U7" s="662"/>
      <c r="V7" s="662"/>
      <c r="W7" s="662"/>
      <c r="X7" s="662"/>
      <c r="Y7" s="662"/>
      <c r="Z7" s="662"/>
      <c r="AA7" s="662"/>
      <c r="AB7" s="662"/>
      <c r="AC7" s="662"/>
      <c r="AD7" s="662"/>
      <c r="AE7" s="662"/>
      <c r="AF7" s="662"/>
      <c r="AG7" s="663"/>
      <c r="AI7" s="603"/>
      <c r="AJ7" s="664"/>
      <c r="AK7" s="664"/>
      <c r="AL7" s="402">
        <v>1316</v>
      </c>
      <c r="AM7" s="402">
        <v>7316</v>
      </c>
      <c r="AN7" s="403">
        <f>'Structural Information'!U6</f>
        <v>3</v>
      </c>
      <c r="AO7" s="403">
        <f>'Structural Information'!T23/1000</f>
        <v>0.25</v>
      </c>
      <c r="AP7" s="404">
        <f t="shared" si="0"/>
        <v>1.29</v>
      </c>
      <c r="AQ7" s="405">
        <f>(0.08*AP7*1000+0.022*'Structural Information'!$AE$18*'Structural Information'!$W$24)/1000</f>
        <v>0.23414400000000002</v>
      </c>
      <c r="AR7" s="300">
        <f>AP7*E94/3</f>
        <v>6.7510000000000001E-3</v>
      </c>
      <c r="AS7" s="403" t="s">
        <v>85</v>
      </c>
      <c r="AT7" s="403" t="s">
        <v>85</v>
      </c>
      <c r="AU7" s="403">
        <v>36</v>
      </c>
      <c r="AV7" s="237">
        <f>AU7*AR7</f>
        <v>0.243036</v>
      </c>
      <c r="AW7" s="406">
        <f>AR7+AQ7*(AR7*3/AP7)*(N94-1)</f>
        <v>2.4499115200000001E-2</v>
      </c>
      <c r="AX7" s="403" t="s">
        <v>85</v>
      </c>
      <c r="AY7" s="403" t="s">
        <v>85</v>
      </c>
      <c r="AZ7" s="403">
        <v>38.799999999999997</v>
      </c>
      <c r="BA7" s="405">
        <f>AZ7*AW7</f>
        <v>0.95056566976000001</v>
      </c>
      <c r="BB7" s="300">
        <f>AR7+AQ7*(AR7*3/AP7)*(O94-1)</f>
        <v>6.8565016000000006E-2</v>
      </c>
      <c r="BC7" s="403" t="s">
        <v>85</v>
      </c>
      <c r="BD7" s="403" t="s">
        <v>85</v>
      </c>
      <c r="BE7" s="403">
        <v>31</v>
      </c>
      <c r="BF7" s="288">
        <f>BE7*BB7</f>
        <v>2.1255154960000002</v>
      </c>
      <c r="BH7" s="64">
        <f>'System Capacities'!C35</f>
        <v>3</v>
      </c>
      <c r="BI7" s="641" t="str">
        <f>'System Capacities'!D35</f>
        <v>Column</v>
      </c>
      <c r="BJ7" s="641"/>
      <c r="BK7" s="641"/>
      <c r="BL7" s="15">
        <f>'System Capacities'!G35</f>
        <v>154.19999999999999</v>
      </c>
      <c r="BM7" s="15">
        <f>'Structural Information'!U9</f>
        <v>3</v>
      </c>
      <c r="BN7" s="67">
        <f>'System Capacities'!I35</f>
        <v>9.0401636363636392E-3</v>
      </c>
      <c r="BO7" s="61">
        <f>'System Capacities'!J35</f>
        <v>5685.7377883344807</v>
      </c>
    </row>
    <row r="8" spans="2:74" x14ac:dyDescent="0.25">
      <c r="B8" s="616"/>
      <c r="C8" s="1">
        <v>5114</v>
      </c>
      <c r="D8" s="1" t="s">
        <v>12</v>
      </c>
      <c r="E8" s="240">
        <v>61.6</v>
      </c>
      <c r="F8" s="241">
        <v>120</v>
      </c>
      <c r="G8" s="240">
        <v>66.3</v>
      </c>
      <c r="H8" s="241">
        <v>129.19999999999999</v>
      </c>
      <c r="I8" s="263">
        <v>53.1</v>
      </c>
      <c r="J8" s="264">
        <v>103.4</v>
      </c>
      <c r="K8" s="263">
        <v>6.6</v>
      </c>
      <c r="L8" s="264">
        <v>12.9</v>
      </c>
      <c r="M8" s="292"/>
      <c r="N8" s="292"/>
      <c r="O8" s="100"/>
      <c r="Q8" s="603" t="s">
        <v>9</v>
      </c>
      <c r="R8" s="553"/>
      <c r="S8" s="553">
        <v>4</v>
      </c>
      <c r="T8" s="553"/>
      <c r="U8" s="553"/>
      <c r="V8" s="553"/>
      <c r="W8" s="553"/>
      <c r="X8" s="553">
        <v>5</v>
      </c>
      <c r="Y8" s="553"/>
      <c r="Z8" s="553"/>
      <c r="AA8" s="553"/>
      <c r="AB8" s="553"/>
      <c r="AC8" s="553">
        <v>6</v>
      </c>
      <c r="AD8" s="553"/>
      <c r="AE8" s="553"/>
      <c r="AF8" s="553"/>
      <c r="AG8" s="611"/>
      <c r="AI8" s="603"/>
      <c r="AJ8" s="664"/>
      <c r="AK8" s="664"/>
      <c r="AL8" s="21">
        <v>1416</v>
      </c>
      <c r="AM8" s="21">
        <v>7416</v>
      </c>
      <c r="AN8" s="395">
        <f>'Structural Information'!U6</f>
        <v>3</v>
      </c>
      <c r="AO8" s="395">
        <f>'Structural Information'!T23/1000</f>
        <v>0.25</v>
      </c>
      <c r="AP8" s="309">
        <f t="shared" si="0"/>
        <v>1.29</v>
      </c>
      <c r="AQ8" s="231">
        <f>(0.08*AP8*1000+0.022*'Structural Information'!$AE$18*'Structural Information'!$W$24)/1000</f>
        <v>0.23414400000000002</v>
      </c>
      <c r="AR8" s="301">
        <f>AP8*E100/3</f>
        <v>6.7510000000000001E-3</v>
      </c>
      <c r="AS8" s="395" t="s">
        <v>85</v>
      </c>
      <c r="AT8" s="395" t="s">
        <v>85</v>
      </c>
      <c r="AU8" s="395">
        <v>30.8</v>
      </c>
      <c r="AV8" s="302">
        <f t="shared" si="1"/>
        <v>0.2079308</v>
      </c>
      <c r="AW8" s="168">
        <f>AR8+AQ8*(AR8*3/AP8)*(N100-1)</f>
        <v>2.4311800000000001E-2</v>
      </c>
      <c r="AX8" s="395" t="s">
        <v>85</v>
      </c>
      <c r="AY8" s="395" t="s">
        <v>85</v>
      </c>
      <c r="AZ8" s="395">
        <v>33.1</v>
      </c>
      <c r="BA8" s="231">
        <f t="shared" ref="BA8:BA28" si="2">AZ8*AW8</f>
        <v>0.80472058000000013</v>
      </c>
      <c r="BB8" s="301">
        <f>AR8+AQ8*(AR8*3/AP8)*(O100-1)</f>
        <v>6.8728916799999998E-2</v>
      </c>
      <c r="BC8" s="395" t="s">
        <v>85</v>
      </c>
      <c r="BD8" s="395" t="s">
        <v>85</v>
      </c>
      <c r="BE8" s="395">
        <v>26.5</v>
      </c>
      <c r="BF8" s="289">
        <f t="shared" ref="BF8:BF28" si="3">BE8*BB8</f>
        <v>1.8213162951999999</v>
      </c>
      <c r="BH8" s="64">
        <f>'System Capacities'!C36</f>
        <v>2</v>
      </c>
      <c r="BI8" s="641" t="str">
        <f>'System Capacities'!D36</f>
        <v>Column</v>
      </c>
      <c r="BJ8" s="641"/>
      <c r="BK8" s="641"/>
      <c r="BL8" s="15">
        <f>'System Capacities'!G36</f>
        <v>166.76666666666665</v>
      </c>
      <c r="BM8" s="15">
        <f>'Structural Information'!U10</f>
        <v>3</v>
      </c>
      <c r="BN8" s="67">
        <f>'System Capacities'!I36</f>
        <v>8.5386603238057183E-3</v>
      </c>
      <c r="BO8" s="61">
        <f>'System Capacities'!J36</f>
        <v>6510.2588439907249</v>
      </c>
    </row>
    <row r="9" spans="2:74" ht="15.75" thickBot="1" x14ac:dyDescent="0.3">
      <c r="B9" s="616"/>
      <c r="C9" s="1">
        <v>5115</v>
      </c>
      <c r="D9" s="1" t="s">
        <v>12</v>
      </c>
      <c r="E9" s="240">
        <v>61.6</v>
      </c>
      <c r="F9" s="241">
        <v>120</v>
      </c>
      <c r="G9" s="240">
        <v>66.3</v>
      </c>
      <c r="H9" s="241">
        <v>129.19999999999999</v>
      </c>
      <c r="I9" s="263">
        <v>53.1</v>
      </c>
      <c r="J9" s="264">
        <v>103.4</v>
      </c>
      <c r="K9" s="263">
        <v>6.6</v>
      </c>
      <c r="L9" s="264">
        <v>12.9</v>
      </c>
      <c r="M9" s="292"/>
      <c r="N9" s="292"/>
      <c r="O9" s="100"/>
      <c r="Q9" s="603" t="s">
        <v>42</v>
      </c>
      <c r="R9" s="553"/>
      <c r="S9" s="19" t="s">
        <v>55</v>
      </c>
      <c r="T9" s="19" t="s">
        <v>56</v>
      </c>
      <c r="U9" s="19" t="s">
        <v>57</v>
      </c>
      <c r="V9" s="19" t="s">
        <v>58</v>
      </c>
      <c r="W9" s="19" t="s">
        <v>62</v>
      </c>
      <c r="X9" s="19" t="s">
        <v>65</v>
      </c>
      <c r="Y9" s="19" t="s">
        <v>66</v>
      </c>
      <c r="Z9" s="19" t="s">
        <v>67</v>
      </c>
      <c r="AA9" s="19" t="s">
        <v>68</v>
      </c>
      <c r="AB9" s="19" t="s">
        <v>62</v>
      </c>
      <c r="AC9" s="19" t="s">
        <v>69</v>
      </c>
      <c r="AD9" s="19" t="s">
        <v>70</v>
      </c>
      <c r="AE9" s="19" t="s">
        <v>71</v>
      </c>
      <c r="AF9" s="19" t="s">
        <v>72</v>
      </c>
      <c r="AG9" s="111" t="s">
        <v>62</v>
      </c>
      <c r="AI9" s="603">
        <v>5</v>
      </c>
      <c r="AJ9" s="664" t="s">
        <v>42</v>
      </c>
      <c r="AK9" s="664"/>
      <c r="AL9" s="402">
        <v>1115</v>
      </c>
      <c r="AM9" s="402">
        <v>7116</v>
      </c>
      <c r="AN9" s="403">
        <f>'Structural Information'!U7</f>
        <v>3</v>
      </c>
      <c r="AO9" s="403">
        <f>'Structural Information'!T23/1000</f>
        <v>0.25</v>
      </c>
      <c r="AP9" s="308">
        <f t="shared" si="0"/>
        <v>1.29</v>
      </c>
      <c r="AQ9" s="297">
        <f>(0.08*AP9*1000+0.022*'Structural Information'!$AE$18*'Structural Information'!$W$24)/1000</f>
        <v>0.23414400000000002</v>
      </c>
      <c r="AR9" s="300">
        <f>AP9*'Structural Information'!$AE$24/AO9</f>
        <v>9.5976000000000013E-3</v>
      </c>
      <c r="AS9" s="403" t="s">
        <v>85</v>
      </c>
      <c r="AT9" s="403" t="s">
        <v>85</v>
      </c>
      <c r="AU9" s="403">
        <v>30.8</v>
      </c>
      <c r="AV9" s="237">
        <f t="shared" si="1"/>
        <v>0.29560608000000005</v>
      </c>
      <c r="AW9" s="167">
        <f>AR9+AQ9*(AR9*3/AP9)*(N81-1)</f>
        <v>3.5628208729681532E-2</v>
      </c>
      <c r="AX9" s="403" t="s">
        <v>85</v>
      </c>
      <c r="AY9" s="403" t="s">
        <v>85</v>
      </c>
      <c r="AZ9" s="403">
        <v>33.15</v>
      </c>
      <c r="BA9" s="405">
        <f t="shared" si="2"/>
        <v>1.1810751193889428</v>
      </c>
      <c r="BB9" s="299">
        <f>AR9+AQ9*(AR9*3/AP9)*(O81-1)</f>
        <v>9.6643689294267532E-2</v>
      </c>
      <c r="BC9" s="403" t="s">
        <v>85</v>
      </c>
      <c r="BD9" s="403" t="s">
        <v>85</v>
      </c>
      <c r="BE9" s="403">
        <v>26.55</v>
      </c>
      <c r="BF9" s="288">
        <f t="shared" si="3"/>
        <v>2.565889950762803</v>
      </c>
      <c r="BH9" s="65">
        <f>'System Capacities'!C37</f>
        <v>1</v>
      </c>
      <c r="BI9" s="642" t="str">
        <f>'System Capacities'!D37</f>
        <v>Column</v>
      </c>
      <c r="BJ9" s="642"/>
      <c r="BK9" s="642"/>
      <c r="BL9" s="25">
        <f>'System Capacities'!G37</f>
        <v>243.1272727272727</v>
      </c>
      <c r="BM9" s="25">
        <f>'Structural Information'!U11</f>
        <v>2.75</v>
      </c>
      <c r="BN9" s="210">
        <f>'System Capacities'!I37</f>
        <v>6.5680321766578668E-3</v>
      </c>
      <c r="BO9" s="107">
        <f>'System Capacities'!J37</f>
        <v>13460.640109159627</v>
      </c>
    </row>
    <row r="10" spans="2:74" ht="15.75" thickBot="1" x14ac:dyDescent="0.3">
      <c r="B10" s="617"/>
      <c r="C10" s="21">
        <v>5116</v>
      </c>
      <c r="D10" s="21" t="s">
        <v>12</v>
      </c>
      <c r="E10" s="243">
        <v>61.6</v>
      </c>
      <c r="F10" s="244">
        <v>120</v>
      </c>
      <c r="G10" s="243">
        <v>66.3</v>
      </c>
      <c r="H10" s="244">
        <v>129.19999999999999</v>
      </c>
      <c r="I10" s="265">
        <v>53.1</v>
      </c>
      <c r="J10" s="266">
        <v>103.4</v>
      </c>
      <c r="K10" s="265">
        <v>6.6</v>
      </c>
      <c r="L10" s="266">
        <v>12.9</v>
      </c>
      <c r="M10" s="293"/>
      <c r="N10" s="293"/>
      <c r="O10" s="109"/>
      <c r="Q10" s="603" t="s">
        <v>61</v>
      </c>
      <c r="R10" s="553"/>
      <c r="S10" s="15">
        <v>30.8</v>
      </c>
      <c r="T10" s="15">
        <v>49.6</v>
      </c>
      <c r="U10" s="15">
        <v>49.6</v>
      </c>
      <c r="V10" s="15">
        <v>36.4</v>
      </c>
      <c r="W10" s="22">
        <f>S10+T10+U10+V10</f>
        <v>166.4</v>
      </c>
      <c r="X10" s="15">
        <v>30.8</v>
      </c>
      <c r="Y10" s="15">
        <v>44.7</v>
      </c>
      <c r="Z10" s="15">
        <v>44.7</v>
      </c>
      <c r="AA10" s="15">
        <v>36.4</v>
      </c>
      <c r="AB10" s="22">
        <f>X10+Y10+Z10+AA10</f>
        <v>156.6</v>
      </c>
      <c r="AC10" s="15">
        <v>30.8</v>
      </c>
      <c r="AD10" s="15">
        <v>36</v>
      </c>
      <c r="AE10" s="15">
        <v>36</v>
      </c>
      <c r="AF10" s="15">
        <v>30.8</v>
      </c>
      <c r="AG10" s="112">
        <f>AC10+AD10+AE10+AF10</f>
        <v>133.6</v>
      </c>
      <c r="AI10" s="603"/>
      <c r="AJ10" s="664"/>
      <c r="AK10" s="664"/>
      <c r="AL10" s="402">
        <v>1215</v>
      </c>
      <c r="AM10" s="402">
        <v>7216</v>
      </c>
      <c r="AN10" s="403">
        <f>'Structural Information'!U7</f>
        <v>3</v>
      </c>
      <c r="AO10" s="403">
        <f>'Structural Information'!T23/1000</f>
        <v>0.25</v>
      </c>
      <c r="AP10" s="404">
        <f t="shared" si="0"/>
        <v>1.29</v>
      </c>
      <c r="AQ10" s="405">
        <f>(0.08*AP10*1000+0.022*'Structural Information'!$AE$18*'Structural Information'!$W$24)/1000</f>
        <v>0.23414400000000002</v>
      </c>
      <c r="AR10" s="300">
        <f>AP10*'Structural Information'!$AE$24/AO10</f>
        <v>9.5976000000000013E-3</v>
      </c>
      <c r="AS10" s="403" t="s">
        <v>85</v>
      </c>
      <c r="AT10" s="403" t="s">
        <v>85</v>
      </c>
      <c r="AU10" s="403">
        <v>44.7</v>
      </c>
      <c r="AV10" s="237">
        <f t="shared" si="1"/>
        <v>0.42901272000000007</v>
      </c>
      <c r="AW10" s="406">
        <f>AR10+AQ10*(AR10*3/AP10)*(N87-1)</f>
        <v>3.729256990165606E-2</v>
      </c>
      <c r="AX10" s="403" t="s">
        <v>85</v>
      </c>
      <c r="AY10" s="403" t="s">
        <v>85</v>
      </c>
      <c r="AZ10" s="403">
        <v>48.1</v>
      </c>
      <c r="BA10" s="405">
        <f t="shared" si="2"/>
        <v>1.7937726122696565</v>
      </c>
      <c r="BB10" s="300">
        <f>AR10+AQ10*(AR10*3/AP10)*(O87-1)</f>
        <v>7.0879378352101938E-2</v>
      </c>
      <c r="BC10" s="403" t="s">
        <v>85</v>
      </c>
      <c r="BD10" s="403" t="s">
        <v>85</v>
      </c>
      <c r="BE10" s="403">
        <v>38.5</v>
      </c>
      <c r="BF10" s="288">
        <f t="shared" si="3"/>
        <v>2.7288560665559247</v>
      </c>
    </row>
    <row r="11" spans="2:74" ht="16.5" thickBot="1" x14ac:dyDescent="0.3">
      <c r="B11" s="618">
        <v>2</v>
      </c>
      <c r="C11" s="20">
        <v>5211</v>
      </c>
      <c r="D11" s="20" t="s">
        <v>12</v>
      </c>
      <c r="E11" s="246">
        <v>61.6</v>
      </c>
      <c r="F11" s="247">
        <v>120</v>
      </c>
      <c r="G11" s="246">
        <v>66.3</v>
      </c>
      <c r="H11" s="247">
        <v>129.19999999999999</v>
      </c>
      <c r="I11" s="267">
        <v>53.1</v>
      </c>
      <c r="J11" s="268">
        <v>103.4</v>
      </c>
      <c r="K11" s="267">
        <v>6.6</v>
      </c>
      <c r="L11" s="268">
        <v>12.9</v>
      </c>
      <c r="M11" s="294"/>
      <c r="N11" s="294"/>
      <c r="O11" s="108"/>
      <c r="Q11" s="604" t="s">
        <v>60</v>
      </c>
      <c r="R11" s="605"/>
      <c r="S11" s="25">
        <f>AC5</f>
        <v>30.8</v>
      </c>
      <c r="T11" s="25">
        <v>49.6</v>
      </c>
      <c r="U11" s="25">
        <v>49.6</v>
      </c>
      <c r="V11" s="25">
        <v>36.4</v>
      </c>
      <c r="W11" s="113">
        <f>S11+T11+U11+V11</f>
        <v>166.4</v>
      </c>
      <c r="X11" s="25">
        <f>S10</f>
        <v>30.8</v>
      </c>
      <c r="Y11" s="25">
        <v>44.7</v>
      </c>
      <c r="Z11" s="25">
        <v>44.7</v>
      </c>
      <c r="AA11" s="25">
        <f>V10</f>
        <v>36.4</v>
      </c>
      <c r="AB11" s="113">
        <f>X11+Y11+Z11+AA11</f>
        <v>156.6</v>
      </c>
      <c r="AC11" s="25">
        <f>X10</f>
        <v>30.8</v>
      </c>
      <c r="AD11" s="25">
        <v>36</v>
      </c>
      <c r="AE11" s="25">
        <v>36</v>
      </c>
      <c r="AF11" s="25">
        <v>30.8</v>
      </c>
      <c r="AG11" s="114">
        <f>AC11+AD11+AE11+AF11</f>
        <v>133.6</v>
      </c>
      <c r="AI11" s="603"/>
      <c r="AJ11" s="664"/>
      <c r="AK11" s="664"/>
      <c r="AL11" s="402">
        <v>1315</v>
      </c>
      <c r="AM11" s="402">
        <v>7316</v>
      </c>
      <c r="AN11" s="403">
        <f>'Structural Information'!U7</f>
        <v>3</v>
      </c>
      <c r="AO11" s="403">
        <f>'Structural Information'!T23/1000</f>
        <v>0.25</v>
      </c>
      <c r="AP11" s="404">
        <f t="shared" si="0"/>
        <v>1.29</v>
      </c>
      <c r="AQ11" s="405">
        <f>(0.08*AP11*1000+0.022*'Structural Information'!$AE$18*'Structural Information'!$W$24)/1000</f>
        <v>0.23414400000000002</v>
      </c>
      <c r="AR11" s="300">
        <f>AP11*'Structural Information'!$AE$24/AO11</f>
        <v>9.5976000000000013E-3</v>
      </c>
      <c r="AS11" s="403" t="s">
        <v>85</v>
      </c>
      <c r="AT11" s="403" t="s">
        <v>85</v>
      </c>
      <c r="AU11" s="403">
        <v>44.7</v>
      </c>
      <c r="AV11" s="237">
        <f t="shared" si="1"/>
        <v>0.42901272000000007</v>
      </c>
      <c r="AW11" s="406">
        <f>AR11+AQ11*(AR11*3/AP11)*(N93-1)</f>
        <v>3.729256990165606E-2</v>
      </c>
      <c r="AX11" s="403" t="s">
        <v>85</v>
      </c>
      <c r="AY11" s="403" t="s">
        <v>85</v>
      </c>
      <c r="AZ11" s="403">
        <v>48.1</v>
      </c>
      <c r="BA11" s="405">
        <f t="shared" si="2"/>
        <v>1.7937726122696565</v>
      </c>
      <c r="BB11" s="300">
        <f>AR11+AQ11*(AR11*3/AP11)*(O93-1)</f>
        <v>7.0879378352101938E-2</v>
      </c>
      <c r="BC11" s="403" t="s">
        <v>85</v>
      </c>
      <c r="BD11" s="403" t="s">
        <v>85</v>
      </c>
      <c r="BE11" s="403">
        <v>38.5</v>
      </c>
      <c r="BF11" s="288">
        <f t="shared" si="3"/>
        <v>2.7288560665559247</v>
      </c>
      <c r="BH11" s="719" t="s">
        <v>343</v>
      </c>
      <c r="BI11" s="720"/>
      <c r="BJ11" s="720"/>
      <c r="BK11" s="720"/>
      <c r="BL11" s="721"/>
      <c r="BM11" s="722" t="s">
        <v>344</v>
      </c>
      <c r="BN11" s="723"/>
      <c r="BO11" s="723"/>
      <c r="BP11" s="723"/>
      <c r="BQ11" s="724"/>
      <c r="BR11" s="725" t="s">
        <v>342</v>
      </c>
      <c r="BS11" s="726"/>
      <c r="BT11" s="726"/>
      <c r="BU11" s="726"/>
      <c r="BV11" s="727"/>
    </row>
    <row r="12" spans="2:74" ht="15.75" thickBot="1" x14ac:dyDescent="0.3">
      <c r="B12" s="616"/>
      <c r="C12" s="1">
        <v>5212</v>
      </c>
      <c r="D12" s="1" t="s">
        <v>12</v>
      </c>
      <c r="E12" s="240">
        <v>61.6</v>
      </c>
      <c r="F12" s="241">
        <v>120</v>
      </c>
      <c r="G12" s="240">
        <v>66.3</v>
      </c>
      <c r="H12" s="241">
        <v>129.19999999999999</v>
      </c>
      <c r="I12" s="263">
        <v>53.1</v>
      </c>
      <c r="J12" s="264">
        <v>103.4</v>
      </c>
      <c r="K12" s="263">
        <v>6.6</v>
      </c>
      <c r="L12" s="264">
        <v>12.9</v>
      </c>
      <c r="M12" s="292"/>
      <c r="N12" s="292"/>
      <c r="O12" s="100"/>
      <c r="AI12" s="603"/>
      <c r="AJ12" s="664"/>
      <c r="AK12" s="664"/>
      <c r="AL12" s="402">
        <v>1415</v>
      </c>
      <c r="AM12" s="402">
        <v>7416</v>
      </c>
      <c r="AN12" s="403">
        <f>'Structural Information'!U7</f>
        <v>3</v>
      </c>
      <c r="AO12" s="403">
        <f>'Structural Information'!T23/1000</f>
        <v>0.25</v>
      </c>
      <c r="AP12" s="309">
        <f t="shared" si="0"/>
        <v>1.29</v>
      </c>
      <c r="AQ12" s="231">
        <f>(0.08*AP12*1000+0.022*'Structural Information'!$AE$18*'Structural Information'!$W$24)/1000</f>
        <v>0.23414400000000002</v>
      </c>
      <c r="AR12" s="300">
        <f>AP12*'Structural Information'!$AE$24/AO12</f>
        <v>9.5976000000000013E-3</v>
      </c>
      <c r="AS12" s="403" t="s">
        <v>85</v>
      </c>
      <c r="AT12" s="403" t="s">
        <v>85</v>
      </c>
      <c r="AU12" s="403">
        <v>36.4</v>
      </c>
      <c r="AV12" s="237">
        <f t="shared" si="1"/>
        <v>0.34935264000000005</v>
      </c>
      <c r="AW12" s="168">
        <f>AR12+AQ12*(AR12*3/AP12)*(N99-1)</f>
        <v>3.5628208729681532E-2</v>
      </c>
      <c r="AX12" s="403" t="s">
        <v>85</v>
      </c>
      <c r="AY12" s="403" t="s">
        <v>85</v>
      </c>
      <c r="AZ12" s="403">
        <v>39.200000000000003</v>
      </c>
      <c r="BA12" s="405">
        <f t="shared" si="2"/>
        <v>1.3966257822035162</v>
      </c>
      <c r="BB12" s="301">
        <f>AR12+AQ12*(AR12*3/AP12)*(O99-1)</f>
        <v>9.6643689294267532E-2</v>
      </c>
      <c r="BC12" s="403" t="s">
        <v>85</v>
      </c>
      <c r="BD12" s="403" t="s">
        <v>85</v>
      </c>
      <c r="BE12" s="403">
        <v>31.3</v>
      </c>
      <c r="BF12" s="288">
        <f t="shared" si="3"/>
        <v>3.024947474910574</v>
      </c>
      <c r="BH12" s="728" t="s">
        <v>225</v>
      </c>
      <c r="BI12" s="730" t="s">
        <v>221</v>
      </c>
      <c r="BJ12" s="732" t="s">
        <v>222</v>
      </c>
      <c r="BK12" s="732" t="s">
        <v>223</v>
      </c>
      <c r="BL12" s="734" t="s">
        <v>224</v>
      </c>
      <c r="BM12" s="736" t="s">
        <v>257</v>
      </c>
      <c r="BN12" s="738" t="s">
        <v>221</v>
      </c>
      <c r="BO12" s="689" t="s">
        <v>222</v>
      </c>
      <c r="BP12" s="677" t="s">
        <v>223</v>
      </c>
      <c r="BQ12" s="679" t="s">
        <v>224</v>
      </c>
      <c r="BR12" s="681" t="s">
        <v>345</v>
      </c>
      <c r="BS12" s="683" t="s">
        <v>221</v>
      </c>
      <c r="BT12" s="685" t="s">
        <v>222</v>
      </c>
      <c r="BU12" s="685" t="s">
        <v>223</v>
      </c>
      <c r="BV12" s="687" t="s">
        <v>224</v>
      </c>
    </row>
    <row r="13" spans="2:74" x14ac:dyDescent="0.25">
      <c r="B13" s="616"/>
      <c r="C13" s="1">
        <v>5213</v>
      </c>
      <c r="D13" s="1" t="s">
        <v>12</v>
      </c>
      <c r="E13" s="240">
        <v>61.6</v>
      </c>
      <c r="F13" s="241">
        <v>120</v>
      </c>
      <c r="G13" s="240">
        <v>66.3</v>
      </c>
      <c r="H13" s="241">
        <v>129.19999999999999</v>
      </c>
      <c r="I13" s="263">
        <v>53.1</v>
      </c>
      <c r="J13" s="264">
        <v>103.4</v>
      </c>
      <c r="K13" s="263">
        <v>6.6</v>
      </c>
      <c r="L13" s="264">
        <v>12.9</v>
      </c>
      <c r="M13" s="292"/>
      <c r="N13" s="292"/>
      <c r="O13" s="100"/>
      <c r="Q13" s="671" t="s">
        <v>238</v>
      </c>
      <c r="R13" s="672"/>
      <c r="S13" s="672"/>
      <c r="T13" s="672"/>
      <c r="U13" s="672"/>
      <c r="V13" s="672"/>
      <c r="W13" s="672"/>
      <c r="X13" s="672"/>
      <c r="Y13" s="672"/>
      <c r="Z13" s="672"/>
      <c r="AA13" s="672"/>
      <c r="AB13" s="672"/>
      <c r="AC13" s="672"/>
      <c r="AD13" s="672"/>
      <c r="AE13" s="672"/>
      <c r="AF13" s="672"/>
      <c r="AG13" s="673"/>
      <c r="AI13" s="603">
        <v>4</v>
      </c>
      <c r="AJ13" s="664" t="s">
        <v>42</v>
      </c>
      <c r="AK13" s="664"/>
      <c r="AL13" s="20">
        <v>1114</v>
      </c>
      <c r="AM13" s="20">
        <v>7115</v>
      </c>
      <c r="AN13" s="394">
        <f>'Structural Information'!U8</f>
        <v>3</v>
      </c>
      <c r="AO13" s="394">
        <f>'Structural Information'!T23/1000</f>
        <v>0.25</v>
      </c>
      <c r="AP13" s="308">
        <f t="shared" si="0"/>
        <v>1.29</v>
      </c>
      <c r="AQ13" s="297">
        <f>(0.08*AP13*1000+0.022*'Structural Information'!$AE$18*'Structural Information'!$W$24)/1000</f>
        <v>0.23414400000000002</v>
      </c>
      <c r="AR13" s="299">
        <f>AP13*'Structural Information'!$AE$24/AO13</f>
        <v>9.5976000000000013E-3</v>
      </c>
      <c r="AS13" s="394" t="s">
        <v>85</v>
      </c>
      <c r="AT13" s="394" t="s">
        <v>85</v>
      </c>
      <c r="AU13" s="394">
        <v>30.8</v>
      </c>
      <c r="AV13" s="239">
        <f t="shared" si="1"/>
        <v>0.29560608000000005</v>
      </c>
      <c r="AW13" s="167">
        <f>AR13+AQ13*(AR13*3/AP13)*(N80-1)</f>
        <v>4.0421568904968161E-2</v>
      </c>
      <c r="AX13" s="394" t="s">
        <v>85</v>
      </c>
      <c r="AY13" s="394" t="s">
        <v>85</v>
      </c>
      <c r="AZ13" s="394">
        <v>33.15</v>
      </c>
      <c r="BA13" s="297">
        <f t="shared" si="2"/>
        <v>1.3399750091996945</v>
      </c>
      <c r="BB13" s="299">
        <f>AR13+AQ13*(AR13*3/AP13)*(O80-1)</f>
        <v>8.3328799918471363E-2</v>
      </c>
      <c r="BC13" s="394" t="s">
        <v>85</v>
      </c>
      <c r="BD13" s="394" t="s">
        <v>85</v>
      </c>
      <c r="BE13" s="394">
        <v>26.55</v>
      </c>
      <c r="BF13" s="290">
        <f t="shared" si="3"/>
        <v>2.2123796378354146</v>
      </c>
      <c r="BH13" s="729"/>
      <c r="BI13" s="731"/>
      <c r="BJ13" s="733"/>
      <c r="BK13" s="733"/>
      <c r="BL13" s="735"/>
      <c r="BM13" s="737"/>
      <c r="BN13" s="739"/>
      <c r="BO13" s="690"/>
      <c r="BP13" s="678"/>
      <c r="BQ13" s="680"/>
      <c r="BR13" s="682"/>
      <c r="BS13" s="684"/>
      <c r="BT13" s="686"/>
      <c r="BU13" s="686"/>
      <c r="BV13" s="688"/>
    </row>
    <row r="14" spans="2:74" x14ac:dyDescent="0.25">
      <c r="B14" s="616"/>
      <c r="C14" s="1">
        <v>5214</v>
      </c>
      <c r="D14" s="1" t="s">
        <v>12</v>
      </c>
      <c r="E14" s="240">
        <v>61.6</v>
      </c>
      <c r="F14" s="241">
        <v>120</v>
      </c>
      <c r="G14" s="240">
        <v>66.3</v>
      </c>
      <c r="H14" s="241">
        <v>129.19999999999999</v>
      </c>
      <c r="I14" s="263">
        <v>53.1</v>
      </c>
      <c r="J14" s="264">
        <v>103.4</v>
      </c>
      <c r="K14" s="263">
        <v>6.6</v>
      </c>
      <c r="L14" s="264">
        <v>12.9</v>
      </c>
      <c r="M14" s="292"/>
      <c r="N14" s="292"/>
      <c r="O14" s="100"/>
      <c r="Q14" s="603" t="s">
        <v>9</v>
      </c>
      <c r="R14" s="553"/>
      <c r="S14" s="553">
        <v>1</v>
      </c>
      <c r="T14" s="553"/>
      <c r="U14" s="553"/>
      <c r="V14" s="553"/>
      <c r="W14" s="553"/>
      <c r="X14" s="553">
        <v>2</v>
      </c>
      <c r="Y14" s="553"/>
      <c r="Z14" s="553"/>
      <c r="AA14" s="553"/>
      <c r="AB14" s="553"/>
      <c r="AC14" s="553">
        <v>3</v>
      </c>
      <c r="AD14" s="553"/>
      <c r="AE14" s="553"/>
      <c r="AF14" s="553"/>
      <c r="AG14" s="611"/>
      <c r="AI14" s="603"/>
      <c r="AJ14" s="664"/>
      <c r="AK14" s="664"/>
      <c r="AL14" s="402">
        <v>1214</v>
      </c>
      <c r="AM14" s="402">
        <v>7215</v>
      </c>
      <c r="AN14" s="403">
        <f>'Structural Information'!U8</f>
        <v>3</v>
      </c>
      <c r="AO14" s="403">
        <f>'Structural Information'!T23/1000</f>
        <v>0.25</v>
      </c>
      <c r="AP14" s="404">
        <f t="shared" si="0"/>
        <v>1.29</v>
      </c>
      <c r="AQ14" s="405">
        <f>(0.08*AP14*1000+0.022*'Structural Information'!$AE$18*'Structural Information'!$W$24)/1000</f>
        <v>0.23414400000000002</v>
      </c>
      <c r="AR14" s="300">
        <f>AP14*'Structural Information'!$AE$24/AO14</f>
        <v>9.5976000000000013E-3</v>
      </c>
      <c r="AS14" s="403" t="s">
        <v>85</v>
      </c>
      <c r="AT14" s="403" t="s">
        <v>85</v>
      </c>
      <c r="AU14" s="403">
        <v>49.6</v>
      </c>
      <c r="AV14" s="237">
        <f t="shared" si="1"/>
        <v>0.47604096000000007</v>
      </c>
      <c r="AW14" s="406">
        <f>AR14+AQ14*(AR14*3/AP14)*(N86-1)</f>
        <v>3.7758591029808927E-2</v>
      </c>
      <c r="AX14" s="403" t="s">
        <v>85</v>
      </c>
      <c r="AY14" s="403" t="s">
        <v>85</v>
      </c>
      <c r="AZ14" s="403">
        <v>53.4</v>
      </c>
      <c r="BA14" s="405">
        <f t="shared" si="2"/>
        <v>2.0163087609917967</v>
      </c>
      <c r="BB14" s="300">
        <f>AR14+AQ14*(AR14*3/AP14)*(O86-1)</f>
        <v>6.0726775203057345E-2</v>
      </c>
      <c r="BC14" s="403" t="s">
        <v>85</v>
      </c>
      <c r="BD14" s="403" t="s">
        <v>85</v>
      </c>
      <c r="BE14" s="403">
        <v>42.7</v>
      </c>
      <c r="BF14" s="288">
        <f t="shared" si="3"/>
        <v>2.5930333011705486</v>
      </c>
      <c r="BH14" s="171" t="s">
        <v>375</v>
      </c>
      <c r="BI14" s="56">
        <f>(AG10+AG11)/$BM4</f>
        <v>89.066666666666663</v>
      </c>
      <c r="BJ14" s="56">
        <f>(AG21+AG22)/$BM4</f>
        <v>95.866666666666674</v>
      </c>
      <c r="BK14" s="56">
        <f>(AG32+AG33)/$BM4</f>
        <v>76.666666666666671</v>
      </c>
      <c r="BL14" s="218">
        <f>(AG43+AG44)/$BM4</f>
        <v>9.6</v>
      </c>
      <c r="BM14" s="171" t="s">
        <v>333</v>
      </c>
      <c r="BN14" s="403">
        <f>BI14/(BS14*$BM4)</f>
        <v>3582.5406169213684</v>
      </c>
      <c r="BO14" s="403">
        <f>(BJ14-BI14)/((BT14-BS14)*$BM4)</f>
        <v>99.895473287940391</v>
      </c>
      <c r="BP14" s="403">
        <f>(BK14-BJ14)/((BU14-BT14)*$BM4)</f>
        <v>-142.73972550071048</v>
      </c>
      <c r="BQ14" s="539">
        <v>0</v>
      </c>
      <c r="BR14" s="172" t="s">
        <v>381</v>
      </c>
      <c r="BS14" s="140">
        <f>(SUM(AV5:AV8)+SUM(AV9:AV12))/(SUM(AU5:AU8)+SUM(AU9:AU12))</f>
        <v>8.2871046175051685E-3</v>
      </c>
      <c r="BT14" s="140">
        <f>(SUM(BA5:BA8)+SUM(BA9:BA12))/(SUM(AZ5:AZ8)+SUM(AZ9:AZ12))</f>
        <v>3.0977488796708086E-2</v>
      </c>
      <c r="BU14" s="140">
        <f>(SUM(BF5:BF8)+SUM(BF9:BF12))/(SUM(BE5:BE8)+SUM(BE9:BE12))</f>
        <v>7.5814341169442578E-2</v>
      </c>
      <c r="BV14" s="175">
        <f t="shared" ref="BV14:BV19" si="4">BT14-((BI14-BL14)/(BP14*BM4))</f>
        <v>0.2165522388949703</v>
      </c>
    </row>
    <row r="15" spans="2:74" x14ac:dyDescent="0.25">
      <c r="B15" s="616"/>
      <c r="C15" s="1">
        <v>5215</v>
      </c>
      <c r="D15" s="1" t="s">
        <v>12</v>
      </c>
      <c r="E15" s="240">
        <v>61.6</v>
      </c>
      <c r="F15" s="241">
        <v>120</v>
      </c>
      <c r="G15" s="240">
        <v>66.3</v>
      </c>
      <c r="H15" s="241">
        <v>129.19999999999999</v>
      </c>
      <c r="I15" s="263">
        <v>53.1</v>
      </c>
      <c r="J15" s="264">
        <v>103.4</v>
      </c>
      <c r="K15" s="263">
        <v>6.6</v>
      </c>
      <c r="L15" s="264">
        <v>12.9</v>
      </c>
      <c r="M15" s="292"/>
      <c r="N15" s="292"/>
      <c r="O15" s="100"/>
      <c r="Q15" s="603" t="s">
        <v>42</v>
      </c>
      <c r="R15" s="553"/>
      <c r="S15" s="19" t="s">
        <v>43</v>
      </c>
      <c r="T15" s="19" t="s">
        <v>44</v>
      </c>
      <c r="U15" s="19" t="s">
        <v>45</v>
      </c>
      <c r="V15" s="19" t="s">
        <v>46</v>
      </c>
      <c r="W15" s="19" t="s">
        <v>62</v>
      </c>
      <c r="X15" s="19" t="s">
        <v>47</v>
      </c>
      <c r="Y15" s="19" t="s">
        <v>48</v>
      </c>
      <c r="Z15" s="19" t="s">
        <v>49</v>
      </c>
      <c r="AA15" s="19" t="s">
        <v>50</v>
      </c>
      <c r="AB15" s="19" t="s">
        <v>62</v>
      </c>
      <c r="AC15" s="19" t="s">
        <v>51</v>
      </c>
      <c r="AD15" s="19" t="s">
        <v>52</v>
      </c>
      <c r="AE15" s="19" t="s">
        <v>53</v>
      </c>
      <c r="AF15" s="19" t="s">
        <v>54</v>
      </c>
      <c r="AG15" s="111" t="s">
        <v>62</v>
      </c>
      <c r="AI15" s="603"/>
      <c r="AJ15" s="664"/>
      <c r="AK15" s="664"/>
      <c r="AL15" s="402">
        <v>1314</v>
      </c>
      <c r="AM15" s="402">
        <v>7315</v>
      </c>
      <c r="AN15" s="403">
        <f>'Structural Information'!U8</f>
        <v>3</v>
      </c>
      <c r="AO15" s="403">
        <f>'Structural Information'!T23/1000</f>
        <v>0.25</v>
      </c>
      <c r="AP15" s="404">
        <f t="shared" si="0"/>
        <v>1.29</v>
      </c>
      <c r="AQ15" s="405">
        <f>(0.08*AP15*1000+0.022*'Structural Information'!$AE$18*'Structural Information'!$W$24)/1000</f>
        <v>0.23414400000000002</v>
      </c>
      <c r="AR15" s="300">
        <f>AP15*'Structural Information'!$AE$24/AO15</f>
        <v>9.5976000000000013E-3</v>
      </c>
      <c r="AS15" s="403" t="s">
        <v>85</v>
      </c>
      <c r="AT15" s="403" t="s">
        <v>85</v>
      </c>
      <c r="AU15" s="403">
        <v>49.6</v>
      </c>
      <c r="AV15" s="237">
        <f t="shared" si="1"/>
        <v>0.47604096000000007</v>
      </c>
      <c r="AW15" s="406">
        <f>AR15+AQ15*(AR15*3/AP15)*(N92-1)</f>
        <v>3.7758591029808927E-2</v>
      </c>
      <c r="AX15" s="403" t="s">
        <v>85</v>
      </c>
      <c r="AY15" s="403" t="s">
        <v>85</v>
      </c>
      <c r="AZ15" s="403">
        <v>53.4</v>
      </c>
      <c r="BA15" s="405">
        <f t="shared" si="2"/>
        <v>2.0163087609917967</v>
      </c>
      <c r="BB15" s="300">
        <f>AR15+AQ15*(AR15*3/AP15)*(O92-1)</f>
        <v>6.0726775203057345E-2</v>
      </c>
      <c r="BC15" s="403" t="s">
        <v>85</v>
      </c>
      <c r="BD15" s="403" t="s">
        <v>85</v>
      </c>
      <c r="BE15" s="403">
        <v>42.7</v>
      </c>
      <c r="BF15" s="288">
        <f t="shared" si="3"/>
        <v>2.5930333011705486</v>
      </c>
      <c r="BH15" s="172" t="s">
        <v>376</v>
      </c>
      <c r="BI15" s="56">
        <f>(AB10+AB11)/$BM5</f>
        <v>104.39999999999999</v>
      </c>
      <c r="BJ15" s="56">
        <f>(AB21+AB22)/$BM5</f>
        <v>112.36666666666667</v>
      </c>
      <c r="BK15" s="56">
        <f>(AB32+AB33)/$BM5</f>
        <v>89.899999999999991</v>
      </c>
      <c r="BL15" s="218">
        <f>(AB43+AB44)/$BM5</f>
        <v>11.199999999999998</v>
      </c>
      <c r="BM15" s="172" t="s">
        <v>334</v>
      </c>
      <c r="BN15" s="403">
        <f t="shared" ref="BN15:BN19" si="5">BI15/(BS15*$BM5)</f>
        <v>3625.9064766191541</v>
      </c>
      <c r="BO15" s="403">
        <f t="shared" ref="BO15:BO19" si="6">(BJ15-BI15)/((BT15-BS15)*$BM5)</f>
        <v>94.219997989604352</v>
      </c>
      <c r="BP15" s="403">
        <f t="shared" ref="BP15:BP19" si="7">(BK15-BJ15)/((BU15-BT15)*$BM5)</f>
        <v>-196.81743215719004</v>
      </c>
      <c r="BQ15" s="539">
        <v>0</v>
      </c>
      <c r="BR15" s="172" t="s">
        <v>382</v>
      </c>
      <c r="BS15" s="140">
        <f>(SUM(AV9:AV12)+SUM(AV13:AV16))/(SUM(AU9:AU12)+SUM(AU13:AU16))</f>
        <v>9.5976000000000013E-3</v>
      </c>
      <c r="BT15" s="140">
        <f>(SUM(BA9:BA12)+SUM(BA13:BA16))/(SUM(AZ9:AZ12)+SUM(AZ13:AZ16))</f>
        <v>3.7782227597302202E-2</v>
      </c>
      <c r="BU15" s="140">
        <f>(SUM(BF9:BF12)+SUM(BF13:BF16))/(SUM(BE9:BE12)+SUM(BE13:BE16))</f>
        <v>7.5832154409210942E-2</v>
      </c>
      <c r="BV15" s="175">
        <f t="shared" si="4"/>
        <v>0.1956273245796416</v>
      </c>
    </row>
    <row r="16" spans="2:74" x14ac:dyDescent="0.25">
      <c r="B16" s="617"/>
      <c r="C16" s="21">
        <v>5216</v>
      </c>
      <c r="D16" s="21" t="s">
        <v>12</v>
      </c>
      <c r="E16" s="243">
        <v>61.6</v>
      </c>
      <c r="F16" s="244">
        <v>120</v>
      </c>
      <c r="G16" s="243">
        <v>66.3</v>
      </c>
      <c r="H16" s="244">
        <v>129.19999999999999</v>
      </c>
      <c r="I16" s="265">
        <v>53.1</v>
      </c>
      <c r="J16" s="266">
        <v>103.4</v>
      </c>
      <c r="K16" s="265">
        <v>6.6</v>
      </c>
      <c r="L16" s="266">
        <v>12.9</v>
      </c>
      <c r="M16" s="293"/>
      <c r="N16" s="293"/>
      <c r="O16" s="109"/>
      <c r="Q16" s="603" t="s">
        <v>61</v>
      </c>
      <c r="R16" s="553"/>
      <c r="S16" s="15">
        <v>33.15</v>
      </c>
      <c r="T16" s="15">
        <v>106.3</v>
      </c>
      <c r="U16" s="15">
        <v>106.3</v>
      </c>
      <c r="V16" s="15">
        <v>64.599999999999994</v>
      </c>
      <c r="W16" s="22">
        <f>S16+T16+U16+V16</f>
        <v>310.35000000000002</v>
      </c>
      <c r="X16" s="15">
        <v>33.15</v>
      </c>
      <c r="Y16" s="15">
        <v>89.2</v>
      </c>
      <c r="Z16" s="15">
        <v>89.2</v>
      </c>
      <c r="AA16" s="15">
        <v>51.1</v>
      </c>
      <c r="AB16" s="22">
        <f>X16+Y16+Z16+AA16</f>
        <v>262.65000000000003</v>
      </c>
      <c r="AC16" s="15">
        <v>33.15</v>
      </c>
      <c r="AD16" s="15">
        <v>83.8</v>
      </c>
      <c r="AE16" s="15">
        <v>83.8</v>
      </c>
      <c r="AF16" s="15">
        <v>48.4</v>
      </c>
      <c r="AG16" s="112">
        <f>AC16+AD16+AE16+AF16</f>
        <v>249.15</v>
      </c>
      <c r="AI16" s="603"/>
      <c r="AJ16" s="664"/>
      <c r="AK16" s="664"/>
      <c r="AL16" s="21">
        <v>1414</v>
      </c>
      <c r="AM16" s="21">
        <v>7415</v>
      </c>
      <c r="AN16" s="395">
        <f>'Structural Information'!U8</f>
        <v>3</v>
      </c>
      <c r="AO16" s="395">
        <f>'Structural Information'!T23/1000</f>
        <v>0.25</v>
      </c>
      <c r="AP16" s="309">
        <f t="shared" si="0"/>
        <v>1.29</v>
      </c>
      <c r="AQ16" s="231">
        <f>(0.08*AP16*1000+0.022*'Structural Information'!$AE$18*'Structural Information'!$W$24)/1000</f>
        <v>0.23414400000000002</v>
      </c>
      <c r="AR16" s="301">
        <f>AP16*'Structural Information'!$AE$24/AO16</f>
        <v>9.5976000000000013E-3</v>
      </c>
      <c r="AS16" s="395" t="s">
        <v>85</v>
      </c>
      <c r="AT16" s="395" t="s">
        <v>85</v>
      </c>
      <c r="AU16" s="395">
        <v>36.4</v>
      </c>
      <c r="AV16" s="302">
        <f t="shared" si="1"/>
        <v>0.34935264000000005</v>
      </c>
      <c r="AW16" s="168">
        <f>AR16+AQ16*(AR16*3/AP16)*(N98-1)</f>
        <v>4.0421568904968161E-2</v>
      </c>
      <c r="AX16" s="395" t="s">
        <v>85</v>
      </c>
      <c r="AY16" s="395" t="s">
        <v>85</v>
      </c>
      <c r="AZ16" s="395">
        <v>44.7</v>
      </c>
      <c r="BA16" s="231">
        <f t="shared" si="2"/>
        <v>1.806844130052077</v>
      </c>
      <c r="BB16" s="301">
        <f>AR16+AQ16*(AR16*3/AP16)*(O98-1)</f>
        <v>8.3328799918471363E-2</v>
      </c>
      <c r="BC16" s="395" t="s">
        <v>85</v>
      </c>
      <c r="BD16" s="395" t="s">
        <v>85</v>
      </c>
      <c r="BE16" s="395">
        <v>35.799999999999997</v>
      </c>
      <c r="BF16" s="289">
        <f t="shared" si="3"/>
        <v>2.9831710370812745</v>
      </c>
      <c r="BH16" s="172" t="s">
        <v>377</v>
      </c>
      <c r="BI16" s="56">
        <f>(W10+W11)/$BM6</f>
        <v>110.93333333333334</v>
      </c>
      <c r="BJ16" s="56">
        <f>(W21+W22)/$BM6</f>
        <v>123.09999999999998</v>
      </c>
      <c r="BK16" s="56">
        <f>(W32+W33)/$BM6</f>
        <v>98.5</v>
      </c>
      <c r="BL16" s="218">
        <f>(W43+W44)/$BM6</f>
        <v>12.266666666666666</v>
      </c>
      <c r="BM16" s="172" t="s">
        <v>335</v>
      </c>
      <c r="BN16" s="403">
        <f t="shared" si="5"/>
        <v>3852.8150556157557</v>
      </c>
      <c r="BO16" s="403">
        <f t="shared" si="6"/>
        <v>145.118768833931</v>
      </c>
      <c r="BP16" s="403">
        <f t="shared" si="7"/>
        <v>-281.56344117338114</v>
      </c>
      <c r="BQ16" s="539">
        <v>0</v>
      </c>
      <c r="BR16" s="172" t="s">
        <v>383</v>
      </c>
      <c r="BS16" s="140">
        <f>(SUM(AV13:AV16)+SUM(AV17:AV20))/(SUM(AU13:AU16)+SUM(AU17:AU20))</f>
        <v>9.5975999999999995E-3</v>
      </c>
      <c r="BT16" s="140">
        <f>(SUM(BA13:BA16)+SUM(BA17:BA20))/(SUM(AZ13:AZ16)+SUM(AZ17:AZ20))</f>
        <v>3.7544057843758222E-2</v>
      </c>
      <c r="BU16" s="140">
        <f>(SUM(BF13:BF16)+SUM(BF17:BF20))/(SUM(BE13:BE16)+SUM(BE17:BE20))</f>
        <v>6.6667156942943465E-2</v>
      </c>
      <c r="BV16" s="175">
        <f t="shared" si="4"/>
        <v>0.15435215179170997</v>
      </c>
    </row>
    <row r="17" spans="2:74" x14ac:dyDescent="0.25">
      <c r="B17" s="618">
        <v>3</v>
      </c>
      <c r="C17" s="20">
        <v>5311</v>
      </c>
      <c r="D17" s="20" t="s">
        <v>12</v>
      </c>
      <c r="E17" s="246">
        <v>61.6</v>
      </c>
      <c r="F17" s="247">
        <v>120</v>
      </c>
      <c r="G17" s="246">
        <v>66.3</v>
      </c>
      <c r="H17" s="247">
        <v>129.19999999999999</v>
      </c>
      <c r="I17" s="267">
        <v>53.1</v>
      </c>
      <c r="J17" s="268">
        <v>103.4</v>
      </c>
      <c r="K17" s="267">
        <v>6.6</v>
      </c>
      <c r="L17" s="268">
        <v>12.9</v>
      </c>
      <c r="M17" s="294"/>
      <c r="N17" s="294"/>
      <c r="O17" s="108"/>
      <c r="Q17" s="603" t="s">
        <v>60</v>
      </c>
      <c r="R17" s="553"/>
      <c r="S17" s="15">
        <v>76.8</v>
      </c>
      <c r="T17" s="15">
        <v>128</v>
      </c>
      <c r="U17" s="15">
        <v>128</v>
      </c>
      <c r="V17" s="15">
        <v>76.8</v>
      </c>
      <c r="W17" s="22">
        <f>S17+T17+U17+V17</f>
        <v>409.6</v>
      </c>
      <c r="X17" s="15">
        <v>33.15</v>
      </c>
      <c r="Y17" s="15">
        <v>89.2</v>
      </c>
      <c r="Z17" s="15">
        <v>89.2</v>
      </c>
      <c r="AA17" s="15">
        <v>64.599999999999994</v>
      </c>
      <c r="AB17" s="22">
        <f>X17+Y17+Z17+AA17</f>
        <v>276.14999999999998</v>
      </c>
      <c r="AC17" s="15">
        <v>33.15</v>
      </c>
      <c r="AD17" s="15">
        <v>83.8</v>
      </c>
      <c r="AE17" s="15">
        <v>83.8</v>
      </c>
      <c r="AF17" s="15">
        <v>48.4</v>
      </c>
      <c r="AG17" s="112">
        <f>AC17+AD17+AE17+AF17</f>
        <v>249.15</v>
      </c>
      <c r="AI17" s="603">
        <v>3</v>
      </c>
      <c r="AJ17" s="664" t="s">
        <v>42</v>
      </c>
      <c r="AK17" s="664"/>
      <c r="AL17" s="402">
        <v>1113</v>
      </c>
      <c r="AM17" s="402">
        <v>7114</v>
      </c>
      <c r="AN17" s="403">
        <f>'Structural Information'!U9</f>
        <v>3</v>
      </c>
      <c r="AO17" s="403">
        <f>'Structural Information'!T23/1000</f>
        <v>0.25</v>
      </c>
      <c r="AP17" s="308">
        <f t="shared" si="0"/>
        <v>1.29</v>
      </c>
      <c r="AQ17" s="297">
        <f>(0.08*AP17*1000+0.022*'Structural Information'!$AE$18*'Structural Information'!$W$24)/1000</f>
        <v>0.23414400000000002</v>
      </c>
      <c r="AR17" s="299">
        <f>AP17*'Structural Information'!$AE$24/AO17</f>
        <v>9.5976000000000013E-3</v>
      </c>
      <c r="AS17" s="403" t="s">
        <v>85</v>
      </c>
      <c r="AT17" s="403" t="s">
        <v>85</v>
      </c>
      <c r="AU17" s="403">
        <v>44.9</v>
      </c>
      <c r="AV17" s="237">
        <f t="shared" si="1"/>
        <v>0.43093224000000002</v>
      </c>
      <c r="AW17" s="167">
        <f>AR17+AQ17*(AR17*3/AP17)*(N79-1)</f>
        <v>3.6926410443821667E-2</v>
      </c>
      <c r="AX17" s="403" t="s">
        <v>85</v>
      </c>
      <c r="AY17" s="403" t="s">
        <v>85</v>
      </c>
      <c r="AZ17" s="403">
        <v>33.15</v>
      </c>
      <c r="BA17" s="405">
        <f t="shared" si="2"/>
        <v>1.2241105062126882</v>
      </c>
      <c r="BB17" s="299">
        <f>AR17+AQ17*(AR17*3/AP17)*(O79-1)</f>
        <v>7.0047197766114663E-2</v>
      </c>
      <c r="BC17" s="403" t="s">
        <v>85</v>
      </c>
      <c r="BD17" s="403" t="s">
        <v>85</v>
      </c>
      <c r="BE17" s="403">
        <v>26.55</v>
      </c>
      <c r="BF17" s="288">
        <f t="shared" si="3"/>
        <v>1.8597531006903443</v>
      </c>
      <c r="BH17" s="172" t="s">
        <v>378</v>
      </c>
      <c r="BI17" s="56">
        <f>(AG5+AG6)/$BM7</f>
        <v>154.19999999999999</v>
      </c>
      <c r="BJ17" s="56">
        <f>(AG16+AG17)/$BM7</f>
        <v>166.1</v>
      </c>
      <c r="BK17" s="56">
        <f>(AG27+AG28)/$BM7</f>
        <v>132.83333333333334</v>
      </c>
      <c r="BL17" s="218">
        <f>(AG38+AG39)/$BM7</f>
        <v>16.600000000000001</v>
      </c>
      <c r="BM17" s="172" t="s">
        <v>336</v>
      </c>
      <c r="BN17" s="403">
        <f t="shared" si="5"/>
        <v>5685.7377883344807</v>
      </c>
      <c r="BO17" s="403">
        <f t="shared" si="6"/>
        <v>151.14772036973136</v>
      </c>
      <c r="BP17" s="403">
        <f t="shared" si="7"/>
        <v>-469.84496431009319</v>
      </c>
      <c r="BQ17" s="539">
        <v>0</v>
      </c>
      <c r="BR17" s="172" t="s">
        <v>384</v>
      </c>
      <c r="BS17" s="140">
        <f>(SUM(AV17:AV20)+SUM(AV21:AV24))/(SUM(AU17:AU20)+SUM(AU21:AU24))</f>
        <v>9.0401636363636392E-3</v>
      </c>
      <c r="BT17" s="140">
        <f>(SUM(BA17:BA20)+SUM(BA21:BA24))/(SUM(AZ17:AZ20)+SUM(AZ21:AZ24))</f>
        <v>3.5283805663934888E-2</v>
      </c>
      <c r="BU17" s="140">
        <f>(SUM(BF17:BF20)+SUM(BF21:BF24))/(SUM(BE17:BE20)+SUM(BE21:BE24))</f>
        <v>5.8884971433949024E-2</v>
      </c>
      <c r="BV17" s="175">
        <f t="shared" si="4"/>
        <v>0.13290465967056653</v>
      </c>
    </row>
    <row r="18" spans="2:74" x14ac:dyDescent="0.25">
      <c r="B18" s="616"/>
      <c r="C18" s="1">
        <v>5312</v>
      </c>
      <c r="D18" s="1" t="s">
        <v>12</v>
      </c>
      <c r="E18" s="240">
        <v>61.6</v>
      </c>
      <c r="F18" s="241">
        <v>120</v>
      </c>
      <c r="G18" s="240">
        <v>66.3</v>
      </c>
      <c r="H18" s="241">
        <v>129.19999999999999</v>
      </c>
      <c r="I18" s="263">
        <v>53.1</v>
      </c>
      <c r="J18" s="264">
        <v>103.4</v>
      </c>
      <c r="K18" s="263">
        <v>6.6</v>
      </c>
      <c r="L18" s="264">
        <v>12.9</v>
      </c>
      <c r="M18" s="292"/>
      <c r="N18" s="292"/>
      <c r="O18" s="100"/>
      <c r="Q18" s="674" t="s">
        <v>73</v>
      </c>
      <c r="R18" s="675"/>
      <c r="S18" s="675"/>
      <c r="T18" s="675"/>
      <c r="U18" s="675"/>
      <c r="V18" s="675"/>
      <c r="W18" s="675"/>
      <c r="X18" s="675"/>
      <c r="Y18" s="675"/>
      <c r="Z18" s="675"/>
      <c r="AA18" s="675"/>
      <c r="AB18" s="675"/>
      <c r="AC18" s="675"/>
      <c r="AD18" s="675"/>
      <c r="AE18" s="675"/>
      <c r="AF18" s="675"/>
      <c r="AG18" s="676"/>
      <c r="AI18" s="603"/>
      <c r="AJ18" s="664"/>
      <c r="AK18" s="664"/>
      <c r="AL18" s="402">
        <v>1213</v>
      </c>
      <c r="AM18" s="402">
        <v>7214</v>
      </c>
      <c r="AN18" s="403">
        <f>'Structural Information'!U9</f>
        <v>3</v>
      </c>
      <c r="AO18" s="403">
        <f>'Structural Information'!T23/1000</f>
        <v>0.25</v>
      </c>
      <c r="AP18" s="404">
        <f t="shared" si="0"/>
        <v>1.29</v>
      </c>
      <c r="AQ18" s="405">
        <f>(0.08*AP18*1000+0.022*'Structural Information'!$AE$18*'Structural Information'!$W$24)/1000</f>
        <v>0.23414400000000002</v>
      </c>
      <c r="AR18" s="300">
        <f>AP18*'Structural Information'!$AE$24/AO18</f>
        <v>9.5976000000000013E-3</v>
      </c>
      <c r="AS18" s="403" t="s">
        <v>85</v>
      </c>
      <c r="AT18" s="403" t="s">
        <v>85</v>
      </c>
      <c r="AU18" s="403">
        <v>77.8</v>
      </c>
      <c r="AV18" s="237">
        <f t="shared" si="1"/>
        <v>0.74669328000000013</v>
      </c>
      <c r="AW18" s="406">
        <f>AR18+AQ18*(AR18*3/AP18)*(N85-1)</f>
        <v>3.6371281979076936E-2</v>
      </c>
      <c r="AX18" s="403" t="s">
        <v>85</v>
      </c>
      <c r="AY18" s="403" t="s">
        <v>85</v>
      </c>
      <c r="AZ18" s="403">
        <v>83.8</v>
      </c>
      <c r="BA18" s="405">
        <f t="shared" si="2"/>
        <v>3.047913429846647</v>
      </c>
      <c r="BB18" s="300">
        <f>AR18+AQ18*(AR18*3/AP18)*(O85-1)</f>
        <v>6.1054526326153852E-2</v>
      </c>
      <c r="BC18" s="403" t="s">
        <v>85</v>
      </c>
      <c r="BD18" s="403" t="s">
        <v>85</v>
      </c>
      <c r="BE18" s="403">
        <v>67</v>
      </c>
      <c r="BF18" s="288">
        <f t="shared" si="3"/>
        <v>4.0906532638523077</v>
      </c>
      <c r="BH18" s="172" t="s">
        <v>379</v>
      </c>
      <c r="BI18" s="56">
        <f>(AB5+AB6)/$BM8</f>
        <v>166.76666666666665</v>
      </c>
      <c r="BJ18" s="56">
        <f>(AB16+AB17)/$BM8</f>
        <v>179.6</v>
      </c>
      <c r="BK18" s="56">
        <f>(AB27+AB28)/$BM8</f>
        <v>143.76666666666668</v>
      </c>
      <c r="BL18" s="218">
        <f>(AB38+AB39)/$BM8</f>
        <v>17.916666666666668</v>
      </c>
      <c r="BM18" s="172" t="s">
        <v>337</v>
      </c>
      <c r="BN18" s="403">
        <f t="shared" si="5"/>
        <v>6510.2588439907249</v>
      </c>
      <c r="BO18" s="403">
        <f t="shared" si="6"/>
        <v>167.53726014224503</v>
      </c>
      <c r="BP18" s="403">
        <f t="shared" si="7"/>
        <v>-593.25831365611145</v>
      </c>
      <c r="BQ18" s="539">
        <v>0</v>
      </c>
      <c r="BR18" s="172" t="s">
        <v>385</v>
      </c>
      <c r="BS18" s="140">
        <f>(SUM(AV21:AV24)+SUM(AV25:AV28))/(SUM(AU21:AU24)+SUM(AU25:AU28))</f>
        <v>8.5386603238057183E-3</v>
      </c>
      <c r="BT18" s="140">
        <f>(SUM(BA21:BA24)+SUM(BA25:BA28))/(SUM(AZ21:AZ24)+SUM(AZ25:AZ28))</f>
        <v>3.4071952286117847E-2</v>
      </c>
      <c r="BU18" s="140">
        <f>(SUM(BF21:BF24)+SUM(BF25:BF28))/(SUM(BE21:BE24)+SUM(BE25:BE28))</f>
        <v>5.4205584077695511E-2</v>
      </c>
      <c r="BV18" s="175">
        <f t="shared" si="4"/>
        <v>0.11770612230034119</v>
      </c>
    </row>
    <row r="19" spans="2:74" ht="15.75" thickBot="1" x14ac:dyDescent="0.3">
      <c r="B19" s="616"/>
      <c r="C19" s="1">
        <v>5313</v>
      </c>
      <c r="D19" s="1" t="s">
        <v>12</v>
      </c>
      <c r="E19" s="240">
        <v>61.6</v>
      </c>
      <c r="F19" s="241">
        <v>120</v>
      </c>
      <c r="G19" s="240">
        <v>66.3</v>
      </c>
      <c r="H19" s="241">
        <v>129.19999999999999</v>
      </c>
      <c r="I19" s="263">
        <v>53.1</v>
      </c>
      <c r="J19" s="264">
        <v>103.4</v>
      </c>
      <c r="K19" s="263">
        <v>6.6</v>
      </c>
      <c r="L19" s="264">
        <v>12.9</v>
      </c>
      <c r="M19" s="292"/>
      <c r="N19" s="292"/>
      <c r="O19" s="100"/>
      <c r="Q19" s="603" t="s">
        <v>9</v>
      </c>
      <c r="R19" s="553"/>
      <c r="S19" s="553">
        <v>4</v>
      </c>
      <c r="T19" s="553"/>
      <c r="U19" s="553"/>
      <c r="V19" s="553"/>
      <c r="W19" s="553"/>
      <c r="X19" s="553">
        <v>5</v>
      </c>
      <c r="Y19" s="553"/>
      <c r="Z19" s="553"/>
      <c r="AA19" s="553"/>
      <c r="AB19" s="553"/>
      <c r="AC19" s="553">
        <v>6</v>
      </c>
      <c r="AD19" s="553"/>
      <c r="AE19" s="553"/>
      <c r="AF19" s="553"/>
      <c r="AG19" s="611"/>
      <c r="AI19" s="603"/>
      <c r="AJ19" s="664"/>
      <c r="AK19" s="664"/>
      <c r="AL19" s="402">
        <v>1313</v>
      </c>
      <c r="AM19" s="402">
        <v>7314</v>
      </c>
      <c r="AN19" s="403">
        <f>'Structural Information'!U9</f>
        <v>3</v>
      </c>
      <c r="AO19" s="403">
        <f>'Structural Information'!T23/1000</f>
        <v>0.25</v>
      </c>
      <c r="AP19" s="404">
        <f t="shared" si="0"/>
        <v>1.29</v>
      </c>
      <c r="AQ19" s="405">
        <f>(0.08*AP19*1000+0.022*'Structural Information'!$AE$18*'Structural Information'!$W$24)/1000</f>
        <v>0.23414400000000002</v>
      </c>
      <c r="AR19" s="300">
        <f>AP19*'Structural Information'!$AE$24/AO19</f>
        <v>9.5976000000000013E-3</v>
      </c>
      <c r="AS19" s="403" t="s">
        <v>85</v>
      </c>
      <c r="AT19" s="403" t="s">
        <v>85</v>
      </c>
      <c r="AU19" s="403">
        <v>77.8</v>
      </c>
      <c r="AV19" s="237">
        <f t="shared" si="1"/>
        <v>0.74669328000000013</v>
      </c>
      <c r="AW19" s="406">
        <f>AR19+AQ19*(AR19*3/AP19)*(N91-1)</f>
        <v>3.6371281979076936E-2</v>
      </c>
      <c r="AX19" s="403" t="s">
        <v>85</v>
      </c>
      <c r="AY19" s="403" t="s">
        <v>85</v>
      </c>
      <c r="AZ19" s="403">
        <v>83.8</v>
      </c>
      <c r="BA19" s="405">
        <f t="shared" si="2"/>
        <v>3.047913429846647</v>
      </c>
      <c r="BB19" s="300">
        <f>AR19+AQ19*(AR19*3/AP19)*(O91-1)</f>
        <v>6.1054526326153852E-2</v>
      </c>
      <c r="BC19" s="403" t="s">
        <v>85</v>
      </c>
      <c r="BD19" s="403" t="s">
        <v>85</v>
      </c>
      <c r="BE19" s="403">
        <v>67</v>
      </c>
      <c r="BF19" s="288">
        <f t="shared" si="3"/>
        <v>4.0906532638523077</v>
      </c>
      <c r="BH19" s="70" t="s">
        <v>380</v>
      </c>
      <c r="BI19" s="215">
        <f>(W5+W6)/$BM9</f>
        <v>243.1272727272727</v>
      </c>
      <c r="BJ19" s="215">
        <f>(W16+W17)/$BM9</f>
        <v>261.8</v>
      </c>
      <c r="BK19" s="215">
        <f>(W27+W28)/$BM9</f>
        <v>209.47272727272727</v>
      </c>
      <c r="BL19" s="219">
        <f>(W38+W39)/$BM9</f>
        <v>26.163636363636364</v>
      </c>
      <c r="BM19" s="70" t="s">
        <v>338</v>
      </c>
      <c r="BN19" s="540">
        <f t="shared" si="5"/>
        <v>13460.640109159627</v>
      </c>
      <c r="BO19" s="540">
        <f t="shared" si="6"/>
        <v>372.04177014329008</v>
      </c>
      <c r="BP19" s="540">
        <f t="shared" si="7"/>
        <v>-1183.3948095425408</v>
      </c>
      <c r="BQ19" s="541">
        <v>0</v>
      </c>
      <c r="BR19" s="70" t="s">
        <v>386</v>
      </c>
      <c r="BS19" s="146">
        <f>(SUM(AV25:AV28)+SUM(AV29:AV32))/(SUM(AU25:AU28)+SUM(AU29:AU32))</f>
        <v>6.5680321766578668E-3</v>
      </c>
      <c r="BT19" s="146">
        <f>(SUM(BA25:BA28)+SUM(BA29:BA32))/(SUM(AZ25:AZ28)+SUM(AZ29:AZ32))</f>
        <v>2.4818893207700018E-2</v>
      </c>
      <c r="BU19" s="146">
        <f>(SUM(BF25:BF28)+SUM(BF29:BF32))/(SUM(BE25:BE28)+SUM(BE29:BE32))</f>
        <v>4.0898141671625025E-2</v>
      </c>
      <c r="BV19" s="176">
        <f t="shared" si="4"/>
        <v>9.1487993944328591E-2</v>
      </c>
    </row>
    <row r="20" spans="2:74" ht="15.75" thickBot="1" x14ac:dyDescent="0.3">
      <c r="B20" s="616"/>
      <c r="C20" s="1">
        <v>5314</v>
      </c>
      <c r="D20" s="1" t="s">
        <v>12</v>
      </c>
      <c r="E20" s="240">
        <v>61.6</v>
      </c>
      <c r="F20" s="241">
        <v>120</v>
      </c>
      <c r="G20" s="240">
        <v>66.3</v>
      </c>
      <c r="H20" s="241">
        <v>129.19999999999999</v>
      </c>
      <c r="I20" s="263">
        <v>53.1</v>
      </c>
      <c r="J20" s="264">
        <v>103.4</v>
      </c>
      <c r="K20" s="263">
        <v>6.6</v>
      </c>
      <c r="L20" s="264">
        <v>12.9</v>
      </c>
      <c r="M20" s="292"/>
      <c r="N20" s="292"/>
      <c r="O20" s="100"/>
      <c r="Q20" s="603" t="s">
        <v>42</v>
      </c>
      <c r="R20" s="553"/>
      <c r="S20" s="19" t="s">
        <v>55</v>
      </c>
      <c r="T20" s="19" t="s">
        <v>56</v>
      </c>
      <c r="U20" s="19" t="s">
        <v>57</v>
      </c>
      <c r="V20" s="19" t="s">
        <v>58</v>
      </c>
      <c r="W20" s="19" t="s">
        <v>62</v>
      </c>
      <c r="X20" s="19" t="s">
        <v>65</v>
      </c>
      <c r="Y20" s="19" t="s">
        <v>66</v>
      </c>
      <c r="Z20" s="19" t="s">
        <v>67</v>
      </c>
      <c r="AA20" s="19" t="s">
        <v>68</v>
      </c>
      <c r="AB20" s="19" t="s">
        <v>62</v>
      </c>
      <c r="AC20" s="19" t="s">
        <v>69</v>
      </c>
      <c r="AD20" s="19" t="s">
        <v>70</v>
      </c>
      <c r="AE20" s="19" t="s">
        <v>71</v>
      </c>
      <c r="AF20" s="19" t="s">
        <v>72</v>
      </c>
      <c r="AG20" s="111" t="s">
        <v>62</v>
      </c>
      <c r="AI20" s="603"/>
      <c r="AJ20" s="664"/>
      <c r="AK20" s="664"/>
      <c r="AL20" s="402">
        <v>1413</v>
      </c>
      <c r="AM20" s="402">
        <v>7414</v>
      </c>
      <c r="AN20" s="403">
        <f>'Structural Information'!U9</f>
        <v>3</v>
      </c>
      <c r="AO20" s="403">
        <f>'Structural Information'!T23/1000</f>
        <v>0.25</v>
      </c>
      <c r="AP20" s="309">
        <f t="shared" si="0"/>
        <v>1.29</v>
      </c>
      <c r="AQ20" s="231">
        <f>(0.08*AP20*1000+0.022*'Structural Information'!$AE$18*'Structural Information'!$W$24)/1000</f>
        <v>0.23414400000000002</v>
      </c>
      <c r="AR20" s="301">
        <f>AP20*'Structural Information'!$AE$24/AO20</f>
        <v>9.5976000000000013E-3</v>
      </c>
      <c r="AS20" s="403" t="s">
        <v>85</v>
      </c>
      <c r="AT20" s="403" t="s">
        <v>85</v>
      </c>
      <c r="AU20" s="403">
        <v>30.8</v>
      </c>
      <c r="AV20" s="237">
        <f t="shared" si="1"/>
        <v>0.29560608000000005</v>
      </c>
      <c r="AW20" s="406">
        <f>AR20+AQ20*(AR20*3/AP20)*(N97-1)</f>
        <v>3.6926410443821667E-2</v>
      </c>
      <c r="AX20" s="403" t="s">
        <v>85</v>
      </c>
      <c r="AY20" s="403" t="s">
        <v>85</v>
      </c>
      <c r="AZ20" s="403">
        <v>48.4</v>
      </c>
      <c r="BA20" s="405">
        <f t="shared" si="2"/>
        <v>1.7872382654809686</v>
      </c>
      <c r="BB20" s="300">
        <f>AR20+AQ20*(AR20*3/AP20)*(O97-1)</f>
        <v>7.0047197766114663E-2</v>
      </c>
      <c r="BC20" s="403" t="s">
        <v>85</v>
      </c>
      <c r="BD20" s="403" t="s">
        <v>85</v>
      </c>
      <c r="BE20" s="403">
        <v>38.700000000000003</v>
      </c>
      <c r="BF20" s="288">
        <f t="shared" si="3"/>
        <v>2.7108265535486376</v>
      </c>
    </row>
    <row r="21" spans="2:74" ht="16.5" thickBot="1" x14ac:dyDescent="0.3">
      <c r="B21" s="616"/>
      <c r="C21" s="1">
        <v>5315</v>
      </c>
      <c r="D21" s="1" t="s">
        <v>12</v>
      </c>
      <c r="E21" s="240">
        <v>61.6</v>
      </c>
      <c r="F21" s="241">
        <v>120</v>
      </c>
      <c r="G21" s="240">
        <v>66.3</v>
      </c>
      <c r="H21" s="241">
        <v>129.19999999999999</v>
      </c>
      <c r="I21" s="263">
        <v>53.1</v>
      </c>
      <c r="J21" s="264">
        <v>103.4</v>
      </c>
      <c r="K21" s="263">
        <v>6.6</v>
      </c>
      <c r="L21" s="264">
        <v>12.9</v>
      </c>
      <c r="M21" s="292"/>
      <c r="N21" s="292"/>
      <c r="O21" s="100"/>
      <c r="Q21" s="603" t="s">
        <v>61</v>
      </c>
      <c r="R21" s="553"/>
      <c r="S21" s="15">
        <v>33.15</v>
      </c>
      <c r="T21" s="15">
        <v>53.4</v>
      </c>
      <c r="U21" s="15">
        <v>53.4</v>
      </c>
      <c r="V21" s="15">
        <v>44.7</v>
      </c>
      <c r="W21" s="22">
        <f>S21+T21+U21+V21</f>
        <v>184.64999999999998</v>
      </c>
      <c r="X21" s="15">
        <v>33.15</v>
      </c>
      <c r="Y21" s="15">
        <v>48.1</v>
      </c>
      <c r="Z21" s="15">
        <v>48.1</v>
      </c>
      <c r="AA21" s="15">
        <v>39.200000000000003</v>
      </c>
      <c r="AB21" s="22">
        <f>X21+Y21+Z21+AA21</f>
        <v>168.55</v>
      </c>
      <c r="AC21" s="15">
        <v>33.1</v>
      </c>
      <c r="AD21" s="15">
        <v>38.799999999999997</v>
      </c>
      <c r="AE21" s="15">
        <v>38.799999999999997</v>
      </c>
      <c r="AF21" s="15">
        <v>33.1</v>
      </c>
      <c r="AG21" s="112">
        <f>AC21+AD21+AE21+AF21</f>
        <v>143.80000000000001</v>
      </c>
      <c r="AI21" s="603">
        <v>2</v>
      </c>
      <c r="AJ21" s="664" t="s">
        <v>42</v>
      </c>
      <c r="AK21" s="664"/>
      <c r="AL21" s="20">
        <v>1112</v>
      </c>
      <c r="AM21" s="20">
        <v>7113</v>
      </c>
      <c r="AN21" s="394">
        <f>'Structural Information'!U10</f>
        <v>3</v>
      </c>
      <c r="AO21" s="394">
        <f>'Structural Information'!T23/1000</f>
        <v>0.25</v>
      </c>
      <c r="AP21" s="308">
        <f t="shared" ref="AP21:AP28" si="8">0.43*AN21</f>
        <v>1.29</v>
      </c>
      <c r="AQ21" s="297">
        <f>(0.08*AP21*1000+0.022*'Structural Information'!$AE$18*'Structural Information'!$W$24)/1000</f>
        <v>0.23414400000000002</v>
      </c>
      <c r="AR21" s="299">
        <f>AP21*'Structural Information'!$AE$24/AO21</f>
        <v>9.5976000000000013E-3</v>
      </c>
      <c r="AS21" s="394" t="s">
        <v>85</v>
      </c>
      <c r="AT21" s="394" t="s">
        <v>85</v>
      </c>
      <c r="AU21" s="394">
        <v>30.8</v>
      </c>
      <c r="AV21" s="297">
        <f t="shared" si="1"/>
        <v>0.29560608000000005</v>
      </c>
      <c r="AW21" s="299">
        <f>AR21+AQ21*(AR21*3/AP21)*(N78-1)</f>
        <v>3.3764124217070077E-2</v>
      </c>
      <c r="AX21" s="394" t="s">
        <v>85</v>
      </c>
      <c r="AY21" s="394" t="s">
        <v>85</v>
      </c>
      <c r="AZ21" s="394">
        <v>33.15</v>
      </c>
      <c r="BA21" s="239">
        <f t="shared" si="2"/>
        <v>1.119280717795873</v>
      </c>
      <c r="BB21" s="299">
        <f>AR21+AQ21*(AR21*3/AP21)*(O78-1)</f>
        <v>6.0726775203057345E-2</v>
      </c>
      <c r="BC21" s="394" t="s">
        <v>85</v>
      </c>
      <c r="BD21" s="394" t="s">
        <v>85</v>
      </c>
      <c r="BE21" s="394">
        <v>26.55</v>
      </c>
      <c r="BF21" s="290">
        <f t="shared" si="3"/>
        <v>1.6122958816411725</v>
      </c>
      <c r="BR21" s="708" t="s">
        <v>349</v>
      </c>
      <c r="BS21" s="709"/>
      <c r="BT21" s="709"/>
      <c r="BU21" s="709"/>
      <c r="BV21" s="710"/>
    </row>
    <row r="22" spans="2:74" ht="15.75" thickBot="1" x14ac:dyDescent="0.3">
      <c r="B22" s="623"/>
      <c r="C22" s="110">
        <v>5316</v>
      </c>
      <c r="D22" s="110" t="s">
        <v>12</v>
      </c>
      <c r="E22" s="249">
        <v>61.6</v>
      </c>
      <c r="F22" s="250">
        <v>120</v>
      </c>
      <c r="G22" s="249">
        <v>66.3</v>
      </c>
      <c r="H22" s="250">
        <v>129.19999999999999</v>
      </c>
      <c r="I22" s="269">
        <v>53.1</v>
      </c>
      <c r="J22" s="270">
        <v>103.4</v>
      </c>
      <c r="K22" s="269">
        <v>6.6</v>
      </c>
      <c r="L22" s="270">
        <v>12.9</v>
      </c>
      <c r="M22" s="295"/>
      <c r="N22" s="295"/>
      <c r="O22" s="103"/>
      <c r="Q22" s="604" t="s">
        <v>60</v>
      </c>
      <c r="R22" s="605"/>
      <c r="S22" s="25">
        <f>AC16</f>
        <v>33.15</v>
      </c>
      <c r="T22" s="25">
        <v>53.4</v>
      </c>
      <c r="U22" s="25">
        <v>53.4</v>
      </c>
      <c r="V22" s="25">
        <v>44.7</v>
      </c>
      <c r="W22" s="113">
        <f>S22+T22+U22+V22</f>
        <v>184.64999999999998</v>
      </c>
      <c r="X22" s="25">
        <f>S21</f>
        <v>33.15</v>
      </c>
      <c r="Y22" s="25">
        <v>48.1</v>
      </c>
      <c r="Z22" s="25">
        <v>48.1</v>
      </c>
      <c r="AA22" s="25">
        <v>39.200000000000003</v>
      </c>
      <c r="AB22" s="113">
        <f>X22+Y22+Z22+AA22</f>
        <v>168.55</v>
      </c>
      <c r="AC22" s="25">
        <v>33.1</v>
      </c>
      <c r="AD22" s="25">
        <v>38.799999999999997</v>
      </c>
      <c r="AE22" s="25">
        <v>38.799999999999997</v>
      </c>
      <c r="AF22" s="25">
        <v>33.1</v>
      </c>
      <c r="AG22" s="114">
        <f>AC22+AD22+AE22+AF22</f>
        <v>143.80000000000001</v>
      </c>
      <c r="AI22" s="603"/>
      <c r="AJ22" s="664"/>
      <c r="AK22" s="664"/>
      <c r="AL22" s="402">
        <v>1212</v>
      </c>
      <c r="AM22" s="402">
        <v>7213</v>
      </c>
      <c r="AN22" s="403">
        <f>'Structural Information'!U10</f>
        <v>3</v>
      </c>
      <c r="AO22" s="403">
        <f>'Structural Information'!T28/1000</f>
        <v>0.3</v>
      </c>
      <c r="AP22" s="404">
        <f t="shared" si="8"/>
        <v>1.29</v>
      </c>
      <c r="AQ22" s="405">
        <f>(0.08*AP22*1000+0.022*'Structural Information'!$AE$18*'Structural Information'!$W$24)/1000</f>
        <v>0.23414400000000002</v>
      </c>
      <c r="AR22" s="300">
        <f>AP22*'Structural Information'!$AE$24/AO22</f>
        <v>7.9980000000000016E-3</v>
      </c>
      <c r="AS22" s="403" t="s">
        <v>85</v>
      </c>
      <c r="AT22" s="403" t="s">
        <v>85</v>
      </c>
      <c r="AU22" s="403">
        <v>82.8</v>
      </c>
      <c r="AV22" s="405">
        <f t="shared" si="1"/>
        <v>0.66223440000000011</v>
      </c>
      <c r="AW22" s="300">
        <f>AR22+AQ22*(AR22*3/AP22)*(N84-1)</f>
        <v>3.4228972209230782E-2</v>
      </c>
      <c r="AX22" s="403" t="s">
        <v>85</v>
      </c>
      <c r="AY22" s="403" t="s">
        <v>85</v>
      </c>
      <c r="AZ22" s="403">
        <v>89.2</v>
      </c>
      <c r="BA22" s="237">
        <f t="shared" si="2"/>
        <v>3.0532243210633858</v>
      </c>
      <c r="BB22" s="300">
        <f>AR22+AQ22*(AR22*3/AP22)*(O84-1)</f>
        <v>5.0878771938461548E-2</v>
      </c>
      <c r="BC22" s="403" t="s">
        <v>85</v>
      </c>
      <c r="BD22" s="403" t="s">
        <v>85</v>
      </c>
      <c r="BE22" s="403">
        <v>71.400000000000006</v>
      </c>
      <c r="BF22" s="288">
        <f t="shared" si="3"/>
        <v>3.6327443164061548</v>
      </c>
      <c r="BR22" s="711" t="s">
        <v>348</v>
      </c>
      <c r="BS22" s="713" t="s">
        <v>221</v>
      </c>
      <c r="BT22" s="715" t="s">
        <v>222</v>
      </c>
      <c r="BU22" s="715" t="s">
        <v>223</v>
      </c>
      <c r="BV22" s="717" t="s">
        <v>224</v>
      </c>
    </row>
    <row r="23" spans="2:74" ht="15.75" thickBot="1" x14ac:dyDescent="0.3">
      <c r="B23" s="1"/>
      <c r="C23" s="1"/>
      <c r="D23" s="1"/>
      <c r="E23" s="1"/>
      <c r="F23" s="1"/>
      <c r="G23" s="1"/>
      <c r="H23" s="1"/>
      <c r="AI23" s="603"/>
      <c r="AJ23" s="664"/>
      <c r="AK23" s="664"/>
      <c r="AL23" s="402">
        <v>1312</v>
      </c>
      <c r="AM23" s="402">
        <v>7313</v>
      </c>
      <c r="AN23" s="403">
        <f>'Structural Information'!U10</f>
        <v>3</v>
      </c>
      <c r="AO23" s="403">
        <f>'Structural Information'!T28/1000</f>
        <v>0.3</v>
      </c>
      <c r="AP23" s="404">
        <f t="shared" si="8"/>
        <v>1.29</v>
      </c>
      <c r="AQ23" s="405">
        <f>(0.08*AP23*1000+0.022*'Structural Information'!$AE$18*'Structural Information'!$W$24)/1000</f>
        <v>0.23414400000000002</v>
      </c>
      <c r="AR23" s="300">
        <f>AP23*'Structural Information'!$AE$24/AO23</f>
        <v>7.9980000000000016E-3</v>
      </c>
      <c r="AS23" s="403" t="s">
        <v>85</v>
      </c>
      <c r="AT23" s="403" t="s">
        <v>85</v>
      </c>
      <c r="AU23" s="403">
        <v>82.8</v>
      </c>
      <c r="AV23" s="405">
        <f t="shared" si="1"/>
        <v>0.66223440000000011</v>
      </c>
      <c r="AW23" s="300">
        <f>AR23+AQ23*(AR23*3/AP23)*(N90-1)</f>
        <v>3.4228972209230782E-2</v>
      </c>
      <c r="AX23" s="403" t="s">
        <v>85</v>
      </c>
      <c r="AY23" s="403" t="s">
        <v>85</v>
      </c>
      <c r="AZ23" s="403">
        <v>89.2</v>
      </c>
      <c r="BA23" s="237">
        <f t="shared" si="2"/>
        <v>3.0532243210633858</v>
      </c>
      <c r="BB23" s="300">
        <f>AR23+AQ23*(AR23*3/AP23)*(O90-1)</f>
        <v>5.0878771938461548E-2</v>
      </c>
      <c r="BC23" s="403" t="s">
        <v>85</v>
      </c>
      <c r="BD23" s="403" t="s">
        <v>85</v>
      </c>
      <c r="BE23" s="403">
        <v>71.400000000000006</v>
      </c>
      <c r="BF23" s="288">
        <f t="shared" si="3"/>
        <v>3.6327443164061548</v>
      </c>
      <c r="BR23" s="712"/>
      <c r="BS23" s="714"/>
      <c r="BT23" s="716"/>
      <c r="BU23" s="716"/>
      <c r="BV23" s="718"/>
    </row>
    <row r="24" spans="2:74" ht="16.5" thickBot="1" x14ac:dyDescent="0.3">
      <c r="B24" s="624" t="s">
        <v>318</v>
      </c>
      <c r="C24" s="625"/>
      <c r="D24" s="625"/>
      <c r="E24" s="625"/>
      <c r="F24" s="625"/>
      <c r="G24" s="625"/>
      <c r="H24" s="625"/>
      <c r="I24" s="625"/>
      <c r="J24" s="625"/>
      <c r="K24" s="625"/>
      <c r="L24" s="625"/>
      <c r="M24" s="625"/>
      <c r="N24" s="625"/>
      <c r="O24" s="626"/>
      <c r="Q24" s="694" t="s">
        <v>239</v>
      </c>
      <c r="R24" s="695"/>
      <c r="S24" s="695"/>
      <c r="T24" s="695"/>
      <c r="U24" s="695"/>
      <c r="V24" s="695"/>
      <c r="W24" s="695"/>
      <c r="X24" s="695"/>
      <c r="Y24" s="695"/>
      <c r="Z24" s="695"/>
      <c r="AA24" s="695"/>
      <c r="AB24" s="695"/>
      <c r="AC24" s="695"/>
      <c r="AD24" s="695"/>
      <c r="AE24" s="695"/>
      <c r="AF24" s="695"/>
      <c r="AG24" s="696"/>
      <c r="AI24" s="603"/>
      <c r="AJ24" s="664"/>
      <c r="AK24" s="664"/>
      <c r="AL24" s="21">
        <v>1412</v>
      </c>
      <c r="AM24" s="21">
        <v>7413</v>
      </c>
      <c r="AN24" s="395">
        <f>'Structural Information'!U10</f>
        <v>3</v>
      </c>
      <c r="AO24" s="395">
        <f>'Structural Information'!T23/1000</f>
        <v>0.25</v>
      </c>
      <c r="AP24" s="309">
        <f t="shared" si="8"/>
        <v>1.29</v>
      </c>
      <c r="AQ24" s="231">
        <f>(0.08*AP24*1000+0.022*'Structural Information'!$AE$18*'Structural Information'!$W$24)/1000</f>
        <v>0.23414400000000002</v>
      </c>
      <c r="AR24" s="300">
        <f>AP24*'Structural Information'!$AE$24/AO24</f>
        <v>9.5976000000000013E-3</v>
      </c>
      <c r="AS24" s="403" t="s">
        <v>85</v>
      </c>
      <c r="AT24" s="403" t="s">
        <v>85</v>
      </c>
      <c r="AU24" s="403">
        <v>47.5</v>
      </c>
      <c r="AV24" s="405">
        <f t="shared" si="1"/>
        <v>0.45588600000000007</v>
      </c>
      <c r="AW24" s="301">
        <f>AR24+AQ24*(AR24*3/AP24)*(N96-1)</f>
        <v>3.3764124217070077E-2</v>
      </c>
      <c r="AX24" s="395" t="s">
        <v>85</v>
      </c>
      <c r="AY24" s="395" t="s">
        <v>85</v>
      </c>
      <c r="AZ24" s="395">
        <v>51.1</v>
      </c>
      <c r="BA24" s="302">
        <f t="shared" si="2"/>
        <v>1.725346747492281</v>
      </c>
      <c r="BB24" s="301">
        <f>AR24+AQ24*(AR24*3/AP24)*(O96-1)</f>
        <v>6.0726775203057345E-2</v>
      </c>
      <c r="BC24" s="395" t="s">
        <v>85</v>
      </c>
      <c r="BD24" s="395" t="s">
        <v>85</v>
      </c>
      <c r="BE24" s="395">
        <v>40.9</v>
      </c>
      <c r="BF24" s="289">
        <f t="shared" si="3"/>
        <v>2.4837251058050454</v>
      </c>
      <c r="BR24" s="171" t="s">
        <v>350</v>
      </c>
      <c r="BS24" s="140">
        <f>BS14/$BS14</f>
        <v>1</v>
      </c>
      <c r="BT24" s="140">
        <f>BT14/$BS14</f>
        <v>3.7380352036672915</v>
      </c>
      <c r="BU24" s="140">
        <f>BU14/$BS14</f>
        <v>9.1484715915492423</v>
      </c>
      <c r="BV24" s="175">
        <f>BV14/$BS14</f>
        <v>26.13123025351203</v>
      </c>
    </row>
    <row r="25" spans="2:74" x14ac:dyDescent="0.25">
      <c r="B25" s="615" t="s">
        <v>63</v>
      </c>
      <c r="C25" s="627" t="s">
        <v>32</v>
      </c>
      <c r="D25" s="627" t="s">
        <v>30</v>
      </c>
      <c r="E25" s="621" t="s">
        <v>439</v>
      </c>
      <c r="F25" s="599" t="s">
        <v>438</v>
      </c>
      <c r="G25" s="621" t="s">
        <v>437</v>
      </c>
      <c r="H25" s="599" t="s">
        <v>436</v>
      </c>
      <c r="I25" s="621" t="s">
        <v>435</v>
      </c>
      <c r="J25" s="599" t="s">
        <v>434</v>
      </c>
      <c r="K25" s="621" t="s">
        <v>433</v>
      </c>
      <c r="L25" s="599" t="s">
        <v>432</v>
      </c>
      <c r="M25" s="637" t="s">
        <v>347</v>
      </c>
      <c r="N25" s="706" t="s">
        <v>431</v>
      </c>
      <c r="O25" s="601" t="s">
        <v>430</v>
      </c>
      <c r="Q25" s="603" t="s">
        <v>9</v>
      </c>
      <c r="R25" s="553"/>
      <c r="S25" s="553">
        <v>1</v>
      </c>
      <c r="T25" s="553"/>
      <c r="U25" s="553"/>
      <c r="V25" s="553"/>
      <c r="W25" s="553"/>
      <c r="X25" s="553">
        <v>2</v>
      </c>
      <c r="Y25" s="553"/>
      <c r="Z25" s="553"/>
      <c r="AA25" s="553"/>
      <c r="AB25" s="553"/>
      <c r="AC25" s="553">
        <v>3</v>
      </c>
      <c r="AD25" s="553"/>
      <c r="AE25" s="553"/>
      <c r="AF25" s="553"/>
      <c r="AG25" s="611"/>
      <c r="AI25" s="697">
        <v>1</v>
      </c>
      <c r="AJ25" s="700" t="s">
        <v>42</v>
      </c>
      <c r="AK25" s="701"/>
      <c r="AL25" s="391">
        <v>1111</v>
      </c>
      <c r="AM25" s="20">
        <v>7112</v>
      </c>
      <c r="AN25" s="394">
        <v>3</v>
      </c>
      <c r="AO25" s="394">
        <f>'Structural Information'!T23/1000</f>
        <v>0.25</v>
      </c>
      <c r="AP25" s="308">
        <f t="shared" si="8"/>
        <v>1.29</v>
      </c>
      <c r="AQ25" s="297">
        <f>(0.08*AP25*1000+0.022*'Structural Information'!$AE$18*'Structural Information'!$W$24)/1000</f>
        <v>0.23414400000000002</v>
      </c>
      <c r="AR25" s="299">
        <f>AP25*'Structural Information'!$AE$24/AO25</f>
        <v>9.5976000000000013E-3</v>
      </c>
      <c r="AS25" s="394" t="s">
        <v>85</v>
      </c>
      <c r="AT25" s="394" t="s">
        <v>85</v>
      </c>
      <c r="AU25" s="394">
        <v>30.8</v>
      </c>
      <c r="AV25" s="297">
        <f t="shared" si="1"/>
        <v>0.29560608000000005</v>
      </c>
      <c r="AW25" s="299">
        <f>AR25+AQ25*(AR25*3/AP25)*(N78-1)</f>
        <v>3.3764124217070077E-2</v>
      </c>
      <c r="AX25" s="394" t="s">
        <v>85</v>
      </c>
      <c r="AY25" s="394" t="s">
        <v>85</v>
      </c>
      <c r="AZ25" s="394">
        <v>33.15</v>
      </c>
      <c r="BA25" s="239">
        <f t="shared" si="2"/>
        <v>1.119280717795873</v>
      </c>
      <c r="BB25" s="299">
        <f>AR25+AQ25*(AR25*3/AP25)*(O78-1)</f>
        <v>6.0726775203057345E-2</v>
      </c>
      <c r="BC25" s="394" t="s">
        <v>85</v>
      </c>
      <c r="BD25" s="394" t="s">
        <v>85</v>
      </c>
      <c r="BE25" s="394">
        <v>26.55</v>
      </c>
      <c r="BF25" s="290">
        <f t="shared" si="3"/>
        <v>1.6122958816411725</v>
      </c>
      <c r="BR25" s="171" t="s">
        <v>351</v>
      </c>
      <c r="BS25" s="140">
        <f t="shared" ref="BS25:BV29" si="9">BS15/$BS15</f>
        <v>1</v>
      </c>
      <c r="BT25" s="140">
        <f t="shared" si="9"/>
        <v>3.9366328662688796</v>
      </c>
      <c r="BU25" s="140">
        <f t="shared" si="9"/>
        <v>7.9011580404695891</v>
      </c>
      <c r="BV25" s="175">
        <f t="shared" si="9"/>
        <v>20.382942045890804</v>
      </c>
    </row>
    <row r="26" spans="2:74" ht="15.75" thickBot="1" x14ac:dyDescent="0.3">
      <c r="B26" s="623"/>
      <c r="C26" s="620"/>
      <c r="D26" s="620"/>
      <c r="E26" s="622"/>
      <c r="F26" s="600"/>
      <c r="G26" s="622"/>
      <c r="H26" s="600"/>
      <c r="I26" s="622"/>
      <c r="J26" s="600"/>
      <c r="K26" s="622"/>
      <c r="L26" s="600"/>
      <c r="M26" s="638"/>
      <c r="N26" s="707"/>
      <c r="O26" s="602"/>
      <c r="Q26" s="603" t="s">
        <v>42</v>
      </c>
      <c r="R26" s="553"/>
      <c r="S26" s="19" t="s">
        <v>43</v>
      </c>
      <c r="T26" s="19" t="s">
        <v>44</v>
      </c>
      <c r="U26" s="19" t="s">
        <v>45</v>
      </c>
      <c r="V26" s="19" t="s">
        <v>46</v>
      </c>
      <c r="W26" s="19" t="s">
        <v>62</v>
      </c>
      <c r="X26" s="19" t="s">
        <v>47</v>
      </c>
      <c r="Y26" s="19" t="s">
        <v>48</v>
      </c>
      <c r="Z26" s="19" t="s">
        <v>49</v>
      </c>
      <c r="AA26" s="19" t="s">
        <v>50</v>
      </c>
      <c r="AB26" s="19" t="s">
        <v>62</v>
      </c>
      <c r="AC26" s="19" t="s">
        <v>51</v>
      </c>
      <c r="AD26" s="19" t="s">
        <v>52</v>
      </c>
      <c r="AE26" s="19" t="s">
        <v>53</v>
      </c>
      <c r="AF26" s="19" t="s">
        <v>54</v>
      </c>
      <c r="AG26" s="111" t="s">
        <v>62</v>
      </c>
      <c r="AI26" s="698"/>
      <c r="AJ26" s="702"/>
      <c r="AK26" s="703"/>
      <c r="AL26" s="392">
        <v>1211</v>
      </c>
      <c r="AM26" s="402">
        <v>7212</v>
      </c>
      <c r="AN26" s="403">
        <v>3</v>
      </c>
      <c r="AO26" s="403">
        <f>'Structural Information'!T28/1000</f>
        <v>0.3</v>
      </c>
      <c r="AP26" s="404">
        <f t="shared" si="8"/>
        <v>1.29</v>
      </c>
      <c r="AQ26" s="405">
        <f>(0.08*AP26*1000+0.022*'Structural Information'!$AE$18*'Structural Information'!$W$24)/1000</f>
        <v>0.23414400000000002</v>
      </c>
      <c r="AR26" s="300">
        <f>AP26*'Structural Information'!$AE$24/AO26</f>
        <v>7.9980000000000016E-3</v>
      </c>
      <c r="AS26" s="403" t="s">
        <v>85</v>
      </c>
      <c r="AT26" s="403" t="s">
        <v>85</v>
      </c>
      <c r="AU26" s="403">
        <v>82.8</v>
      </c>
      <c r="AV26" s="405">
        <f t="shared" si="1"/>
        <v>0.66223440000000011</v>
      </c>
      <c r="AW26" s="300">
        <f>AR26+AQ26*(AR26*3/AP26)*(N90-1)</f>
        <v>3.4228972209230782E-2</v>
      </c>
      <c r="AX26" s="403" t="s">
        <v>85</v>
      </c>
      <c r="AY26" s="403" t="s">
        <v>85</v>
      </c>
      <c r="AZ26" s="403">
        <v>89.2</v>
      </c>
      <c r="BA26" s="237">
        <f t="shared" si="2"/>
        <v>3.0532243210633858</v>
      </c>
      <c r="BB26" s="300">
        <f>AR26+AQ26*(AR26*3/AP26)*(O84-1)</f>
        <v>5.0878771938461548E-2</v>
      </c>
      <c r="BC26" s="403" t="s">
        <v>85</v>
      </c>
      <c r="BD26" s="403" t="s">
        <v>85</v>
      </c>
      <c r="BE26" s="403">
        <v>71.400000000000006</v>
      </c>
      <c r="BF26" s="288">
        <f t="shared" si="3"/>
        <v>3.6327443164061548</v>
      </c>
      <c r="BR26" s="171" t="s">
        <v>353</v>
      </c>
      <c r="BS26" s="140">
        <f t="shared" si="9"/>
        <v>1</v>
      </c>
      <c r="BT26" s="140">
        <f t="shared" si="9"/>
        <v>3.9118173130530782</v>
      </c>
      <c r="BU26" s="140">
        <f t="shared" si="9"/>
        <v>6.9462320729081712</v>
      </c>
      <c r="BV26" s="175">
        <f t="shared" si="9"/>
        <v>16.082369737404139</v>
      </c>
    </row>
    <row r="27" spans="2:74" x14ac:dyDescent="0.25">
      <c r="B27" s="616">
        <v>1</v>
      </c>
      <c r="C27" s="1">
        <v>5111</v>
      </c>
      <c r="D27" s="1" t="s">
        <v>12</v>
      </c>
      <c r="E27" s="252">
        <v>7.7999999999999996E-3</v>
      </c>
      <c r="F27" s="253">
        <v>7.7999999999999996E-3</v>
      </c>
      <c r="G27" s="252">
        <v>4.53E-2</v>
      </c>
      <c r="H27" s="253">
        <v>4.53E-2</v>
      </c>
      <c r="I27" s="271">
        <v>0.14019999999999999</v>
      </c>
      <c r="J27" s="272">
        <v>0.14019999999999999</v>
      </c>
      <c r="K27" s="271">
        <v>0.47220000000000001</v>
      </c>
      <c r="L27" s="272">
        <v>0.47220000000000001</v>
      </c>
      <c r="M27" s="229">
        <v>0</v>
      </c>
      <c r="N27" s="134">
        <f t="shared" ref="N27:N44" si="10">G27/E27</f>
        <v>5.8076923076923084</v>
      </c>
      <c r="O27" s="288">
        <f t="shared" ref="O27:O44" si="11">I27/E27</f>
        <v>17.974358974358974</v>
      </c>
      <c r="Q27" s="603" t="s">
        <v>61</v>
      </c>
      <c r="R27" s="553"/>
      <c r="S27" s="15">
        <v>26.55</v>
      </c>
      <c r="T27" s="15">
        <v>85.1</v>
      </c>
      <c r="U27" s="15">
        <v>85.1</v>
      </c>
      <c r="V27" s="15">
        <v>51.7</v>
      </c>
      <c r="W27" s="22">
        <f>S27+T27+U27+V27</f>
        <v>248.45</v>
      </c>
      <c r="X27" s="15">
        <v>26.55</v>
      </c>
      <c r="Y27" s="15">
        <v>71.400000000000006</v>
      </c>
      <c r="Z27" s="15">
        <v>71.400000000000006</v>
      </c>
      <c r="AA27" s="15">
        <v>40.9</v>
      </c>
      <c r="AB27" s="22">
        <f>X27+Y27+Z27+AA27</f>
        <v>210.25000000000003</v>
      </c>
      <c r="AC27" s="15">
        <v>26.55</v>
      </c>
      <c r="AD27" s="15">
        <v>67</v>
      </c>
      <c r="AE27" s="15">
        <v>67</v>
      </c>
      <c r="AF27" s="15">
        <v>38.700000000000003</v>
      </c>
      <c r="AG27" s="112">
        <f>AC27+AD27+AE27+AF27</f>
        <v>199.25</v>
      </c>
      <c r="AI27" s="698"/>
      <c r="AJ27" s="702"/>
      <c r="AK27" s="703"/>
      <c r="AL27" s="392">
        <v>1311</v>
      </c>
      <c r="AM27" s="402">
        <v>7312</v>
      </c>
      <c r="AN27" s="403">
        <v>3</v>
      </c>
      <c r="AO27" s="403">
        <f>'Structural Information'!T28/1000</f>
        <v>0.3</v>
      </c>
      <c r="AP27" s="404">
        <f t="shared" si="8"/>
        <v>1.29</v>
      </c>
      <c r="AQ27" s="405">
        <f>(0.08*AP27*1000+0.022*'Structural Information'!$AE$18*'Structural Information'!$W$24)/1000</f>
        <v>0.23414400000000002</v>
      </c>
      <c r="AR27" s="300">
        <f>AP27*'Structural Information'!$AE$24/AO27</f>
        <v>7.9980000000000016E-3</v>
      </c>
      <c r="AS27" s="403" t="s">
        <v>85</v>
      </c>
      <c r="AT27" s="403" t="s">
        <v>85</v>
      </c>
      <c r="AU27" s="403">
        <v>82.8</v>
      </c>
      <c r="AV27" s="405">
        <f t="shared" si="1"/>
        <v>0.66223440000000011</v>
      </c>
      <c r="AW27" s="300">
        <f>AR27+AQ27*(AR27*3/AP27)*(N90-1)</f>
        <v>3.4228972209230782E-2</v>
      </c>
      <c r="AX27" s="403" t="s">
        <v>85</v>
      </c>
      <c r="AY27" s="403" t="s">
        <v>85</v>
      </c>
      <c r="AZ27" s="403">
        <v>89.2</v>
      </c>
      <c r="BA27" s="237">
        <f t="shared" si="2"/>
        <v>3.0532243210633858</v>
      </c>
      <c r="BB27" s="300">
        <f>AR27+AQ27*(AR27*3/AP27)*(O90-1)</f>
        <v>5.0878771938461548E-2</v>
      </c>
      <c r="BC27" s="403" t="s">
        <v>85</v>
      </c>
      <c r="BD27" s="403" t="s">
        <v>85</v>
      </c>
      <c r="BE27" s="403">
        <v>71.400000000000006</v>
      </c>
      <c r="BF27" s="288">
        <f t="shared" si="3"/>
        <v>3.6327443164061548</v>
      </c>
      <c r="BR27" s="171" t="s">
        <v>352</v>
      </c>
      <c r="BS27" s="140">
        <f t="shared" si="9"/>
        <v>1</v>
      </c>
      <c r="BT27" s="140">
        <f t="shared" si="9"/>
        <v>3.9030051980483425</v>
      </c>
      <c r="BU27" s="140">
        <f t="shared" si="9"/>
        <v>6.5137063666731603</v>
      </c>
      <c r="BV27" s="175">
        <f t="shared" si="9"/>
        <v>14.701576765266028</v>
      </c>
    </row>
    <row r="28" spans="2:74" x14ac:dyDescent="0.25">
      <c r="B28" s="616"/>
      <c r="C28" s="1">
        <v>5112</v>
      </c>
      <c r="D28" s="1" t="s">
        <v>12</v>
      </c>
      <c r="E28" s="252">
        <v>7.7999999999999996E-3</v>
      </c>
      <c r="F28" s="253">
        <v>7.7999999999999996E-3</v>
      </c>
      <c r="G28" s="252">
        <v>4.53E-2</v>
      </c>
      <c r="H28" s="253">
        <v>4.53E-2</v>
      </c>
      <c r="I28" s="271">
        <v>0.14019999999999999</v>
      </c>
      <c r="J28" s="272">
        <v>0.14019999999999999</v>
      </c>
      <c r="K28" s="271">
        <v>0.47220000000000001</v>
      </c>
      <c r="L28" s="272">
        <v>0.47220000000000001</v>
      </c>
      <c r="M28" s="229">
        <v>0</v>
      </c>
      <c r="N28" s="134">
        <f t="shared" si="10"/>
        <v>5.8076923076923084</v>
      </c>
      <c r="O28" s="288">
        <f t="shared" si="11"/>
        <v>17.974358974358974</v>
      </c>
      <c r="Q28" s="603" t="s">
        <v>60</v>
      </c>
      <c r="R28" s="553"/>
      <c r="S28" s="15">
        <v>61.4</v>
      </c>
      <c r="T28" s="15">
        <v>102.4</v>
      </c>
      <c r="U28" s="15">
        <v>102.4</v>
      </c>
      <c r="V28" s="15">
        <v>61.4</v>
      </c>
      <c r="W28" s="22">
        <f>S28+T28+U28+V28</f>
        <v>327.60000000000002</v>
      </c>
      <c r="X28" s="15">
        <v>26.55</v>
      </c>
      <c r="Y28" s="15">
        <v>71.400000000000006</v>
      </c>
      <c r="Z28" s="15">
        <v>71.400000000000006</v>
      </c>
      <c r="AA28" s="15">
        <v>51.7</v>
      </c>
      <c r="AB28" s="22">
        <f>X28+Y28+Z28+AA28</f>
        <v>221.05</v>
      </c>
      <c r="AC28" s="15">
        <v>26.55</v>
      </c>
      <c r="AD28" s="15">
        <v>67</v>
      </c>
      <c r="AE28" s="15">
        <v>67</v>
      </c>
      <c r="AF28" s="15">
        <v>38.700000000000003</v>
      </c>
      <c r="AG28" s="112">
        <f>AC28+AD28+AE28+AF28</f>
        <v>199.25</v>
      </c>
      <c r="AI28" s="699"/>
      <c r="AJ28" s="704"/>
      <c r="AK28" s="705"/>
      <c r="AL28" s="393">
        <v>1411</v>
      </c>
      <c r="AM28" s="21">
        <v>7412</v>
      </c>
      <c r="AN28" s="395">
        <v>3</v>
      </c>
      <c r="AO28" s="309">
        <f>'Structural Information'!T23/1000</f>
        <v>0.25</v>
      </c>
      <c r="AP28" s="309">
        <f t="shared" si="8"/>
        <v>1.29</v>
      </c>
      <c r="AQ28" s="231">
        <f>(0.08*AP28*1000+0.022*'Structural Information'!$AE$18*'Structural Information'!$W$24)/1000</f>
        <v>0.23414400000000002</v>
      </c>
      <c r="AR28" s="301">
        <f>AP28*'Structural Information'!$AE$24/AO28</f>
        <v>9.5976000000000013E-3</v>
      </c>
      <c r="AS28" s="395" t="s">
        <v>85</v>
      </c>
      <c r="AT28" s="395" t="s">
        <v>85</v>
      </c>
      <c r="AU28" s="395">
        <v>60</v>
      </c>
      <c r="AV28" s="231">
        <f t="shared" si="1"/>
        <v>0.57585600000000003</v>
      </c>
      <c r="AW28" s="301">
        <f>AR28+AQ28*(AR28*3/AP28)*(N96-1)</f>
        <v>3.3764124217070077E-2</v>
      </c>
      <c r="AX28" s="395" t="s">
        <v>85</v>
      </c>
      <c r="AY28" s="395" t="s">
        <v>85</v>
      </c>
      <c r="AZ28" s="395">
        <v>64.599999999999994</v>
      </c>
      <c r="BA28" s="302">
        <f t="shared" si="2"/>
        <v>2.1811624244227268</v>
      </c>
      <c r="BB28" s="301">
        <f>AR28+AQ28*(AR28*3/AP28)*(O96-1)</f>
        <v>6.0726775203057345E-2</v>
      </c>
      <c r="BC28" s="395" t="s">
        <v>85</v>
      </c>
      <c r="BD28" s="395" t="s">
        <v>85</v>
      </c>
      <c r="BE28" s="395">
        <v>51.7</v>
      </c>
      <c r="BF28" s="289">
        <f t="shared" si="3"/>
        <v>3.1395742779980651</v>
      </c>
      <c r="BR28" s="171" t="s">
        <v>354</v>
      </c>
      <c r="BS28" s="140">
        <f t="shared" si="9"/>
        <v>1</v>
      </c>
      <c r="BT28" s="140">
        <f t="shared" si="9"/>
        <v>3.9903159270928614</v>
      </c>
      <c r="BU28" s="140">
        <f t="shared" si="9"/>
        <v>6.3482539440725576</v>
      </c>
      <c r="BV28" s="175">
        <f t="shared" si="9"/>
        <v>13.785080778090849</v>
      </c>
    </row>
    <row r="29" spans="2:74" ht="15.75" thickBot="1" x14ac:dyDescent="0.3">
      <c r="B29" s="616"/>
      <c r="C29" s="1">
        <v>5113</v>
      </c>
      <c r="D29" s="1" t="s">
        <v>12</v>
      </c>
      <c r="E29" s="252">
        <v>7.7999999999999996E-3</v>
      </c>
      <c r="F29" s="253">
        <v>7.7999999999999996E-3</v>
      </c>
      <c r="G29" s="252">
        <v>4.53E-2</v>
      </c>
      <c r="H29" s="253">
        <v>4.53E-2</v>
      </c>
      <c r="I29" s="271">
        <v>0.14019999999999999</v>
      </c>
      <c r="J29" s="272">
        <v>0.14019999999999999</v>
      </c>
      <c r="K29" s="271">
        <v>0.47220000000000001</v>
      </c>
      <c r="L29" s="272">
        <v>0.47220000000000001</v>
      </c>
      <c r="M29" s="229">
        <v>0</v>
      </c>
      <c r="N29" s="134">
        <f t="shared" si="10"/>
        <v>5.8076923076923084</v>
      </c>
      <c r="O29" s="288">
        <f t="shared" si="11"/>
        <v>17.974358974358974</v>
      </c>
      <c r="Q29" s="665" t="s">
        <v>73</v>
      </c>
      <c r="R29" s="666"/>
      <c r="S29" s="666"/>
      <c r="T29" s="666"/>
      <c r="U29" s="666"/>
      <c r="V29" s="666"/>
      <c r="W29" s="666"/>
      <c r="X29" s="666"/>
      <c r="Y29" s="666"/>
      <c r="Z29" s="666"/>
      <c r="AA29" s="666"/>
      <c r="AB29" s="666"/>
      <c r="AC29" s="666"/>
      <c r="AD29" s="666"/>
      <c r="AE29" s="666"/>
      <c r="AF29" s="666"/>
      <c r="AG29" s="667"/>
      <c r="AI29" s="603">
        <v>0</v>
      </c>
      <c r="AJ29" s="664" t="s">
        <v>42</v>
      </c>
      <c r="AK29" s="664"/>
      <c r="AL29" s="20">
        <v>1110</v>
      </c>
      <c r="AM29" s="20">
        <v>7111</v>
      </c>
      <c r="AN29" s="394">
        <f>'Structural Information'!U11</f>
        <v>2.75</v>
      </c>
      <c r="AO29" s="394">
        <f>'Structural Information'!T28/1000</f>
        <v>0.3</v>
      </c>
      <c r="AP29" s="296">
        <f>'Structural Information'!$T$11/((S5/S6)+1)</f>
        <v>1.9204211557296766</v>
      </c>
      <c r="AQ29" s="297">
        <f>(0.08*AP29*1000+0.022*'Structural Information'!$AE$18*'Structural Information'!$W$24)/1000</f>
        <v>0.28457769245837417</v>
      </c>
      <c r="AR29" s="300">
        <f>0.7*'Structural Information'!$AE$34*AP29/AO29</f>
        <v>8.3346278158667984E-3</v>
      </c>
      <c r="AS29" s="403" t="s">
        <v>85</v>
      </c>
      <c r="AT29" s="403" t="s">
        <v>85</v>
      </c>
      <c r="AU29" s="403">
        <v>71.3</v>
      </c>
      <c r="AV29" s="237">
        <f>AU29*AR29</f>
        <v>0.59425896327130268</v>
      </c>
      <c r="AW29" s="406">
        <f>AR29+AQ29*(AR29*3/AP29)*(N77-1)</f>
        <v>2.706014644791201E-2</v>
      </c>
      <c r="AX29" s="403" t="s">
        <v>85</v>
      </c>
      <c r="AY29" s="403" t="s">
        <v>85</v>
      </c>
      <c r="AZ29" s="403">
        <v>76.8</v>
      </c>
      <c r="BA29" s="405">
        <f>AZ29*AW29</f>
        <v>2.0782192471996423</v>
      </c>
      <c r="BB29" s="300">
        <f>AR29+AQ29*(AR29*3/AP29)*(O77-1)</f>
        <v>4.9718879039199596E-2</v>
      </c>
      <c r="BC29" s="403" t="s">
        <v>85</v>
      </c>
      <c r="BD29" s="403" t="s">
        <v>85</v>
      </c>
      <c r="BE29" s="403">
        <v>61.4</v>
      </c>
      <c r="BF29" s="288">
        <f>BE29*BB29</f>
        <v>3.0527391730068549</v>
      </c>
      <c r="BR29" s="65" t="s">
        <v>355</v>
      </c>
      <c r="BS29" s="146">
        <f t="shared" si="9"/>
        <v>1</v>
      </c>
      <c r="BT29" s="146">
        <f t="shared" si="9"/>
        <v>3.7787411115164593</v>
      </c>
      <c r="BU29" s="146">
        <f t="shared" si="9"/>
        <v>6.2268485554886519</v>
      </c>
      <c r="BV29" s="176">
        <f t="shared" si="9"/>
        <v>13.929285284178087</v>
      </c>
    </row>
    <row r="30" spans="2:74" x14ac:dyDescent="0.25">
      <c r="B30" s="616"/>
      <c r="C30" s="1">
        <v>5114</v>
      </c>
      <c r="D30" s="1" t="s">
        <v>12</v>
      </c>
      <c r="E30" s="252">
        <v>7.7999999999999996E-3</v>
      </c>
      <c r="F30" s="253">
        <v>7.7999999999999996E-3</v>
      </c>
      <c r="G30" s="252">
        <v>4.53E-2</v>
      </c>
      <c r="H30" s="253">
        <v>4.53E-2</v>
      </c>
      <c r="I30" s="271">
        <v>0.14019999999999999</v>
      </c>
      <c r="J30" s="272">
        <v>0.14019999999999999</v>
      </c>
      <c r="K30" s="271">
        <v>0.47220000000000001</v>
      </c>
      <c r="L30" s="272">
        <v>0.47220000000000001</v>
      </c>
      <c r="M30" s="229">
        <v>0</v>
      </c>
      <c r="N30" s="134">
        <f t="shared" si="10"/>
        <v>5.8076923076923084</v>
      </c>
      <c r="O30" s="288">
        <f t="shared" si="11"/>
        <v>17.974358974358974</v>
      </c>
      <c r="Q30" s="603" t="s">
        <v>9</v>
      </c>
      <c r="R30" s="553"/>
      <c r="S30" s="553">
        <v>4</v>
      </c>
      <c r="T30" s="553"/>
      <c r="U30" s="553"/>
      <c r="V30" s="553"/>
      <c r="W30" s="553"/>
      <c r="X30" s="553">
        <v>5</v>
      </c>
      <c r="Y30" s="553"/>
      <c r="Z30" s="553"/>
      <c r="AA30" s="553"/>
      <c r="AB30" s="553"/>
      <c r="AC30" s="553">
        <v>6</v>
      </c>
      <c r="AD30" s="553"/>
      <c r="AE30" s="553"/>
      <c r="AF30" s="553"/>
      <c r="AG30" s="611"/>
      <c r="AI30" s="603"/>
      <c r="AJ30" s="664"/>
      <c r="AK30" s="664"/>
      <c r="AL30" s="402">
        <v>1210</v>
      </c>
      <c r="AM30" s="402">
        <v>7211</v>
      </c>
      <c r="AN30" s="403">
        <f>'Structural Information'!U11</f>
        <v>2.75</v>
      </c>
      <c r="AO30" s="403">
        <f>'Structural Information'!T33/1000</f>
        <v>0.5</v>
      </c>
      <c r="AP30" s="407">
        <f>'Structural Information'!$T$11/((T5/T6)+1)</f>
        <v>1.5013786764705881</v>
      </c>
      <c r="AQ30" s="405">
        <f>(0.08*AP30*1000+0.022*'Structural Information'!$AE$18*'Structural Information'!$W$24)/1000</f>
        <v>0.25105429411764701</v>
      </c>
      <c r="AR30" s="300">
        <f>0.7*'Structural Information'!$AE$34*AP30/AO30</f>
        <v>3.909590073529411E-3</v>
      </c>
      <c r="AS30" s="403" t="s">
        <v>85</v>
      </c>
      <c r="AT30" s="403" t="s">
        <v>85</v>
      </c>
      <c r="AU30" s="403">
        <v>118.8</v>
      </c>
      <c r="AV30" s="237">
        <f>AU30*AR30</f>
        <v>0.46445930073529401</v>
      </c>
      <c r="AW30" s="406">
        <f>AR30+AQ30*(AR30*3/AP30)*(N83-1)</f>
        <v>1.4731410948617643E-2</v>
      </c>
      <c r="AX30" s="403" t="s">
        <v>85</v>
      </c>
      <c r="AY30" s="403" t="s">
        <v>85</v>
      </c>
      <c r="AZ30" s="403">
        <v>128</v>
      </c>
      <c r="BA30" s="405">
        <f>AZ30*AW30</f>
        <v>1.8856206014230583</v>
      </c>
      <c r="BB30" s="300">
        <f>AR30+AQ30*(AR30*3/AP30)*(O83-1)</f>
        <v>2.311919767866176E-2</v>
      </c>
      <c r="BC30" s="403" t="s">
        <v>85</v>
      </c>
      <c r="BD30" s="403" t="s">
        <v>85</v>
      </c>
      <c r="BE30" s="403">
        <v>102.4</v>
      </c>
      <c r="BF30" s="288">
        <f>BE30*BB30</f>
        <v>2.3674058422949642</v>
      </c>
    </row>
    <row r="31" spans="2:74" x14ac:dyDescent="0.25">
      <c r="B31" s="616"/>
      <c r="C31" s="1">
        <v>5115</v>
      </c>
      <c r="D31" s="1" t="s">
        <v>12</v>
      </c>
      <c r="E31" s="252">
        <v>7.7999999999999996E-3</v>
      </c>
      <c r="F31" s="253">
        <v>7.7999999999999996E-3</v>
      </c>
      <c r="G31" s="252">
        <v>4.53E-2</v>
      </c>
      <c r="H31" s="253">
        <v>4.53E-2</v>
      </c>
      <c r="I31" s="271">
        <v>0.14019999999999999</v>
      </c>
      <c r="J31" s="272">
        <v>0.14019999999999999</v>
      </c>
      <c r="K31" s="271">
        <v>0.47220000000000001</v>
      </c>
      <c r="L31" s="272">
        <v>0.47220000000000001</v>
      </c>
      <c r="M31" s="229">
        <v>0</v>
      </c>
      <c r="N31" s="134">
        <f t="shared" si="10"/>
        <v>5.8076923076923084</v>
      </c>
      <c r="O31" s="288">
        <f t="shared" si="11"/>
        <v>17.974358974358974</v>
      </c>
      <c r="Q31" s="603" t="s">
        <v>42</v>
      </c>
      <c r="R31" s="553"/>
      <c r="S31" s="19" t="s">
        <v>55</v>
      </c>
      <c r="T31" s="19" t="s">
        <v>56</v>
      </c>
      <c r="U31" s="19" t="s">
        <v>57</v>
      </c>
      <c r="V31" s="19" t="s">
        <v>58</v>
      </c>
      <c r="W31" s="19" t="s">
        <v>62</v>
      </c>
      <c r="X31" s="19" t="s">
        <v>65</v>
      </c>
      <c r="Y31" s="19" t="s">
        <v>66</v>
      </c>
      <c r="Z31" s="19" t="s">
        <v>67</v>
      </c>
      <c r="AA31" s="19" t="s">
        <v>68</v>
      </c>
      <c r="AB31" s="19" t="s">
        <v>62</v>
      </c>
      <c r="AC31" s="19" t="s">
        <v>69</v>
      </c>
      <c r="AD31" s="19" t="s">
        <v>70</v>
      </c>
      <c r="AE31" s="19" t="s">
        <v>71</v>
      </c>
      <c r="AF31" s="19" t="s">
        <v>72</v>
      </c>
      <c r="AG31" s="111" t="s">
        <v>62</v>
      </c>
      <c r="AI31" s="603"/>
      <c r="AJ31" s="664"/>
      <c r="AK31" s="664"/>
      <c r="AL31" s="402">
        <v>1310</v>
      </c>
      <c r="AM31" s="402">
        <v>7311</v>
      </c>
      <c r="AN31" s="403">
        <f>'Structural Information'!U11</f>
        <v>2.75</v>
      </c>
      <c r="AO31" s="403">
        <f>'Structural Information'!T33/1000</f>
        <v>0.5</v>
      </c>
      <c r="AP31" s="407">
        <f>'Structural Information'!$T$11/((U5/U6)+1)</f>
        <v>1.5013786764705881</v>
      </c>
      <c r="AQ31" s="405">
        <f>(0.08*AP31*1000+0.022*'Structural Information'!$AE$18*'Structural Information'!$W$24)/1000</f>
        <v>0.25105429411764701</v>
      </c>
      <c r="AR31" s="300">
        <f>0.7*'Structural Information'!$AE$34*AP31/AO31</f>
        <v>3.909590073529411E-3</v>
      </c>
      <c r="AS31" s="403" t="s">
        <v>85</v>
      </c>
      <c r="AT31" s="403" t="s">
        <v>85</v>
      </c>
      <c r="AU31" s="403">
        <v>118.8</v>
      </c>
      <c r="AV31" s="237">
        <f>AU31*AR31</f>
        <v>0.46445930073529401</v>
      </c>
      <c r="AW31" s="406">
        <f>AR31+AQ31*(AR31*3/AP31)*(N89-1)</f>
        <v>1.4731410948617643E-2</v>
      </c>
      <c r="AX31" s="403" t="s">
        <v>85</v>
      </c>
      <c r="AY31" s="403" t="s">
        <v>85</v>
      </c>
      <c r="AZ31" s="403">
        <v>128</v>
      </c>
      <c r="BA31" s="405">
        <f>AZ31*AW31</f>
        <v>1.8856206014230583</v>
      </c>
      <c r="BB31" s="300">
        <f>AR31+AQ31*(AR31*3/AP31)*(O89-1)</f>
        <v>2.311919767866176E-2</v>
      </c>
      <c r="BC31" s="403" t="s">
        <v>85</v>
      </c>
      <c r="BD31" s="403" t="s">
        <v>85</v>
      </c>
      <c r="BE31" s="403">
        <v>102.4</v>
      </c>
      <c r="BF31" s="288">
        <f>BE31*BB31</f>
        <v>2.3674058422949642</v>
      </c>
    </row>
    <row r="32" spans="2:74" ht="15.75" thickBot="1" x14ac:dyDescent="0.3">
      <c r="B32" s="617"/>
      <c r="C32" s="21">
        <v>5116</v>
      </c>
      <c r="D32" s="21" t="s">
        <v>12</v>
      </c>
      <c r="E32" s="254">
        <v>7.7999999999999996E-3</v>
      </c>
      <c r="F32" s="255">
        <v>7.7999999999999996E-3</v>
      </c>
      <c r="G32" s="254">
        <v>4.53E-2</v>
      </c>
      <c r="H32" s="255">
        <v>4.53E-2</v>
      </c>
      <c r="I32" s="273">
        <v>0.14019999999999999</v>
      </c>
      <c r="J32" s="274">
        <v>0.14019999999999999</v>
      </c>
      <c r="K32" s="273">
        <v>0.47220000000000001</v>
      </c>
      <c r="L32" s="274">
        <v>0.47220000000000001</v>
      </c>
      <c r="M32" s="230">
        <v>0</v>
      </c>
      <c r="N32" s="231">
        <f t="shared" si="10"/>
        <v>5.8076923076923084</v>
      </c>
      <c r="O32" s="289">
        <f t="shared" si="11"/>
        <v>17.974358974358974</v>
      </c>
      <c r="Q32" s="603" t="s">
        <v>61</v>
      </c>
      <c r="R32" s="553"/>
      <c r="S32" s="15">
        <v>26.55</v>
      </c>
      <c r="T32" s="15">
        <v>42.7</v>
      </c>
      <c r="U32" s="15">
        <v>42.7</v>
      </c>
      <c r="V32" s="15">
        <v>35.799999999999997</v>
      </c>
      <c r="W32" s="22">
        <f>S32+T32+U32+V32</f>
        <v>147.75</v>
      </c>
      <c r="X32" s="15">
        <v>26.55</v>
      </c>
      <c r="Y32" s="15">
        <v>38.5</v>
      </c>
      <c r="Z32" s="15">
        <v>38.5</v>
      </c>
      <c r="AA32" s="15">
        <v>31.3</v>
      </c>
      <c r="AB32" s="22">
        <f>X32+Y32+Z32+AA32</f>
        <v>134.85</v>
      </c>
      <c r="AC32" s="15">
        <v>26.5</v>
      </c>
      <c r="AD32" s="15">
        <v>31</v>
      </c>
      <c r="AE32" s="15">
        <v>31</v>
      </c>
      <c r="AF32" s="15">
        <v>26.5</v>
      </c>
      <c r="AG32" s="112">
        <f>AC32+AD32+AE32+AF32</f>
        <v>115</v>
      </c>
      <c r="AI32" s="604"/>
      <c r="AJ32" s="670"/>
      <c r="AK32" s="670"/>
      <c r="AL32" s="110">
        <v>1410</v>
      </c>
      <c r="AM32" s="110">
        <v>7411</v>
      </c>
      <c r="AN32" s="396">
        <f>'Structural Information'!U11</f>
        <v>2.75</v>
      </c>
      <c r="AO32" s="396">
        <f>'Structural Information'!T28/1000</f>
        <v>0.3</v>
      </c>
      <c r="AP32" s="139">
        <f>'Structural Information'!$T$11/((V5/V6)+1)</f>
        <v>1.4933358720487431</v>
      </c>
      <c r="AQ32" s="235">
        <f>(0.08*AP32*1000+0.022*'Structural Information'!$AE$18*'Structural Information'!$W$24)/1000</f>
        <v>0.25041086976389942</v>
      </c>
      <c r="AR32" s="310">
        <f>0.7*'Structural Information'!$AE$34*AP32/AO32</f>
        <v>6.4810776846915448E-3</v>
      </c>
      <c r="AS32" s="396" t="s">
        <v>85</v>
      </c>
      <c r="AT32" s="396" t="s">
        <v>85</v>
      </c>
      <c r="AU32" s="396">
        <v>71.3</v>
      </c>
      <c r="AV32" s="311">
        <f>AU32*AR32</f>
        <v>0.46210083891850712</v>
      </c>
      <c r="AW32" s="146">
        <f>AR32+AQ32*(AR32*3/AP32)*(N95-1)</f>
        <v>2.2958382588400491E-2</v>
      </c>
      <c r="AX32" s="396" t="s">
        <v>85</v>
      </c>
      <c r="AY32" s="396" t="s">
        <v>85</v>
      </c>
      <c r="AZ32" s="396">
        <v>76.8</v>
      </c>
      <c r="BA32" s="235">
        <f>AZ32*AW32</f>
        <v>1.7632037827891576</v>
      </c>
      <c r="BB32" s="310">
        <f>AR32+AQ32*(AR32*3/AP32)*(O95-1)</f>
        <v>4.2896673910240088E-2</v>
      </c>
      <c r="BC32" s="396" t="s">
        <v>85</v>
      </c>
      <c r="BD32" s="396" t="s">
        <v>85</v>
      </c>
      <c r="BE32" s="396">
        <v>61.4</v>
      </c>
      <c r="BF32" s="291">
        <f>BE32*BB32</f>
        <v>2.6338557780887415</v>
      </c>
    </row>
    <row r="33" spans="2:33" ht="15.75" thickBot="1" x14ac:dyDescent="0.3">
      <c r="B33" s="618">
        <v>2</v>
      </c>
      <c r="C33" s="20">
        <v>5211</v>
      </c>
      <c r="D33" s="20" t="s">
        <v>12</v>
      </c>
      <c r="E33" s="257">
        <v>7.7999999999999996E-3</v>
      </c>
      <c r="F33" s="258">
        <v>7.7999999999999996E-3</v>
      </c>
      <c r="G33" s="257">
        <v>4.53E-2</v>
      </c>
      <c r="H33" s="258">
        <v>4.53E-2</v>
      </c>
      <c r="I33" s="275">
        <v>0.14019999999999999</v>
      </c>
      <c r="J33" s="276">
        <v>0.14019999999999999</v>
      </c>
      <c r="K33" s="275">
        <v>0.47220000000000001</v>
      </c>
      <c r="L33" s="276">
        <v>0.47220000000000001</v>
      </c>
      <c r="M33" s="134">
        <v>0</v>
      </c>
      <c r="N33" s="134">
        <f t="shared" si="10"/>
        <v>5.8076923076923084</v>
      </c>
      <c r="O33" s="288">
        <f t="shared" si="11"/>
        <v>17.974358974358974</v>
      </c>
      <c r="Q33" s="604" t="s">
        <v>60</v>
      </c>
      <c r="R33" s="605"/>
      <c r="S33" s="25">
        <v>26.55</v>
      </c>
      <c r="T33" s="25">
        <v>42.7</v>
      </c>
      <c r="U33" s="25">
        <v>42.7</v>
      </c>
      <c r="V33" s="25">
        <v>35.799999999999997</v>
      </c>
      <c r="W33" s="113">
        <f>S33+T33+U33+V33</f>
        <v>147.75</v>
      </c>
      <c r="X33" s="25">
        <v>26.55</v>
      </c>
      <c r="Y33" s="25">
        <v>38.5</v>
      </c>
      <c r="Z33" s="25">
        <v>38.5</v>
      </c>
      <c r="AA33" s="25">
        <v>31.3</v>
      </c>
      <c r="AB33" s="113">
        <f>X33+Y33+Z33+AA33</f>
        <v>134.85</v>
      </c>
      <c r="AC33" s="25">
        <v>26.5</v>
      </c>
      <c r="AD33" s="25">
        <v>31</v>
      </c>
      <c r="AE33" s="25">
        <v>31</v>
      </c>
      <c r="AF33" s="25">
        <v>26.5</v>
      </c>
      <c r="AG33" s="114">
        <f>AC33+AD33+AE33+AF33</f>
        <v>115</v>
      </c>
    </row>
    <row r="34" spans="2:33" ht="15.75" thickBot="1" x14ac:dyDescent="0.3">
      <c r="B34" s="616"/>
      <c r="C34" s="1">
        <v>5212</v>
      </c>
      <c r="D34" s="1" t="s">
        <v>12</v>
      </c>
      <c r="E34" s="252">
        <v>7.7999999999999996E-3</v>
      </c>
      <c r="F34" s="253">
        <v>7.7999999999999996E-3</v>
      </c>
      <c r="G34" s="252">
        <v>4.53E-2</v>
      </c>
      <c r="H34" s="253">
        <v>4.53E-2</v>
      </c>
      <c r="I34" s="271">
        <v>0.14019999999999999</v>
      </c>
      <c r="J34" s="272">
        <v>0.14019999999999999</v>
      </c>
      <c r="K34" s="271">
        <v>0.47220000000000001</v>
      </c>
      <c r="L34" s="272">
        <v>0.47220000000000001</v>
      </c>
      <c r="M34" s="134">
        <v>0</v>
      </c>
      <c r="N34" s="134">
        <f t="shared" si="10"/>
        <v>5.8076923076923084</v>
      </c>
      <c r="O34" s="288">
        <f t="shared" si="11"/>
        <v>17.974358974358974</v>
      </c>
    </row>
    <row r="35" spans="2:33" x14ac:dyDescent="0.25">
      <c r="B35" s="616"/>
      <c r="C35" s="1">
        <v>5213</v>
      </c>
      <c r="D35" s="1" t="s">
        <v>12</v>
      </c>
      <c r="E35" s="252">
        <v>7.7999999999999996E-3</v>
      </c>
      <c r="F35" s="253">
        <v>7.7999999999999996E-3</v>
      </c>
      <c r="G35" s="252">
        <v>4.53E-2</v>
      </c>
      <c r="H35" s="253">
        <v>4.53E-2</v>
      </c>
      <c r="I35" s="271">
        <v>0.14019999999999999</v>
      </c>
      <c r="J35" s="272">
        <v>0.14019999999999999</v>
      </c>
      <c r="K35" s="271">
        <v>0.47220000000000001</v>
      </c>
      <c r="L35" s="272">
        <v>0.47220000000000001</v>
      </c>
      <c r="M35" s="134">
        <v>0</v>
      </c>
      <c r="N35" s="134">
        <f t="shared" si="10"/>
        <v>5.8076923076923084</v>
      </c>
      <c r="O35" s="288">
        <f t="shared" si="11"/>
        <v>17.974358974358974</v>
      </c>
      <c r="Q35" s="691" t="s">
        <v>327</v>
      </c>
      <c r="R35" s="692"/>
      <c r="S35" s="692"/>
      <c r="T35" s="692"/>
      <c r="U35" s="692"/>
      <c r="V35" s="692"/>
      <c r="W35" s="692"/>
      <c r="X35" s="692"/>
      <c r="Y35" s="692"/>
      <c r="Z35" s="692"/>
      <c r="AA35" s="692"/>
      <c r="AB35" s="692"/>
      <c r="AC35" s="692"/>
      <c r="AD35" s="692"/>
      <c r="AE35" s="692"/>
      <c r="AF35" s="692"/>
      <c r="AG35" s="693"/>
    </row>
    <row r="36" spans="2:33" x14ac:dyDescent="0.25">
      <c r="B36" s="616"/>
      <c r="C36" s="1">
        <v>5214</v>
      </c>
      <c r="D36" s="1" t="s">
        <v>12</v>
      </c>
      <c r="E36" s="252">
        <v>7.7999999999999996E-3</v>
      </c>
      <c r="F36" s="253">
        <v>7.7999999999999996E-3</v>
      </c>
      <c r="G36" s="252">
        <v>4.53E-2</v>
      </c>
      <c r="H36" s="253">
        <v>4.53E-2</v>
      </c>
      <c r="I36" s="271">
        <v>0.14019999999999999</v>
      </c>
      <c r="J36" s="272">
        <v>0.14019999999999999</v>
      </c>
      <c r="K36" s="271">
        <v>0.47220000000000001</v>
      </c>
      <c r="L36" s="272">
        <v>0.47220000000000001</v>
      </c>
      <c r="M36" s="134">
        <v>0</v>
      </c>
      <c r="N36" s="134">
        <f t="shared" si="10"/>
        <v>5.8076923076923084</v>
      </c>
      <c r="O36" s="288">
        <f t="shared" si="11"/>
        <v>17.974358974358974</v>
      </c>
      <c r="Q36" s="603" t="s">
        <v>9</v>
      </c>
      <c r="R36" s="553"/>
      <c r="S36" s="553">
        <v>1</v>
      </c>
      <c r="T36" s="553"/>
      <c r="U36" s="553"/>
      <c r="V36" s="553"/>
      <c r="W36" s="553"/>
      <c r="X36" s="553">
        <v>2</v>
      </c>
      <c r="Y36" s="553"/>
      <c r="Z36" s="553"/>
      <c r="AA36" s="553"/>
      <c r="AB36" s="553"/>
      <c r="AC36" s="553">
        <v>3</v>
      </c>
      <c r="AD36" s="553"/>
      <c r="AE36" s="553"/>
      <c r="AF36" s="553"/>
      <c r="AG36" s="611"/>
    </row>
    <row r="37" spans="2:33" x14ac:dyDescent="0.25">
      <c r="B37" s="616"/>
      <c r="C37" s="1">
        <v>5215</v>
      </c>
      <c r="D37" s="1" t="s">
        <v>12</v>
      </c>
      <c r="E37" s="252">
        <v>7.7999999999999996E-3</v>
      </c>
      <c r="F37" s="253">
        <v>7.7999999999999996E-3</v>
      </c>
      <c r="G37" s="252">
        <v>4.53E-2</v>
      </c>
      <c r="H37" s="253">
        <v>4.53E-2</v>
      </c>
      <c r="I37" s="271">
        <v>0.14019999999999999</v>
      </c>
      <c r="J37" s="272">
        <v>0.14019999999999999</v>
      </c>
      <c r="K37" s="271">
        <v>0.47220000000000001</v>
      </c>
      <c r="L37" s="272">
        <v>0.47220000000000001</v>
      </c>
      <c r="M37" s="134">
        <v>0</v>
      </c>
      <c r="N37" s="134">
        <f t="shared" si="10"/>
        <v>5.8076923076923084</v>
      </c>
      <c r="O37" s="288">
        <f t="shared" si="11"/>
        <v>17.974358974358974</v>
      </c>
      <c r="Q37" s="603" t="s">
        <v>42</v>
      </c>
      <c r="R37" s="553"/>
      <c r="S37" s="19" t="s">
        <v>43</v>
      </c>
      <c r="T37" s="19" t="s">
        <v>44</v>
      </c>
      <c r="U37" s="19" t="s">
        <v>45</v>
      </c>
      <c r="V37" s="19" t="s">
        <v>46</v>
      </c>
      <c r="W37" s="19" t="s">
        <v>62</v>
      </c>
      <c r="X37" s="19" t="s">
        <v>47</v>
      </c>
      <c r="Y37" s="19" t="s">
        <v>48</v>
      </c>
      <c r="Z37" s="19" t="s">
        <v>49</v>
      </c>
      <c r="AA37" s="19" t="s">
        <v>50</v>
      </c>
      <c r="AB37" s="19" t="s">
        <v>62</v>
      </c>
      <c r="AC37" s="19" t="s">
        <v>51</v>
      </c>
      <c r="AD37" s="19" t="s">
        <v>52</v>
      </c>
      <c r="AE37" s="19" t="s">
        <v>53</v>
      </c>
      <c r="AF37" s="19" t="s">
        <v>54</v>
      </c>
      <c r="AG37" s="111" t="s">
        <v>62</v>
      </c>
    </row>
    <row r="38" spans="2:33" x14ac:dyDescent="0.25">
      <c r="B38" s="617"/>
      <c r="C38" s="21">
        <v>5216</v>
      </c>
      <c r="D38" s="21" t="s">
        <v>12</v>
      </c>
      <c r="E38" s="254">
        <v>7.7999999999999996E-3</v>
      </c>
      <c r="F38" s="255">
        <v>7.7999999999999996E-3</v>
      </c>
      <c r="G38" s="254">
        <v>4.53E-2</v>
      </c>
      <c r="H38" s="255">
        <v>4.53E-2</v>
      </c>
      <c r="I38" s="273">
        <v>0.14019999999999999</v>
      </c>
      <c r="J38" s="274">
        <v>0.14019999999999999</v>
      </c>
      <c r="K38" s="273">
        <v>0.47220000000000001</v>
      </c>
      <c r="L38" s="274">
        <v>0.47220000000000001</v>
      </c>
      <c r="M38" s="134">
        <v>0</v>
      </c>
      <c r="N38" s="231">
        <f t="shared" si="10"/>
        <v>5.8076923076923084</v>
      </c>
      <c r="O38" s="289">
        <f t="shared" si="11"/>
        <v>17.974358974358974</v>
      </c>
      <c r="Q38" s="603" t="s">
        <v>61</v>
      </c>
      <c r="R38" s="553"/>
      <c r="S38" s="15">
        <v>3.3</v>
      </c>
      <c r="T38" s="15">
        <v>10.6</v>
      </c>
      <c r="U38" s="15">
        <v>10.6</v>
      </c>
      <c r="V38" s="15">
        <v>6.45</v>
      </c>
      <c r="W38" s="22">
        <f>S38+T38+U38+V38</f>
        <v>30.95</v>
      </c>
      <c r="X38" s="15">
        <v>3.3</v>
      </c>
      <c r="Y38" s="15">
        <v>8.9</v>
      </c>
      <c r="Z38" s="15">
        <v>8.9</v>
      </c>
      <c r="AA38" s="15">
        <v>5.0999999999999996</v>
      </c>
      <c r="AB38" s="22">
        <f>X38+Y38+Z38+AA38</f>
        <v>26.200000000000003</v>
      </c>
      <c r="AC38" s="15">
        <v>3.3</v>
      </c>
      <c r="AD38" s="15">
        <v>8.4</v>
      </c>
      <c r="AE38" s="15">
        <v>8.4</v>
      </c>
      <c r="AF38" s="15">
        <v>4.8</v>
      </c>
      <c r="AG38" s="112">
        <f>AC38+AD38+AE38+AF38</f>
        <v>24.900000000000002</v>
      </c>
    </row>
    <row r="39" spans="2:33" x14ac:dyDescent="0.25">
      <c r="B39" s="618">
        <v>3</v>
      </c>
      <c r="C39" s="20">
        <v>5311</v>
      </c>
      <c r="D39" s="20" t="s">
        <v>12</v>
      </c>
      <c r="E39" s="257">
        <v>7.7999999999999996E-3</v>
      </c>
      <c r="F39" s="258">
        <v>7.7999999999999996E-3</v>
      </c>
      <c r="G39" s="257">
        <v>4.53E-2</v>
      </c>
      <c r="H39" s="258">
        <v>4.53E-2</v>
      </c>
      <c r="I39" s="275">
        <v>0.14019999999999999</v>
      </c>
      <c r="J39" s="276">
        <v>0.14019999999999999</v>
      </c>
      <c r="K39" s="275">
        <v>0.47220000000000001</v>
      </c>
      <c r="L39" s="276">
        <v>0.47220000000000001</v>
      </c>
      <c r="M39" s="238">
        <v>0</v>
      </c>
      <c r="N39" s="134">
        <f t="shared" si="10"/>
        <v>5.8076923076923084</v>
      </c>
      <c r="O39" s="288">
        <f t="shared" si="11"/>
        <v>17.974358974358974</v>
      </c>
      <c r="Q39" s="603" t="s">
        <v>60</v>
      </c>
      <c r="R39" s="553"/>
      <c r="S39" s="15">
        <v>7.7</v>
      </c>
      <c r="T39" s="15">
        <v>12.8</v>
      </c>
      <c r="U39" s="15">
        <v>12.8</v>
      </c>
      <c r="V39" s="15">
        <v>7.7</v>
      </c>
      <c r="W39" s="22">
        <f>S39+T39+U39+V39</f>
        <v>41</v>
      </c>
      <c r="X39" s="15">
        <v>3.3</v>
      </c>
      <c r="Y39" s="15">
        <v>8.9</v>
      </c>
      <c r="Z39" s="15">
        <v>8.9</v>
      </c>
      <c r="AA39" s="15">
        <v>6.45</v>
      </c>
      <c r="AB39" s="22">
        <f>X39+Y39+Z39+AA39</f>
        <v>27.55</v>
      </c>
      <c r="AC39" s="15">
        <v>3.3</v>
      </c>
      <c r="AD39" s="15">
        <v>8.4</v>
      </c>
      <c r="AE39" s="15">
        <v>8.4</v>
      </c>
      <c r="AF39" s="15">
        <v>4.8</v>
      </c>
      <c r="AG39" s="112">
        <f>AC39+AD39+AE39+AF39</f>
        <v>24.900000000000002</v>
      </c>
    </row>
    <row r="40" spans="2:33" x14ac:dyDescent="0.25">
      <c r="B40" s="616"/>
      <c r="C40" s="1">
        <v>5312</v>
      </c>
      <c r="D40" s="1" t="s">
        <v>12</v>
      </c>
      <c r="E40" s="252">
        <v>7.7999999999999996E-3</v>
      </c>
      <c r="F40" s="253">
        <v>7.7999999999999996E-3</v>
      </c>
      <c r="G40" s="252">
        <v>4.53E-2</v>
      </c>
      <c r="H40" s="253">
        <v>4.53E-2</v>
      </c>
      <c r="I40" s="271">
        <v>0.14019999999999999</v>
      </c>
      <c r="J40" s="272">
        <v>0.14019999999999999</v>
      </c>
      <c r="K40" s="271">
        <v>0.47220000000000001</v>
      </c>
      <c r="L40" s="272">
        <v>0.47220000000000001</v>
      </c>
      <c r="M40" s="229">
        <v>0</v>
      </c>
      <c r="N40" s="134">
        <f t="shared" si="10"/>
        <v>5.8076923076923084</v>
      </c>
      <c r="O40" s="288">
        <f t="shared" si="11"/>
        <v>17.974358974358974</v>
      </c>
      <c r="Q40" s="612" t="s">
        <v>73</v>
      </c>
      <c r="R40" s="613"/>
      <c r="S40" s="613"/>
      <c r="T40" s="613"/>
      <c r="U40" s="613"/>
      <c r="V40" s="613"/>
      <c r="W40" s="613"/>
      <c r="X40" s="613"/>
      <c r="Y40" s="613"/>
      <c r="Z40" s="613"/>
      <c r="AA40" s="613"/>
      <c r="AB40" s="613"/>
      <c r="AC40" s="613"/>
      <c r="AD40" s="613"/>
      <c r="AE40" s="613"/>
      <c r="AF40" s="613"/>
      <c r="AG40" s="614"/>
    </row>
    <row r="41" spans="2:33" x14ac:dyDescent="0.25">
      <c r="B41" s="616"/>
      <c r="C41" s="1">
        <v>5313</v>
      </c>
      <c r="D41" s="1" t="s">
        <v>12</v>
      </c>
      <c r="E41" s="252">
        <v>7.7999999999999996E-3</v>
      </c>
      <c r="F41" s="253">
        <v>7.7999999999999996E-3</v>
      </c>
      <c r="G41" s="252">
        <v>4.53E-2</v>
      </c>
      <c r="H41" s="253">
        <v>4.53E-2</v>
      </c>
      <c r="I41" s="271">
        <v>0.14019999999999999</v>
      </c>
      <c r="J41" s="272">
        <v>0.14019999999999999</v>
      </c>
      <c r="K41" s="271">
        <v>0.47220000000000001</v>
      </c>
      <c r="L41" s="272">
        <v>0.47220000000000001</v>
      </c>
      <c r="M41" s="229">
        <v>0</v>
      </c>
      <c r="N41" s="134">
        <f t="shared" si="10"/>
        <v>5.8076923076923084</v>
      </c>
      <c r="O41" s="288">
        <f t="shared" si="11"/>
        <v>17.974358974358974</v>
      </c>
      <c r="Q41" s="603" t="s">
        <v>9</v>
      </c>
      <c r="R41" s="553"/>
      <c r="S41" s="553">
        <v>4</v>
      </c>
      <c r="T41" s="553"/>
      <c r="U41" s="553"/>
      <c r="V41" s="553"/>
      <c r="W41" s="553"/>
      <c r="X41" s="553">
        <v>5</v>
      </c>
      <c r="Y41" s="553"/>
      <c r="Z41" s="553"/>
      <c r="AA41" s="553"/>
      <c r="AB41" s="553"/>
      <c r="AC41" s="553">
        <v>6</v>
      </c>
      <c r="AD41" s="553"/>
      <c r="AE41" s="553"/>
      <c r="AF41" s="553"/>
      <c r="AG41" s="611"/>
    </row>
    <row r="42" spans="2:33" x14ac:dyDescent="0.25">
      <c r="B42" s="616"/>
      <c r="C42" s="1">
        <v>5314</v>
      </c>
      <c r="D42" s="1" t="s">
        <v>12</v>
      </c>
      <c r="E42" s="252">
        <v>7.7999999999999996E-3</v>
      </c>
      <c r="F42" s="253">
        <v>7.7999999999999996E-3</v>
      </c>
      <c r="G42" s="252">
        <v>4.53E-2</v>
      </c>
      <c r="H42" s="253">
        <v>4.53E-2</v>
      </c>
      <c r="I42" s="271">
        <v>0.14019999999999999</v>
      </c>
      <c r="J42" s="272">
        <v>0.14019999999999999</v>
      </c>
      <c r="K42" s="271">
        <v>0.47220000000000001</v>
      </c>
      <c r="L42" s="272">
        <v>0.47220000000000001</v>
      </c>
      <c r="M42" s="229">
        <v>0</v>
      </c>
      <c r="N42" s="134">
        <f t="shared" si="10"/>
        <v>5.8076923076923084</v>
      </c>
      <c r="O42" s="288">
        <f t="shared" si="11"/>
        <v>17.974358974358974</v>
      </c>
      <c r="Q42" s="603" t="s">
        <v>42</v>
      </c>
      <c r="R42" s="553"/>
      <c r="S42" s="19" t="s">
        <v>55</v>
      </c>
      <c r="T42" s="19" t="s">
        <v>56</v>
      </c>
      <c r="U42" s="19" t="s">
        <v>57</v>
      </c>
      <c r="V42" s="19" t="s">
        <v>58</v>
      </c>
      <c r="W42" s="19" t="s">
        <v>62</v>
      </c>
      <c r="X42" s="19" t="s">
        <v>65</v>
      </c>
      <c r="Y42" s="19" t="s">
        <v>66</v>
      </c>
      <c r="Z42" s="19" t="s">
        <v>67</v>
      </c>
      <c r="AA42" s="19" t="s">
        <v>68</v>
      </c>
      <c r="AB42" s="19" t="s">
        <v>62</v>
      </c>
      <c r="AC42" s="19" t="s">
        <v>69</v>
      </c>
      <c r="AD42" s="19" t="s">
        <v>70</v>
      </c>
      <c r="AE42" s="19" t="s">
        <v>71</v>
      </c>
      <c r="AF42" s="19" t="s">
        <v>72</v>
      </c>
      <c r="AG42" s="111" t="s">
        <v>62</v>
      </c>
    </row>
    <row r="43" spans="2:33" x14ac:dyDescent="0.25">
      <c r="B43" s="616"/>
      <c r="C43" s="1">
        <v>5315</v>
      </c>
      <c r="D43" s="1" t="s">
        <v>12</v>
      </c>
      <c r="E43" s="252">
        <v>7.7999999999999996E-3</v>
      </c>
      <c r="F43" s="253">
        <v>7.7999999999999996E-3</v>
      </c>
      <c r="G43" s="252">
        <v>4.53E-2</v>
      </c>
      <c r="H43" s="253">
        <v>4.53E-2</v>
      </c>
      <c r="I43" s="271">
        <v>0.14019999999999999</v>
      </c>
      <c r="J43" s="272">
        <v>0.14019999999999999</v>
      </c>
      <c r="K43" s="271">
        <v>0.47220000000000001</v>
      </c>
      <c r="L43" s="272">
        <v>0.47220000000000001</v>
      </c>
      <c r="M43" s="229">
        <v>0</v>
      </c>
      <c r="N43" s="134">
        <f t="shared" si="10"/>
        <v>5.8076923076923084</v>
      </c>
      <c r="O43" s="288">
        <f t="shared" si="11"/>
        <v>17.974358974358974</v>
      </c>
      <c r="Q43" s="603" t="s">
        <v>61</v>
      </c>
      <c r="R43" s="553"/>
      <c r="S43" s="15">
        <v>3.3</v>
      </c>
      <c r="T43" s="15">
        <v>5.3</v>
      </c>
      <c r="U43" s="15">
        <v>5.3</v>
      </c>
      <c r="V43" s="15">
        <v>4.5</v>
      </c>
      <c r="W43" s="22">
        <f>S43+T43+U43+V43</f>
        <v>18.399999999999999</v>
      </c>
      <c r="X43" s="15">
        <v>3.3</v>
      </c>
      <c r="Y43" s="15">
        <v>4.8</v>
      </c>
      <c r="Z43" s="15">
        <v>4.8</v>
      </c>
      <c r="AA43" s="15">
        <v>3.9</v>
      </c>
      <c r="AB43" s="22">
        <f>X43+Y43+Z43+AA43</f>
        <v>16.799999999999997</v>
      </c>
      <c r="AC43" s="15">
        <v>3.3</v>
      </c>
      <c r="AD43" s="15">
        <v>3.9</v>
      </c>
      <c r="AE43" s="15">
        <v>3.9</v>
      </c>
      <c r="AF43" s="15">
        <v>3.3</v>
      </c>
      <c r="AG43" s="112">
        <f>AC43+AD43+AE43+AF43</f>
        <v>14.399999999999999</v>
      </c>
    </row>
    <row r="44" spans="2:33" ht="15.75" thickBot="1" x14ac:dyDescent="0.3">
      <c r="B44" s="623"/>
      <c r="C44" s="110">
        <v>5316</v>
      </c>
      <c r="D44" s="110" t="s">
        <v>12</v>
      </c>
      <c r="E44" s="260">
        <v>7.7999999999999996E-3</v>
      </c>
      <c r="F44" s="261">
        <v>7.7999999999999996E-3</v>
      </c>
      <c r="G44" s="260">
        <v>4.53E-2</v>
      </c>
      <c r="H44" s="261">
        <v>4.53E-2</v>
      </c>
      <c r="I44" s="277">
        <v>0.14019999999999999</v>
      </c>
      <c r="J44" s="278">
        <v>0.14019999999999999</v>
      </c>
      <c r="K44" s="277">
        <v>0.47220000000000001</v>
      </c>
      <c r="L44" s="278">
        <v>0.47220000000000001</v>
      </c>
      <c r="M44" s="298">
        <v>0</v>
      </c>
      <c r="N44" s="235">
        <f t="shared" si="10"/>
        <v>5.8076923076923084</v>
      </c>
      <c r="O44" s="291">
        <f t="shared" si="11"/>
        <v>17.974358974358974</v>
      </c>
      <c r="Q44" s="604" t="s">
        <v>60</v>
      </c>
      <c r="R44" s="605"/>
      <c r="S44" s="25">
        <v>3.3</v>
      </c>
      <c r="T44" s="25">
        <v>5.3</v>
      </c>
      <c r="U44" s="25">
        <v>5.3</v>
      </c>
      <c r="V44" s="25">
        <v>4.5</v>
      </c>
      <c r="W44" s="113">
        <f>S44+T44+U44+V44</f>
        <v>18.399999999999999</v>
      </c>
      <c r="X44" s="25">
        <v>3.3</v>
      </c>
      <c r="Y44" s="25">
        <v>4.8</v>
      </c>
      <c r="Z44" s="25">
        <v>4.8</v>
      </c>
      <c r="AA44" s="25">
        <v>3.9</v>
      </c>
      <c r="AB44" s="113">
        <f>X44+Y44+Z44+AA44</f>
        <v>16.799999999999997</v>
      </c>
      <c r="AC44" s="25">
        <v>3.3</v>
      </c>
      <c r="AD44" s="25">
        <v>3.9</v>
      </c>
      <c r="AE44" s="25">
        <v>3.9</v>
      </c>
      <c r="AF44" s="25">
        <v>3.3</v>
      </c>
      <c r="AG44" s="114">
        <f>AC44+AD44+AE44+AF44</f>
        <v>14.399999999999999</v>
      </c>
    </row>
    <row r="45" spans="2:33" ht="15.75" thickBot="1" x14ac:dyDescent="0.3"/>
    <row r="46" spans="2:33" ht="16.5" thickBot="1" x14ac:dyDescent="0.3">
      <c r="B46" s="630" t="s">
        <v>316</v>
      </c>
      <c r="C46" s="631"/>
      <c r="D46" s="631"/>
      <c r="E46" s="631"/>
      <c r="F46" s="631"/>
      <c r="G46" s="631"/>
      <c r="H46" s="631"/>
      <c r="I46" s="631"/>
      <c r="J46" s="631"/>
      <c r="K46" s="631"/>
      <c r="L46" s="631"/>
      <c r="M46" s="631"/>
      <c r="N46" s="631"/>
      <c r="O46" s="632"/>
    </row>
    <row r="47" spans="2:33" ht="15" customHeight="1" x14ac:dyDescent="0.25">
      <c r="B47" s="633" t="s">
        <v>64</v>
      </c>
      <c r="C47" s="619" t="s">
        <v>32</v>
      </c>
      <c r="D47" s="619" t="s">
        <v>30</v>
      </c>
      <c r="E47" s="628" t="s">
        <v>231</v>
      </c>
      <c r="F47" s="629" t="s">
        <v>232</v>
      </c>
      <c r="G47" s="619" t="s">
        <v>235</v>
      </c>
      <c r="H47" s="619" t="s">
        <v>236</v>
      </c>
      <c r="I47" s="628" t="s">
        <v>233</v>
      </c>
      <c r="J47" s="629" t="s">
        <v>234</v>
      </c>
      <c r="K47" s="628" t="s">
        <v>320</v>
      </c>
      <c r="L47" s="629" t="s">
        <v>321</v>
      </c>
      <c r="M47" s="637"/>
      <c r="N47" s="639"/>
      <c r="O47" s="635"/>
      <c r="R47" s="11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13"/>
    </row>
    <row r="48" spans="2:33" ht="15.75" thickBot="1" x14ac:dyDescent="0.3">
      <c r="B48" s="634"/>
      <c r="C48" s="620"/>
      <c r="D48" s="620"/>
      <c r="E48" s="622"/>
      <c r="F48" s="600"/>
      <c r="G48" s="620"/>
      <c r="H48" s="620"/>
      <c r="I48" s="622"/>
      <c r="J48" s="600"/>
      <c r="K48" s="622"/>
      <c r="L48" s="600"/>
      <c r="M48" s="638"/>
      <c r="N48" s="640"/>
      <c r="O48" s="636"/>
      <c r="R48" s="1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7"/>
    </row>
    <row r="49" spans="2:30" x14ac:dyDescent="0.25">
      <c r="B49" s="615">
        <v>1</v>
      </c>
      <c r="C49" s="1">
        <v>7111</v>
      </c>
      <c r="D49" s="1" t="s">
        <v>28</v>
      </c>
      <c r="E49" s="240">
        <v>71.3</v>
      </c>
      <c r="F49" s="241">
        <v>71.3</v>
      </c>
      <c r="G49" s="242">
        <v>76.8</v>
      </c>
      <c r="H49" s="242">
        <v>76.8</v>
      </c>
      <c r="I49" s="240">
        <v>61.4</v>
      </c>
      <c r="J49" s="241">
        <v>61.4</v>
      </c>
      <c r="K49" s="240">
        <v>7.7</v>
      </c>
      <c r="L49" s="241">
        <v>7.7</v>
      </c>
      <c r="M49" s="217"/>
      <c r="N49" s="217"/>
      <c r="O49" s="284"/>
      <c r="R49" s="1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7"/>
    </row>
    <row r="50" spans="2:30" x14ac:dyDescent="0.25">
      <c r="B50" s="616"/>
      <c r="C50" s="1">
        <v>7112</v>
      </c>
      <c r="D50" s="1" t="s">
        <v>27</v>
      </c>
      <c r="E50" s="240">
        <v>47.5</v>
      </c>
      <c r="F50" s="241">
        <v>47.5</v>
      </c>
      <c r="G50" s="242">
        <v>51.1</v>
      </c>
      <c r="H50" s="242">
        <v>51.1</v>
      </c>
      <c r="I50" s="240">
        <v>40.9</v>
      </c>
      <c r="J50" s="241">
        <v>40.9</v>
      </c>
      <c r="K50" s="240">
        <v>5.0999999999999996</v>
      </c>
      <c r="L50" s="241">
        <v>5.0999999999999996</v>
      </c>
      <c r="M50" s="217"/>
      <c r="N50" s="217"/>
      <c r="O50" s="284"/>
      <c r="R50" s="1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7"/>
    </row>
    <row r="51" spans="2:30" x14ac:dyDescent="0.25">
      <c r="B51" s="616"/>
      <c r="C51" s="1">
        <v>7113</v>
      </c>
      <c r="D51" s="1" t="s">
        <v>27</v>
      </c>
      <c r="E51" s="240">
        <v>44.9</v>
      </c>
      <c r="F51" s="241">
        <v>44.9</v>
      </c>
      <c r="G51" s="242">
        <v>48.4</v>
      </c>
      <c r="H51" s="242">
        <v>48.4</v>
      </c>
      <c r="I51" s="240">
        <v>38.700000000000003</v>
      </c>
      <c r="J51" s="241">
        <v>38.700000000000003</v>
      </c>
      <c r="K51" s="240">
        <v>4.8</v>
      </c>
      <c r="L51" s="241">
        <v>4.8</v>
      </c>
      <c r="M51" s="217"/>
      <c r="N51" s="217"/>
      <c r="O51" s="284"/>
      <c r="R51" s="1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7"/>
    </row>
    <row r="52" spans="2:30" x14ac:dyDescent="0.25">
      <c r="B52" s="616"/>
      <c r="C52" s="1">
        <v>7114</v>
      </c>
      <c r="D52" s="1" t="s">
        <v>27</v>
      </c>
      <c r="E52" s="240">
        <v>41.5</v>
      </c>
      <c r="F52" s="241">
        <v>41.5</v>
      </c>
      <c r="G52" s="242">
        <v>44.7</v>
      </c>
      <c r="H52" s="242">
        <v>44.7</v>
      </c>
      <c r="I52" s="240">
        <v>35.799999999999997</v>
      </c>
      <c r="J52" s="241">
        <v>35.799999999999997</v>
      </c>
      <c r="K52" s="240">
        <v>4.5</v>
      </c>
      <c r="L52" s="241">
        <v>4.5</v>
      </c>
      <c r="M52" s="217"/>
      <c r="N52" s="217"/>
      <c r="O52" s="284"/>
      <c r="R52" s="1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7"/>
    </row>
    <row r="53" spans="2:30" x14ac:dyDescent="0.25">
      <c r="B53" s="616"/>
      <c r="C53" s="1">
        <v>7115</v>
      </c>
      <c r="D53" s="1" t="s">
        <v>27</v>
      </c>
      <c r="E53" s="240">
        <v>36.4</v>
      </c>
      <c r="F53" s="241">
        <v>36.4</v>
      </c>
      <c r="G53" s="242">
        <v>39.200000000000003</v>
      </c>
      <c r="H53" s="242">
        <v>39.200000000000003</v>
      </c>
      <c r="I53" s="240">
        <v>31.3</v>
      </c>
      <c r="J53" s="241">
        <v>31.3</v>
      </c>
      <c r="K53" s="240">
        <v>3.9</v>
      </c>
      <c r="L53" s="241">
        <v>3.9</v>
      </c>
      <c r="M53" s="217"/>
      <c r="N53" s="217"/>
      <c r="O53" s="284"/>
      <c r="R53" s="1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7"/>
    </row>
    <row r="54" spans="2:30" x14ac:dyDescent="0.25">
      <c r="B54" s="617"/>
      <c r="C54" s="21">
        <v>7116</v>
      </c>
      <c r="D54" s="21" t="s">
        <v>27</v>
      </c>
      <c r="E54" s="243">
        <v>30.8</v>
      </c>
      <c r="F54" s="244">
        <v>30.8</v>
      </c>
      <c r="G54" s="245">
        <v>33.1</v>
      </c>
      <c r="H54" s="245">
        <v>33.1</v>
      </c>
      <c r="I54" s="243">
        <v>26.5</v>
      </c>
      <c r="J54" s="244">
        <v>26.5</v>
      </c>
      <c r="K54" s="243">
        <v>3.3</v>
      </c>
      <c r="L54" s="244">
        <v>3.3</v>
      </c>
      <c r="M54" s="256"/>
      <c r="N54" s="256"/>
      <c r="O54" s="285"/>
      <c r="R54" s="1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7"/>
    </row>
    <row r="55" spans="2:30" x14ac:dyDescent="0.25">
      <c r="B55" s="618">
        <v>2</v>
      </c>
      <c r="C55" s="20">
        <v>7211</v>
      </c>
      <c r="D55" s="20" t="s">
        <v>29</v>
      </c>
      <c r="E55" s="246">
        <v>118.8</v>
      </c>
      <c r="F55" s="247">
        <v>118.8</v>
      </c>
      <c r="G55" s="248">
        <v>128</v>
      </c>
      <c r="H55" s="248">
        <v>128</v>
      </c>
      <c r="I55" s="246">
        <v>102.4</v>
      </c>
      <c r="J55" s="247">
        <v>102.4</v>
      </c>
      <c r="K55" s="246">
        <v>12.8</v>
      </c>
      <c r="L55" s="247">
        <v>12.8</v>
      </c>
      <c r="M55" s="259"/>
      <c r="N55" s="259"/>
      <c r="O55" s="286"/>
      <c r="R55" s="1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7"/>
    </row>
    <row r="56" spans="2:30" x14ac:dyDescent="0.25">
      <c r="B56" s="616"/>
      <c r="C56" s="1">
        <v>7212</v>
      </c>
      <c r="D56" s="1" t="s">
        <v>28</v>
      </c>
      <c r="E56" s="240">
        <v>82.8</v>
      </c>
      <c r="F56" s="241">
        <v>82.8</v>
      </c>
      <c r="G56" s="242">
        <v>89.2</v>
      </c>
      <c r="H56" s="242">
        <v>89.2</v>
      </c>
      <c r="I56" s="240">
        <v>71.400000000000006</v>
      </c>
      <c r="J56" s="241">
        <v>71.400000000000006</v>
      </c>
      <c r="K56" s="240">
        <v>8.9</v>
      </c>
      <c r="L56" s="241">
        <v>8.9</v>
      </c>
      <c r="M56" s="217"/>
      <c r="N56" s="217"/>
      <c r="O56" s="284"/>
      <c r="R56" s="1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7"/>
    </row>
    <row r="57" spans="2:30" x14ac:dyDescent="0.25">
      <c r="B57" s="616"/>
      <c r="C57" s="1">
        <v>7213</v>
      </c>
      <c r="D57" s="1" t="s">
        <v>28</v>
      </c>
      <c r="E57" s="240">
        <v>77.8</v>
      </c>
      <c r="F57" s="241">
        <v>77.8</v>
      </c>
      <c r="G57" s="242">
        <v>83.8</v>
      </c>
      <c r="H57" s="242">
        <v>83.8</v>
      </c>
      <c r="I57" s="240">
        <v>67</v>
      </c>
      <c r="J57" s="241">
        <v>67</v>
      </c>
      <c r="K57" s="240">
        <v>8.4</v>
      </c>
      <c r="L57" s="241">
        <v>8.4</v>
      </c>
      <c r="M57" s="217"/>
      <c r="N57" s="217"/>
      <c r="O57" s="284"/>
      <c r="R57" s="1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7"/>
    </row>
    <row r="58" spans="2:30" x14ac:dyDescent="0.25">
      <c r="B58" s="616"/>
      <c r="C58" s="1">
        <v>7214</v>
      </c>
      <c r="D58" s="1" t="s">
        <v>27</v>
      </c>
      <c r="E58" s="240">
        <v>49.6</v>
      </c>
      <c r="F58" s="241">
        <v>49.6</v>
      </c>
      <c r="G58" s="242">
        <v>53.4</v>
      </c>
      <c r="H58" s="242">
        <v>53.4</v>
      </c>
      <c r="I58" s="240">
        <v>42.7</v>
      </c>
      <c r="J58" s="241">
        <v>42.7</v>
      </c>
      <c r="K58" s="240">
        <v>5.3</v>
      </c>
      <c r="L58" s="241">
        <v>5.3</v>
      </c>
      <c r="M58" s="217"/>
      <c r="N58" s="217"/>
      <c r="O58" s="284"/>
      <c r="R58" s="1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7"/>
    </row>
    <row r="59" spans="2:30" x14ac:dyDescent="0.25">
      <c r="B59" s="616"/>
      <c r="C59" s="1">
        <v>7215</v>
      </c>
      <c r="D59" s="1" t="s">
        <v>27</v>
      </c>
      <c r="E59" s="240">
        <v>44.7</v>
      </c>
      <c r="F59" s="241">
        <v>44.7</v>
      </c>
      <c r="G59" s="242">
        <v>48.1</v>
      </c>
      <c r="H59" s="242">
        <v>48.1</v>
      </c>
      <c r="I59" s="240">
        <v>38.5</v>
      </c>
      <c r="J59" s="241">
        <v>38.5</v>
      </c>
      <c r="K59" s="240">
        <v>4.8</v>
      </c>
      <c r="L59" s="241">
        <v>4.8</v>
      </c>
      <c r="M59" s="217"/>
      <c r="N59" s="217"/>
      <c r="O59" s="284"/>
      <c r="R59" s="1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7"/>
    </row>
    <row r="60" spans="2:30" x14ac:dyDescent="0.25">
      <c r="B60" s="617"/>
      <c r="C60" s="21">
        <v>7216</v>
      </c>
      <c r="D60" s="21" t="s">
        <v>27</v>
      </c>
      <c r="E60" s="243">
        <v>36</v>
      </c>
      <c r="F60" s="244">
        <v>36</v>
      </c>
      <c r="G60" s="245">
        <v>38.799999999999997</v>
      </c>
      <c r="H60" s="245">
        <v>38.799999999999997</v>
      </c>
      <c r="I60" s="243">
        <v>31</v>
      </c>
      <c r="J60" s="244">
        <v>31</v>
      </c>
      <c r="K60" s="243">
        <v>3.9</v>
      </c>
      <c r="L60" s="244">
        <v>3.9</v>
      </c>
      <c r="M60" s="256"/>
      <c r="N60" s="256"/>
      <c r="O60" s="285"/>
      <c r="R60" s="1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7"/>
    </row>
    <row r="61" spans="2:30" x14ac:dyDescent="0.25">
      <c r="B61" s="618">
        <v>3</v>
      </c>
      <c r="C61" s="20">
        <v>7311</v>
      </c>
      <c r="D61" s="20" t="s">
        <v>29</v>
      </c>
      <c r="E61" s="246">
        <v>118.8</v>
      </c>
      <c r="F61" s="247">
        <v>118.8</v>
      </c>
      <c r="G61" s="248">
        <v>128</v>
      </c>
      <c r="H61" s="248">
        <v>128</v>
      </c>
      <c r="I61" s="246">
        <v>102.4</v>
      </c>
      <c r="J61" s="247">
        <v>102.4</v>
      </c>
      <c r="K61" s="246">
        <v>12.8</v>
      </c>
      <c r="L61" s="247">
        <v>12.8</v>
      </c>
      <c r="M61" s="259"/>
      <c r="N61" s="259"/>
      <c r="O61" s="286"/>
      <c r="R61" s="1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7"/>
    </row>
    <row r="62" spans="2:30" x14ac:dyDescent="0.25">
      <c r="B62" s="616"/>
      <c r="C62" s="1">
        <v>7312</v>
      </c>
      <c r="D62" s="1" t="s">
        <v>28</v>
      </c>
      <c r="E62" s="240">
        <v>82.8</v>
      </c>
      <c r="F62" s="241">
        <v>82.8</v>
      </c>
      <c r="G62" s="242">
        <v>89.2</v>
      </c>
      <c r="H62" s="242">
        <v>89.2</v>
      </c>
      <c r="I62" s="240">
        <v>71.400000000000006</v>
      </c>
      <c r="J62" s="241">
        <v>71.400000000000006</v>
      </c>
      <c r="K62" s="240">
        <v>8.9</v>
      </c>
      <c r="L62" s="241">
        <v>8.9</v>
      </c>
      <c r="M62" s="217"/>
      <c r="N62" s="217"/>
      <c r="O62" s="284"/>
      <c r="R62" s="1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7"/>
    </row>
    <row r="63" spans="2:30" x14ac:dyDescent="0.25">
      <c r="B63" s="616"/>
      <c r="C63" s="1">
        <v>7313</v>
      </c>
      <c r="D63" s="1" t="s">
        <v>28</v>
      </c>
      <c r="E63" s="240">
        <v>77.8</v>
      </c>
      <c r="F63" s="241">
        <v>77.8</v>
      </c>
      <c r="G63" s="242">
        <v>83.8</v>
      </c>
      <c r="H63" s="242">
        <v>83.8</v>
      </c>
      <c r="I63" s="240">
        <v>67</v>
      </c>
      <c r="J63" s="241">
        <v>67</v>
      </c>
      <c r="K63" s="240">
        <v>8.4</v>
      </c>
      <c r="L63" s="241">
        <v>8.4</v>
      </c>
      <c r="M63" s="217"/>
      <c r="N63" s="217"/>
      <c r="O63" s="284"/>
      <c r="R63" s="1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7"/>
    </row>
    <row r="64" spans="2:30" x14ac:dyDescent="0.25">
      <c r="B64" s="616"/>
      <c r="C64" s="1">
        <v>7314</v>
      </c>
      <c r="D64" s="1" t="s">
        <v>27</v>
      </c>
      <c r="E64" s="240">
        <v>49.6</v>
      </c>
      <c r="F64" s="241">
        <v>49.6</v>
      </c>
      <c r="G64" s="242">
        <v>53.4</v>
      </c>
      <c r="H64" s="242">
        <v>53.4</v>
      </c>
      <c r="I64" s="240">
        <v>42.7</v>
      </c>
      <c r="J64" s="241">
        <v>42.7</v>
      </c>
      <c r="K64" s="240">
        <v>5.3</v>
      </c>
      <c r="L64" s="241">
        <v>5.3</v>
      </c>
      <c r="M64" s="217"/>
      <c r="N64" s="217"/>
      <c r="O64" s="284"/>
      <c r="R64" s="1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7"/>
    </row>
    <row r="65" spans="2:30" x14ac:dyDescent="0.25">
      <c r="B65" s="616"/>
      <c r="C65" s="1">
        <v>7315</v>
      </c>
      <c r="D65" s="1" t="s">
        <v>27</v>
      </c>
      <c r="E65" s="240">
        <v>44.7</v>
      </c>
      <c r="F65" s="241">
        <v>44.7</v>
      </c>
      <c r="G65" s="242">
        <v>48.1</v>
      </c>
      <c r="H65" s="242">
        <v>48.1</v>
      </c>
      <c r="I65" s="240">
        <v>38.5</v>
      </c>
      <c r="J65" s="241">
        <v>38.5</v>
      </c>
      <c r="K65" s="240">
        <v>4.8</v>
      </c>
      <c r="L65" s="241">
        <v>4.8</v>
      </c>
      <c r="M65" s="217"/>
      <c r="N65" s="217"/>
      <c r="O65" s="284"/>
      <c r="R65" s="1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7"/>
    </row>
    <row r="66" spans="2:30" x14ac:dyDescent="0.25">
      <c r="B66" s="617"/>
      <c r="C66" s="21">
        <v>7316</v>
      </c>
      <c r="D66" s="21" t="s">
        <v>27</v>
      </c>
      <c r="E66" s="243">
        <v>36</v>
      </c>
      <c r="F66" s="244">
        <v>36</v>
      </c>
      <c r="G66" s="245">
        <v>38.799999999999997</v>
      </c>
      <c r="H66" s="245">
        <v>38.799999999999997</v>
      </c>
      <c r="I66" s="243">
        <v>31</v>
      </c>
      <c r="J66" s="244">
        <v>31</v>
      </c>
      <c r="K66" s="243">
        <v>3.9</v>
      </c>
      <c r="L66" s="244">
        <v>3.9</v>
      </c>
      <c r="M66" s="256"/>
      <c r="N66" s="256"/>
      <c r="O66" s="285"/>
      <c r="R66" s="1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7"/>
    </row>
    <row r="67" spans="2:30" x14ac:dyDescent="0.25">
      <c r="B67" s="618">
        <v>4</v>
      </c>
      <c r="C67" s="20">
        <v>7411</v>
      </c>
      <c r="D67" s="20" t="s">
        <v>28</v>
      </c>
      <c r="E67" s="246">
        <v>71.3</v>
      </c>
      <c r="F67" s="247">
        <v>71.3</v>
      </c>
      <c r="G67" s="248">
        <v>76.8</v>
      </c>
      <c r="H67" s="248">
        <v>76.8</v>
      </c>
      <c r="I67" s="246">
        <v>61.4</v>
      </c>
      <c r="J67" s="247">
        <v>61.4</v>
      </c>
      <c r="K67" s="246">
        <v>7.7</v>
      </c>
      <c r="L67" s="247">
        <v>7.7</v>
      </c>
      <c r="M67" s="259"/>
      <c r="N67" s="259"/>
      <c r="O67" s="286"/>
      <c r="R67" s="1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7"/>
    </row>
    <row r="68" spans="2:30" x14ac:dyDescent="0.25">
      <c r="B68" s="616"/>
      <c r="C68" s="1">
        <v>7412</v>
      </c>
      <c r="D68" s="1" t="s">
        <v>27</v>
      </c>
      <c r="E68" s="240">
        <v>47.5</v>
      </c>
      <c r="F68" s="241">
        <v>47.5</v>
      </c>
      <c r="G68" s="242">
        <v>51.1</v>
      </c>
      <c r="H68" s="242">
        <v>51.1</v>
      </c>
      <c r="I68" s="240">
        <v>40.9</v>
      </c>
      <c r="J68" s="241">
        <v>40.9</v>
      </c>
      <c r="K68" s="240">
        <v>5.0999999999999996</v>
      </c>
      <c r="L68" s="241">
        <v>5.0999999999999996</v>
      </c>
      <c r="M68" s="217"/>
      <c r="N68" s="217"/>
      <c r="O68" s="284"/>
      <c r="R68" s="1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7"/>
    </row>
    <row r="69" spans="2:30" x14ac:dyDescent="0.25">
      <c r="B69" s="616"/>
      <c r="C69" s="1">
        <v>7413</v>
      </c>
      <c r="D69" s="1" t="s">
        <v>27</v>
      </c>
      <c r="E69" s="240">
        <v>44.9</v>
      </c>
      <c r="F69" s="241">
        <v>44.9</v>
      </c>
      <c r="G69" s="242">
        <v>48.4</v>
      </c>
      <c r="H69" s="242">
        <v>48.4</v>
      </c>
      <c r="I69" s="240">
        <v>38.700000000000003</v>
      </c>
      <c r="J69" s="241">
        <v>38.700000000000003</v>
      </c>
      <c r="K69" s="240">
        <v>4.8</v>
      </c>
      <c r="L69" s="241">
        <v>4.8</v>
      </c>
      <c r="M69" s="217"/>
      <c r="N69" s="217"/>
      <c r="O69" s="284"/>
      <c r="R69" s="1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7"/>
    </row>
    <row r="70" spans="2:30" x14ac:dyDescent="0.25">
      <c r="B70" s="616"/>
      <c r="C70" s="1">
        <v>7414</v>
      </c>
      <c r="D70" s="1" t="s">
        <v>27</v>
      </c>
      <c r="E70" s="240">
        <v>41.5</v>
      </c>
      <c r="F70" s="241">
        <v>41.5</v>
      </c>
      <c r="G70" s="242">
        <v>44.7</v>
      </c>
      <c r="H70" s="242">
        <v>44.7</v>
      </c>
      <c r="I70" s="240">
        <v>35.799999999999997</v>
      </c>
      <c r="J70" s="241">
        <v>35.799999999999997</v>
      </c>
      <c r="K70" s="240">
        <v>4.5</v>
      </c>
      <c r="L70" s="241">
        <v>4.5</v>
      </c>
      <c r="M70" s="217"/>
      <c r="N70" s="217"/>
      <c r="O70" s="284"/>
      <c r="R70" s="1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7"/>
    </row>
    <row r="71" spans="2:30" x14ac:dyDescent="0.25">
      <c r="B71" s="616"/>
      <c r="C71" s="1">
        <v>7415</v>
      </c>
      <c r="D71" s="1" t="s">
        <v>27</v>
      </c>
      <c r="E71" s="240">
        <v>36.4</v>
      </c>
      <c r="F71" s="241">
        <v>36.4</v>
      </c>
      <c r="G71" s="242">
        <v>39.200000000000003</v>
      </c>
      <c r="H71" s="242">
        <v>39.200000000000003</v>
      </c>
      <c r="I71" s="240">
        <v>31.3</v>
      </c>
      <c r="J71" s="241">
        <v>31.3</v>
      </c>
      <c r="K71" s="240">
        <v>3.9</v>
      </c>
      <c r="L71" s="241">
        <v>3.9</v>
      </c>
      <c r="M71" s="217"/>
      <c r="N71" s="217"/>
      <c r="O71" s="284"/>
      <c r="R71" s="1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7"/>
    </row>
    <row r="72" spans="2:30" ht="15.75" thickBot="1" x14ac:dyDescent="0.3">
      <c r="B72" s="623"/>
      <c r="C72" s="110">
        <v>7416</v>
      </c>
      <c r="D72" s="110" t="s">
        <v>27</v>
      </c>
      <c r="E72" s="249">
        <v>30.8</v>
      </c>
      <c r="F72" s="250">
        <v>30.8</v>
      </c>
      <c r="G72" s="251">
        <v>33.1</v>
      </c>
      <c r="H72" s="251">
        <v>33.1</v>
      </c>
      <c r="I72" s="249">
        <v>26.5</v>
      </c>
      <c r="J72" s="250">
        <v>26.5</v>
      </c>
      <c r="K72" s="249">
        <v>3.3</v>
      </c>
      <c r="L72" s="250">
        <v>3.3</v>
      </c>
      <c r="M72" s="262"/>
      <c r="N72" s="262"/>
      <c r="O72" s="287"/>
      <c r="R72" s="91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0"/>
    </row>
    <row r="73" spans="2:30" ht="15.75" thickBot="1" x14ac:dyDescent="0.3"/>
    <row r="74" spans="2:30" ht="16.5" thickBot="1" x14ac:dyDescent="0.3">
      <c r="B74" s="630" t="s">
        <v>319</v>
      </c>
      <c r="C74" s="631"/>
      <c r="D74" s="631"/>
      <c r="E74" s="631"/>
      <c r="F74" s="631"/>
      <c r="G74" s="631"/>
      <c r="H74" s="631"/>
      <c r="I74" s="631"/>
      <c r="J74" s="631"/>
      <c r="K74" s="631"/>
      <c r="L74" s="631"/>
      <c r="M74" s="631"/>
      <c r="N74" s="631"/>
      <c r="O74" s="632"/>
    </row>
    <row r="75" spans="2:30" ht="15" customHeight="1" x14ac:dyDescent="0.25">
      <c r="B75" s="633" t="s">
        <v>64</v>
      </c>
      <c r="C75" s="619" t="s">
        <v>32</v>
      </c>
      <c r="D75" s="619" t="s">
        <v>30</v>
      </c>
      <c r="E75" s="621" t="s">
        <v>439</v>
      </c>
      <c r="F75" s="599" t="s">
        <v>438</v>
      </c>
      <c r="G75" s="621" t="s">
        <v>437</v>
      </c>
      <c r="H75" s="599" t="s">
        <v>436</v>
      </c>
      <c r="I75" s="621" t="s">
        <v>435</v>
      </c>
      <c r="J75" s="599" t="s">
        <v>434</v>
      </c>
      <c r="K75" s="621" t="s">
        <v>433</v>
      </c>
      <c r="L75" s="599" t="s">
        <v>432</v>
      </c>
      <c r="M75" s="637" t="s">
        <v>347</v>
      </c>
      <c r="N75" s="706" t="s">
        <v>431</v>
      </c>
      <c r="O75" s="601" t="s">
        <v>430</v>
      </c>
    </row>
    <row r="76" spans="2:30" ht="15.75" customHeight="1" thickBot="1" x14ac:dyDescent="0.3">
      <c r="B76" s="634"/>
      <c r="C76" s="620"/>
      <c r="D76" s="620"/>
      <c r="E76" s="622"/>
      <c r="F76" s="600"/>
      <c r="G76" s="622"/>
      <c r="H76" s="600"/>
      <c r="I76" s="622"/>
      <c r="J76" s="600"/>
      <c r="K76" s="622"/>
      <c r="L76" s="600"/>
      <c r="M76" s="638"/>
      <c r="N76" s="707"/>
      <c r="O76" s="602"/>
    </row>
    <row r="77" spans="2:30" x14ac:dyDescent="0.25">
      <c r="B77" s="615">
        <v>1</v>
      </c>
      <c r="C77" s="303">
        <v>7111</v>
      </c>
      <c r="D77" s="303" t="s">
        <v>28</v>
      </c>
      <c r="E77" s="304">
        <v>1.2999999999999999E-2</v>
      </c>
      <c r="F77" s="305">
        <v>1.2999999999999999E-2</v>
      </c>
      <c r="G77" s="306">
        <v>7.8700000000000006E-2</v>
      </c>
      <c r="H77" s="306">
        <v>7.8700000000000006E-2</v>
      </c>
      <c r="I77" s="304">
        <v>0.15820000000000001</v>
      </c>
      <c r="J77" s="305">
        <v>0.15820000000000001</v>
      </c>
      <c r="K77" s="304">
        <v>0.43659999999999999</v>
      </c>
      <c r="L77" s="305">
        <v>0.43659999999999999</v>
      </c>
      <c r="M77" s="307">
        <v>0.222</v>
      </c>
      <c r="N77" s="134">
        <f t="shared" ref="N77:N100" si="12">G77/E77</f>
        <v>6.0538461538461545</v>
      </c>
      <c r="O77" s="288">
        <f t="shared" ref="O77:O100" si="13">I77/E77</f>
        <v>12.16923076923077</v>
      </c>
    </row>
    <row r="78" spans="2:30" x14ac:dyDescent="0.25">
      <c r="B78" s="616"/>
      <c r="C78" s="1">
        <v>7112</v>
      </c>
      <c r="D78" s="1" t="s">
        <v>27</v>
      </c>
      <c r="E78" s="252">
        <v>1.5699999999999999E-2</v>
      </c>
      <c r="F78" s="253">
        <v>1.5699999999999999E-2</v>
      </c>
      <c r="G78" s="217">
        <v>8.8300000000000003E-2</v>
      </c>
      <c r="H78" s="217">
        <v>8.8300000000000003E-2</v>
      </c>
      <c r="I78" s="252">
        <v>0.16930000000000001</v>
      </c>
      <c r="J78" s="253">
        <v>0.16930000000000001</v>
      </c>
      <c r="K78" s="252">
        <v>0.45269999999999999</v>
      </c>
      <c r="L78" s="253">
        <v>0.45269999999999999</v>
      </c>
      <c r="M78" s="140">
        <v>0.26600000000000001</v>
      </c>
      <c r="N78" s="134">
        <f t="shared" si="12"/>
        <v>5.6242038216560513</v>
      </c>
      <c r="O78" s="288">
        <f t="shared" si="13"/>
        <v>10.783439490445861</v>
      </c>
    </row>
    <row r="79" spans="2:30" x14ac:dyDescent="0.25">
      <c r="B79" s="616"/>
      <c r="C79" s="1">
        <v>7113</v>
      </c>
      <c r="D79" s="1" t="s">
        <v>27</v>
      </c>
      <c r="E79" s="252">
        <v>1.5699999999999999E-2</v>
      </c>
      <c r="F79" s="253">
        <v>1.5699999999999999E-2</v>
      </c>
      <c r="G79" s="217">
        <v>9.7799999999999998E-2</v>
      </c>
      <c r="H79" s="217">
        <v>9.7799999999999998E-2</v>
      </c>
      <c r="I79" s="252">
        <v>0.1973</v>
      </c>
      <c r="J79" s="253">
        <v>0.1973</v>
      </c>
      <c r="K79" s="252">
        <v>0.54549999999999998</v>
      </c>
      <c r="L79" s="253">
        <v>0.54549999999999998</v>
      </c>
      <c r="M79" s="140">
        <v>0.21199999999999999</v>
      </c>
      <c r="N79" s="134">
        <f t="shared" si="12"/>
        <v>6.2292993630573257</v>
      </c>
      <c r="O79" s="288">
        <f t="shared" si="13"/>
        <v>12.566878980891721</v>
      </c>
    </row>
    <row r="80" spans="2:30" x14ac:dyDescent="0.25">
      <c r="B80" s="616"/>
      <c r="C80" s="1">
        <v>7114</v>
      </c>
      <c r="D80" s="1" t="s">
        <v>27</v>
      </c>
      <c r="E80" s="252">
        <v>1.5699999999999999E-2</v>
      </c>
      <c r="F80" s="253">
        <v>1.5699999999999999E-2</v>
      </c>
      <c r="G80" s="217">
        <v>0.10829999999999999</v>
      </c>
      <c r="H80" s="217">
        <v>0.10829999999999999</v>
      </c>
      <c r="I80" s="252">
        <v>0.23719999999999999</v>
      </c>
      <c r="J80" s="253">
        <v>0.23719999999999999</v>
      </c>
      <c r="K80" s="252">
        <v>0.68859999999999999</v>
      </c>
      <c r="L80" s="253">
        <v>0.68859999999999999</v>
      </c>
      <c r="M80" s="140">
        <v>0.158</v>
      </c>
      <c r="N80" s="134">
        <f t="shared" si="12"/>
        <v>6.8980891719745223</v>
      </c>
      <c r="O80" s="288">
        <f t="shared" si="13"/>
        <v>15.108280254777071</v>
      </c>
    </row>
    <row r="81" spans="2:15" x14ac:dyDescent="0.25">
      <c r="B81" s="616"/>
      <c r="C81" s="1">
        <v>7115</v>
      </c>
      <c r="D81" s="1" t="s">
        <v>27</v>
      </c>
      <c r="E81" s="252">
        <v>1.5699999999999999E-2</v>
      </c>
      <c r="F81" s="253">
        <v>1.5699999999999999E-2</v>
      </c>
      <c r="G81" s="217">
        <v>9.3899999999999997E-2</v>
      </c>
      <c r="H81" s="217">
        <v>9.3899999999999997E-2</v>
      </c>
      <c r="I81" s="252">
        <v>0.2772</v>
      </c>
      <c r="J81" s="253">
        <v>0.2772</v>
      </c>
      <c r="K81" s="252">
        <v>0.91839999999999999</v>
      </c>
      <c r="L81" s="253">
        <v>0.91839999999999999</v>
      </c>
      <c r="M81" s="140">
        <v>0.104</v>
      </c>
      <c r="N81" s="134">
        <f t="shared" si="12"/>
        <v>5.9808917197452232</v>
      </c>
      <c r="O81" s="288">
        <f t="shared" si="13"/>
        <v>17.656050955414013</v>
      </c>
    </row>
    <row r="82" spans="2:15" x14ac:dyDescent="0.25">
      <c r="B82" s="617"/>
      <c r="C82" s="21">
        <v>7116</v>
      </c>
      <c r="D82" s="21" t="s">
        <v>27</v>
      </c>
      <c r="E82" s="254">
        <v>1.5699999999999999E-2</v>
      </c>
      <c r="F82" s="255">
        <v>1.5699999999999999E-2</v>
      </c>
      <c r="G82" s="256">
        <v>9.0700000000000003E-2</v>
      </c>
      <c r="H82" s="256">
        <v>9.0700000000000003E-2</v>
      </c>
      <c r="I82" s="254">
        <v>0.28039999999999998</v>
      </c>
      <c r="J82" s="255">
        <v>0.28039999999999998</v>
      </c>
      <c r="K82" s="254">
        <v>0.94440000000000002</v>
      </c>
      <c r="L82" s="255">
        <v>0.94440000000000002</v>
      </c>
      <c r="M82" s="168">
        <v>5.0999999999999997E-2</v>
      </c>
      <c r="N82" s="231">
        <f t="shared" si="12"/>
        <v>5.7770700636942678</v>
      </c>
      <c r="O82" s="289">
        <f t="shared" si="13"/>
        <v>17.859872611464969</v>
      </c>
    </row>
    <row r="83" spans="2:15" x14ac:dyDescent="0.25">
      <c r="B83" s="618">
        <v>2</v>
      </c>
      <c r="C83" s="20">
        <v>7211</v>
      </c>
      <c r="D83" s="20" t="s">
        <v>29</v>
      </c>
      <c r="E83" s="257">
        <v>1.12E-2</v>
      </c>
      <c r="F83" s="258">
        <v>1.12E-2</v>
      </c>
      <c r="G83" s="259">
        <v>7.2999999999999995E-2</v>
      </c>
      <c r="H83" s="259">
        <v>7.2999999999999995E-2</v>
      </c>
      <c r="I83" s="257">
        <v>0.12089999999999999</v>
      </c>
      <c r="J83" s="258">
        <v>0.12089999999999999</v>
      </c>
      <c r="K83" s="257">
        <v>0.28839999999999999</v>
      </c>
      <c r="L83" s="258">
        <v>0.28839999999999999</v>
      </c>
      <c r="M83" s="299">
        <v>0.32600000000000001</v>
      </c>
      <c r="N83" s="297">
        <f t="shared" si="12"/>
        <v>6.5178571428571423</v>
      </c>
      <c r="O83" s="290">
        <f t="shared" si="13"/>
        <v>10.794642857142856</v>
      </c>
    </row>
    <row r="84" spans="2:15" x14ac:dyDescent="0.25">
      <c r="B84" s="616"/>
      <c r="C84" s="1">
        <v>7212</v>
      </c>
      <c r="D84" s="1" t="s">
        <v>28</v>
      </c>
      <c r="E84" s="252">
        <v>1.2999999999999999E-2</v>
      </c>
      <c r="F84" s="253">
        <v>1.2999999999999999E-2</v>
      </c>
      <c r="G84" s="217">
        <v>9.1300000000000006E-2</v>
      </c>
      <c r="H84" s="217">
        <v>9.1300000000000006E-2</v>
      </c>
      <c r="I84" s="252">
        <v>0.14099999999999999</v>
      </c>
      <c r="J84" s="253">
        <v>0.14099999999999999</v>
      </c>
      <c r="K84" s="252">
        <v>0.31509999999999999</v>
      </c>
      <c r="L84" s="253">
        <v>0.31509999999999999</v>
      </c>
      <c r="M84" s="300">
        <v>0.36899999999999999</v>
      </c>
      <c r="N84" s="134">
        <f t="shared" si="12"/>
        <v>7.0230769230769239</v>
      </c>
      <c r="O84" s="288">
        <f t="shared" si="13"/>
        <v>10.846153846153845</v>
      </c>
    </row>
    <row r="85" spans="2:15" x14ac:dyDescent="0.25">
      <c r="B85" s="616"/>
      <c r="C85" s="1">
        <v>7213</v>
      </c>
      <c r="D85" s="1" t="s">
        <v>28</v>
      </c>
      <c r="E85" s="252">
        <v>1.2999999999999999E-2</v>
      </c>
      <c r="F85" s="253">
        <v>1.2999999999999999E-2</v>
      </c>
      <c r="G85" s="217">
        <v>7.9600000000000004E-2</v>
      </c>
      <c r="H85" s="217">
        <v>7.9600000000000004E-2</v>
      </c>
      <c r="I85" s="252">
        <v>0.14099999999999999</v>
      </c>
      <c r="J85" s="253">
        <v>0.14099999999999999</v>
      </c>
      <c r="K85" s="252">
        <v>0.35599999999999998</v>
      </c>
      <c r="L85" s="253">
        <v>0.35599999999999998</v>
      </c>
      <c r="M85" s="300">
        <v>0.29499999999999998</v>
      </c>
      <c r="N85" s="134">
        <f t="shared" si="12"/>
        <v>6.1230769230769235</v>
      </c>
      <c r="O85" s="288">
        <f t="shared" si="13"/>
        <v>10.846153846153845</v>
      </c>
    </row>
    <row r="86" spans="2:15" x14ac:dyDescent="0.25">
      <c r="B86" s="616"/>
      <c r="C86" s="1">
        <v>7214</v>
      </c>
      <c r="D86" s="1" t="s">
        <v>27</v>
      </c>
      <c r="E86" s="252">
        <v>1.5699999999999999E-2</v>
      </c>
      <c r="F86" s="253">
        <v>1.5699999999999999E-2</v>
      </c>
      <c r="G86" s="217">
        <v>0.1003</v>
      </c>
      <c r="H86" s="217">
        <v>0.1003</v>
      </c>
      <c r="I86" s="252">
        <v>0.16930000000000001</v>
      </c>
      <c r="J86" s="253">
        <v>0.16930000000000001</v>
      </c>
      <c r="K86" s="252">
        <v>0.41060000000000002</v>
      </c>
      <c r="L86" s="253">
        <v>0.41060000000000002</v>
      </c>
      <c r="M86" s="300">
        <v>0.317</v>
      </c>
      <c r="N86" s="134">
        <f t="shared" si="12"/>
        <v>6.3885350318471339</v>
      </c>
      <c r="O86" s="288">
        <f t="shared" si="13"/>
        <v>10.783439490445861</v>
      </c>
    </row>
    <row r="87" spans="2:15" x14ac:dyDescent="0.25">
      <c r="B87" s="616"/>
      <c r="C87" s="1">
        <v>7215</v>
      </c>
      <c r="D87" s="1" t="s">
        <v>27</v>
      </c>
      <c r="E87" s="252">
        <v>1.5699999999999999E-2</v>
      </c>
      <c r="F87" s="253">
        <v>1.5699999999999999E-2</v>
      </c>
      <c r="G87" s="217">
        <v>9.8900000000000002E-2</v>
      </c>
      <c r="H87" s="217">
        <v>9.8900000000000002E-2</v>
      </c>
      <c r="I87" s="252">
        <v>0.19980000000000001</v>
      </c>
      <c r="J87" s="253">
        <v>0.19980000000000001</v>
      </c>
      <c r="K87" s="252">
        <v>0.55310000000000004</v>
      </c>
      <c r="L87" s="253">
        <v>0.55310000000000004</v>
      </c>
      <c r="M87" s="300">
        <v>0.20899999999999999</v>
      </c>
      <c r="N87" s="134">
        <f t="shared" si="12"/>
        <v>6.2993630573248414</v>
      </c>
      <c r="O87" s="288">
        <f t="shared" si="13"/>
        <v>12.726114649681531</v>
      </c>
    </row>
    <row r="88" spans="2:15" x14ac:dyDescent="0.25">
      <c r="B88" s="617"/>
      <c r="C88" s="21">
        <v>7216</v>
      </c>
      <c r="D88" s="21" t="s">
        <v>27</v>
      </c>
      <c r="E88" s="254">
        <v>1.5699999999999999E-2</v>
      </c>
      <c r="F88" s="255">
        <v>1.5699999999999999E-2</v>
      </c>
      <c r="G88" s="256">
        <v>9.1499999999999998E-2</v>
      </c>
      <c r="H88" s="256">
        <v>9.1499999999999998E-2</v>
      </c>
      <c r="I88" s="254">
        <v>0.2797</v>
      </c>
      <c r="J88" s="255">
        <v>0.2797</v>
      </c>
      <c r="K88" s="254">
        <v>0.93820000000000003</v>
      </c>
      <c r="L88" s="255">
        <v>0.93820000000000003</v>
      </c>
      <c r="M88" s="301">
        <v>0.10100000000000001</v>
      </c>
      <c r="N88" s="231">
        <f t="shared" si="12"/>
        <v>5.8280254777070066</v>
      </c>
      <c r="O88" s="289">
        <f t="shared" si="13"/>
        <v>17.815286624203825</v>
      </c>
    </row>
    <row r="89" spans="2:15" x14ac:dyDescent="0.25">
      <c r="B89" s="618">
        <v>3</v>
      </c>
      <c r="C89" s="20">
        <v>7311</v>
      </c>
      <c r="D89" s="20" t="s">
        <v>29</v>
      </c>
      <c r="E89" s="257">
        <v>1.12E-2</v>
      </c>
      <c r="F89" s="258">
        <v>1.12E-2</v>
      </c>
      <c r="G89" s="259">
        <v>7.2999999999999995E-2</v>
      </c>
      <c r="H89" s="259">
        <v>7.2999999999999995E-2</v>
      </c>
      <c r="I89" s="257">
        <v>0.12089999999999999</v>
      </c>
      <c r="J89" s="258">
        <v>0.12089999999999999</v>
      </c>
      <c r="K89" s="257">
        <v>0.28839999999999999</v>
      </c>
      <c r="L89" s="258">
        <v>0.28839999999999999</v>
      </c>
      <c r="M89" s="140">
        <v>0.32600000000000001</v>
      </c>
      <c r="N89" s="134">
        <f t="shared" si="12"/>
        <v>6.5178571428571423</v>
      </c>
      <c r="O89" s="288">
        <f t="shared" si="13"/>
        <v>10.794642857142856</v>
      </c>
    </row>
    <row r="90" spans="2:15" x14ac:dyDescent="0.25">
      <c r="B90" s="616"/>
      <c r="C90" s="1">
        <v>7312</v>
      </c>
      <c r="D90" s="1" t="s">
        <v>28</v>
      </c>
      <c r="E90" s="252">
        <v>1.2999999999999999E-2</v>
      </c>
      <c r="F90" s="253">
        <v>1.2999999999999999E-2</v>
      </c>
      <c r="G90" s="217">
        <v>9.1300000000000006E-2</v>
      </c>
      <c r="H90" s="217">
        <v>9.1300000000000006E-2</v>
      </c>
      <c r="I90" s="252">
        <v>0.14099999999999999</v>
      </c>
      <c r="J90" s="253">
        <v>0.14099999999999999</v>
      </c>
      <c r="K90" s="252">
        <v>0.31509999999999999</v>
      </c>
      <c r="L90" s="253">
        <v>0.31509999999999999</v>
      </c>
      <c r="M90" s="140">
        <v>0.36899999999999999</v>
      </c>
      <c r="N90" s="134">
        <f t="shared" si="12"/>
        <v>7.0230769230769239</v>
      </c>
      <c r="O90" s="288">
        <f t="shared" si="13"/>
        <v>10.846153846153845</v>
      </c>
    </row>
    <row r="91" spans="2:15" x14ac:dyDescent="0.25">
      <c r="B91" s="616"/>
      <c r="C91" s="1">
        <v>7313</v>
      </c>
      <c r="D91" s="1" t="s">
        <v>28</v>
      </c>
      <c r="E91" s="252">
        <v>1.2999999999999999E-2</v>
      </c>
      <c r="F91" s="253">
        <v>1.2999999999999999E-2</v>
      </c>
      <c r="G91" s="217">
        <v>7.9600000000000004E-2</v>
      </c>
      <c r="H91" s="217">
        <v>7.9600000000000004E-2</v>
      </c>
      <c r="I91" s="252">
        <v>0.14099999999999999</v>
      </c>
      <c r="J91" s="253">
        <v>0.14099999999999999</v>
      </c>
      <c r="K91" s="252">
        <v>0.35599999999999998</v>
      </c>
      <c r="L91" s="253">
        <v>0.35599999999999998</v>
      </c>
      <c r="M91" s="140">
        <v>0.29499999999999998</v>
      </c>
      <c r="N91" s="134">
        <f t="shared" si="12"/>
        <v>6.1230769230769235</v>
      </c>
      <c r="O91" s="288">
        <f t="shared" si="13"/>
        <v>10.846153846153845</v>
      </c>
    </row>
    <row r="92" spans="2:15" x14ac:dyDescent="0.25">
      <c r="B92" s="616"/>
      <c r="C92" s="1">
        <v>7314</v>
      </c>
      <c r="D92" s="1" t="s">
        <v>27</v>
      </c>
      <c r="E92" s="252">
        <v>1.5699999999999999E-2</v>
      </c>
      <c r="F92" s="253">
        <v>1.5699999999999999E-2</v>
      </c>
      <c r="G92" s="217">
        <v>0.1003</v>
      </c>
      <c r="H92" s="217">
        <v>0.1003</v>
      </c>
      <c r="I92" s="252">
        <v>0.16930000000000001</v>
      </c>
      <c r="J92" s="253">
        <v>0.16930000000000001</v>
      </c>
      <c r="K92" s="252">
        <v>0.41060000000000002</v>
      </c>
      <c r="L92" s="253">
        <v>0.41060000000000002</v>
      </c>
      <c r="M92" s="140">
        <v>0.317</v>
      </c>
      <c r="N92" s="134">
        <f t="shared" si="12"/>
        <v>6.3885350318471339</v>
      </c>
      <c r="O92" s="288">
        <f t="shared" si="13"/>
        <v>10.783439490445861</v>
      </c>
    </row>
    <row r="93" spans="2:15" x14ac:dyDescent="0.25">
      <c r="B93" s="616"/>
      <c r="C93" s="1">
        <v>7315</v>
      </c>
      <c r="D93" s="1" t="s">
        <v>27</v>
      </c>
      <c r="E93" s="252">
        <v>1.5699999999999999E-2</v>
      </c>
      <c r="F93" s="253">
        <v>1.5699999999999999E-2</v>
      </c>
      <c r="G93" s="217">
        <v>9.8900000000000002E-2</v>
      </c>
      <c r="H93" s="217">
        <v>9.8900000000000002E-2</v>
      </c>
      <c r="I93" s="252">
        <v>0.19980000000000001</v>
      </c>
      <c r="J93" s="253">
        <v>0.19980000000000001</v>
      </c>
      <c r="K93" s="252">
        <v>0.55310000000000004</v>
      </c>
      <c r="L93" s="253">
        <v>0.55310000000000004</v>
      </c>
      <c r="M93" s="140">
        <v>0.20899999999999999</v>
      </c>
      <c r="N93" s="134">
        <f t="shared" si="12"/>
        <v>6.2993630573248414</v>
      </c>
      <c r="O93" s="288">
        <f t="shared" si="13"/>
        <v>12.726114649681531</v>
      </c>
    </row>
    <row r="94" spans="2:15" x14ac:dyDescent="0.25">
      <c r="B94" s="617"/>
      <c r="C94" s="21">
        <v>7316</v>
      </c>
      <c r="D94" s="21" t="s">
        <v>27</v>
      </c>
      <c r="E94" s="254">
        <v>1.5699999999999999E-2</v>
      </c>
      <c r="F94" s="255">
        <v>1.5699999999999999E-2</v>
      </c>
      <c r="G94" s="256">
        <v>9.1499999999999998E-2</v>
      </c>
      <c r="H94" s="256">
        <v>9.1499999999999998E-2</v>
      </c>
      <c r="I94" s="254">
        <v>0.2797</v>
      </c>
      <c r="J94" s="255">
        <v>0.2797</v>
      </c>
      <c r="K94" s="254">
        <v>0.93820000000000003</v>
      </c>
      <c r="L94" s="255">
        <v>0.93820000000000003</v>
      </c>
      <c r="M94" s="168">
        <v>0.10100000000000001</v>
      </c>
      <c r="N94" s="134">
        <f t="shared" si="12"/>
        <v>5.8280254777070066</v>
      </c>
      <c r="O94" s="288">
        <f t="shared" si="13"/>
        <v>17.815286624203825</v>
      </c>
    </row>
    <row r="95" spans="2:15" x14ac:dyDescent="0.25">
      <c r="B95" s="618">
        <v>4</v>
      </c>
      <c r="C95" s="20">
        <v>7411</v>
      </c>
      <c r="D95" s="20" t="s">
        <v>28</v>
      </c>
      <c r="E95" s="257">
        <v>1.2999999999999999E-2</v>
      </c>
      <c r="F95" s="258">
        <v>1.2999999999999999E-2</v>
      </c>
      <c r="G95" s="259">
        <v>7.8700000000000006E-2</v>
      </c>
      <c r="H95" s="259">
        <v>7.8700000000000006E-2</v>
      </c>
      <c r="I95" s="257">
        <v>0.15820000000000001</v>
      </c>
      <c r="J95" s="258">
        <v>0.15820000000000001</v>
      </c>
      <c r="K95" s="257">
        <v>0.43659999999999999</v>
      </c>
      <c r="L95" s="258">
        <v>0.43659999999999999</v>
      </c>
      <c r="M95" s="167">
        <v>0.222</v>
      </c>
      <c r="N95" s="297">
        <f t="shared" si="12"/>
        <v>6.0538461538461545</v>
      </c>
      <c r="O95" s="290">
        <f t="shared" si="13"/>
        <v>12.16923076923077</v>
      </c>
    </row>
    <row r="96" spans="2:15" x14ac:dyDescent="0.25">
      <c r="B96" s="616"/>
      <c r="C96" s="1">
        <v>7412</v>
      </c>
      <c r="D96" s="1" t="s">
        <v>27</v>
      </c>
      <c r="E96" s="252">
        <v>1.5699999999999999E-2</v>
      </c>
      <c r="F96" s="253">
        <v>1.5699999999999999E-2</v>
      </c>
      <c r="G96" s="217">
        <v>8.8300000000000003E-2</v>
      </c>
      <c r="H96" s="217">
        <v>8.8300000000000003E-2</v>
      </c>
      <c r="I96" s="252">
        <v>0.16930000000000001</v>
      </c>
      <c r="J96" s="253">
        <v>0.16930000000000001</v>
      </c>
      <c r="K96" s="252">
        <v>0.45269999999999999</v>
      </c>
      <c r="L96" s="253">
        <v>0.45269999999999999</v>
      </c>
      <c r="M96" s="140">
        <v>0.26600000000000001</v>
      </c>
      <c r="N96" s="134">
        <f t="shared" si="12"/>
        <v>5.6242038216560513</v>
      </c>
      <c r="O96" s="288">
        <f t="shared" si="13"/>
        <v>10.783439490445861</v>
      </c>
    </row>
    <row r="97" spans="2:15" x14ac:dyDescent="0.25">
      <c r="B97" s="616"/>
      <c r="C97" s="1">
        <v>7413</v>
      </c>
      <c r="D97" s="1" t="s">
        <v>27</v>
      </c>
      <c r="E97" s="252">
        <v>1.5699999999999999E-2</v>
      </c>
      <c r="F97" s="253">
        <v>1.5699999999999999E-2</v>
      </c>
      <c r="G97" s="217">
        <v>9.7799999999999998E-2</v>
      </c>
      <c r="H97" s="217">
        <v>9.7799999999999998E-2</v>
      </c>
      <c r="I97" s="252">
        <v>0.1973</v>
      </c>
      <c r="J97" s="253">
        <v>0.1973</v>
      </c>
      <c r="K97" s="252">
        <v>0.54549999999999998</v>
      </c>
      <c r="L97" s="253">
        <v>0.54549999999999998</v>
      </c>
      <c r="M97" s="140">
        <v>0.21199999999999999</v>
      </c>
      <c r="N97" s="134">
        <f t="shared" si="12"/>
        <v>6.2292993630573257</v>
      </c>
      <c r="O97" s="288">
        <f t="shared" si="13"/>
        <v>12.566878980891721</v>
      </c>
    </row>
    <row r="98" spans="2:15" x14ac:dyDescent="0.25">
      <c r="B98" s="616"/>
      <c r="C98" s="1">
        <v>7414</v>
      </c>
      <c r="D98" s="1" t="s">
        <v>27</v>
      </c>
      <c r="E98" s="252">
        <v>1.5699999999999999E-2</v>
      </c>
      <c r="F98" s="253">
        <v>1.5699999999999999E-2</v>
      </c>
      <c r="G98" s="217">
        <v>0.10829999999999999</v>
      </c>
      <c r="H98" s="217">
        <v>0.10829999999999999</v>
      </c>
      <c r="I98" s="252">
        <v>0.23719999999999999</v>
      </c>
      <c r="J98" s="253">
        <v>0.23719999999999999</v>
      </c>
      <c r="K98" s="252">
        <v>0.68859999999999999</v>
      </c>
      <c r="L98" s="253">
        <v>0.68859999999999999</v>
      </c>
      <c r="M98" s="140">
        <v>0.158</v>
      </c>
      <c r="N98" s="134">
        <f t="shared" si="12"/>
        <v>6.8980891719745223</v>
      </c>
      <c r="O98" s="288">
        <f t="shared" si="13"/>
        <v>15.108280254777071</v>
      </c>
    </row>
    <row r="99" spans="2:15" x14ac:dyDescent="0.25">
      <c r="B99" s="616"/>
      <c r="C99" s="1">
        <v>7415</v>
      </c>
      <c r="D99" s="1" t="s">
        <v>27</v>
      </c>
      <c r="E99" s="252">
        <v>1.5699999999999999E-2</v>
      </c>
      <c r="F99" s="253">
        <v>1.5699999999999999E-2</v>
      </c>
      <c r="G99" s="217">
        <v>9.3899999999999997E-2</v>
      </c>
      <c r="H99" s="217">
        <v>9.3899999999999997E-2</v>
      </c>
      <c r="I99" s="252">
        <v>0.2772</v>
      </c>
      <c r="J99" s="253">
        <v>0.2772</v>
      </c>
      <c r="K99" s="252">
        <v>0.91839999999999999</v>
      </c>
      <c r="L99" s="253">
        <v>0.91839999999999999</v>
      </c>
      <c r="M99" s="140">
        <v>0.104</v>
      </c>
      <c r="N99" s="134">
        <f t="shared" si="12"/>
        <v>5.9808917197452232</v>
      </c>
      <c r="O99" s="288">
        <f t="shared" si="13"/>
        <v>17.656050955414013</v>
      </c>
    </row>
    <row r="100" spans="2:15" ht="15.75" thickBot="1" x14ac:dyDescent="0.3">
      <c r="B100" s="623"/>
      <c r="C100" s="110">
        <v>7416</v>
      </c>
      <c r="D100" s="110" t="s">
        <v>27</v>
      </c>
      <c r="E100" s="260">
        <v>1.5699999999999999E-2</v>
      </c>
      <c r="F100" s="261">
        <v>1.5699999999999999E-2</v>
      </c>
      <c r="G100" s="262">
        <v>9.0700000000000003E-2</v>
      </c>
      <c r="H100" s="262">
        <v>9.0700000000000003E-2</v>
      </c>
      <c r="I100" s="260">
        <v>0.28039999999999998</v>
      </c>
      <c r="J100" s="261">
        <v>0.28039999999999998</v>
      </c>
      <c r="K100" s="260">
        <v>0.94440000000000002</v>
      </c>
      <c r="L100" s="261">
        <v>0.94440000000000002</v>
      </c>
      <c r="M100" s="146">
        <v>5.0999999999999997E-2</v>
      </c>
      <c r="N100" s="235">
        <f t="shared" si="12"/>
        <v>5.7770700636942678</v>
      </c>
      <c r="O100" s="291">
        <f t="shared" si="13"/>
        <v>17.859872611464969</v>
      </c>
    </row>
  </sheetData>
  <mergeCells count="208">
    <mergeCell ref="AI25:AI28"/>
    <mergeCell ref="AJ25:AK28"/>
    <mergeCell ref="M75:M76"/>
    <mergeCell ref="N75:N76"/>
    <mergeCell ref="M25:M26"/>
    <mergeCell ref="N25:N26"/>
    <mergeCell ref="M3:M4"/>
    <mergeCell ref="N3:N4"/>
    <mergeCell ref="BR21:BV21"/>
    <mergeCell ref="BR22:BR23"/>
    <mergeCell ref="BS22:BS23"/>
    <mergeCell ref="BT22:BT23"/>
    <mergeCell ref="BU22:BU23"/>
    <mergeCell ref="BV22:BV23"/>
    <mergeCell ref="BH11:BL11"/>
    <mergeCell ref="BM11:BQ11"/>
    <mergeCell ref="BR11:BV11"/>
    <mergeCell ref="BH12:BH13"/>
    <mergeCell ref="BI12:BI13"/>
    <mergeCell ref="BJ12:BJ13"/>
    <mergeCell ref="BK12:BK13"/>
    <mergeCell ref="BL12:BL13"/>
    <mergeCell ref="BM12:BM13"/>
    <mergeCell ref="BN12:BN13"/>
    <mergeCell ref="BP12:BP13"/>
    <mergeCell ref="BQ12:BQ13"/>
    <mergeCell ref="BR12:BR13"/>
    <mergeCell ref="BS12:BS13"/>
    <mergeCell ref="BT12:BT13"/>
    <mergeCell ref="BU12:BU13"/>
    <mergeCell ref="BV12:BV13"/>
    <mergeCell ref="BO12:BO13"/>
    <mergeCell ref="Q35:AG35"/>
    <mergeCell ref="AI9:AI12"/>
    <mergeCell ref="AJ9:AK12"/>
    <mergeCell ref="AC14:AG14"/>
    <mergeCell ref="Q15:R15"/>
    <mergeCell ref="Q16:R16"/>
    <mergeCell ref="Q30:R30"/>
    <mergeCell ref="S30:W30"/>
    <mergeCell ref="X30:AB30"/>
    <mergeCell ref="AC30:AG30"/>
    <mergeCell ref="Q20:R20"/>
    <mergeCell ref="Q21:R21"/>
    <mergeCell ref="Q22:R22"/>
    <mergeCell ref="Q24:AG24"/>
    <mergeCell ref="Q25:R25"/>
    <mergeCell ref="S25:W25"/>
    <mergeCell ref="X25:AB25"/>
    <mergeCell ref="AC25:AG25"/>
    <mergeCell ref="B49:B54"/>
    <mergeCell ref="S8:W8"/>
    <mergeCell ref="F47:F48"/>
    <mergeCell ref="G47:G48"/>
    <mergeCell ref="D47:D48"/>
    <mergeCell ref="C47:C48"/>
    <mergeCell ref="B47:B48"/>
    <mergeCell ref="Q17:R17"/>
    <mergeCell ref="Q18:AG18"/>
    <mergeCell ref="Q19:R19"/>
    <mergeCell ref="S19:W19"/>
    <mergeCell ref="X19:AB19"/>
    <mergeCell ref="AC19:AG19"/>
    <mergeCell ref="Q41:R41"/>
    <mergeCell ref="S41:W41"/>
    <mergeCell ref="X41:AB41"/>
    <mergeCell ref="AC41:AG41"/>
    <mergeCell ref="Q42:R42"/>
    <mergeCell ref="Q43:R43"/>
    <mergeCell ref="Q44:R44"/>
    <mergeCell ref="Q10:R10"/>
    <mergeCell ref="Q9:R9"/>
    <mergeCell ref="Q28:R28"/>
    <mergeCell ref="Q29:AG29"/>
    <mergeCell ref="B67:B72"/>
    <mergeCell ref="E47:E48"/>
    <mergeCell ref="AL3:AL4"/>
    <mergeCell ref="AJ21:AK24"/>
    <mergeCell ref="AI21:AI24"/>
    <mergeCell ref="AI29:AI32"/>
    <mergeCell ref="AJ29:AK32"/>
    <mergeCell ref="AI13:AI16"/>
    <mergeCell ref="AJ13:AK16"/>
    <mergeCell ref="AI17:AI20"/>
    <mergeCell ref="AJ17:AK20"/>
    <mergeCell ref="AJ3:AK4"/>
    <mergeCell ref="B5:B10"/>
    <mergeCell ref="B11:B16"/>
    <mergeCell ref="B17:B22"/>
    <mergeCell ref="B55:B60"/>
    <mergeCell ref="B61:B66"/>
    <mergeCell ref="Q8:R8"/>
    <mergeCell ref="Q11:R11"/>
    <mergeCell ref="Q13:AG13"/>
    <mergeCell ref="Q14:R14"/>
    <mergeCell ref="S14:W14"/>
    <mergeCell ref="Q2:AG2"/>
    <mergeCell ref="Q7:AG7"/>
    <mergeCell ref="AM3:AM4"/>
    <mergeCell ref="AN3:AN4"/>
    <mergeCell ref="AP3:AP4"/>
    <mergeCell ref="AI5:AI8"/>
    <mergeCell ref="AJ5:AK8"/>
    <mergeCell ref="AO3:AO4"/>
    <mergeCell ref="X8:AB8"/>
    <mergeCell ref="AC8:AG8"/>
    <mergeCell ref="X3:AB3"/>
    <mergeCell ref="AC3:AG3"/>
    <mergeCell ref="Q5:R5"/>
    <mergeCell ref="S3:W3"/>
    <mergeCell ref="Q6:R6"/>
    <mergeCell ref="BI7:BK7"/>
    <mergeCell ref="BI8:BK8"/>
    <mergeCell ref="BI9:BK9"/>
    <mergeCell ref="BH2:BO2"/>
    <mergeCell ref="AV3:AV4"/>
    <mergeCell ref="BI3:BK3"/>
    <mergeCell ref="BI4:BK4"/>
    <mergeCell ref="BI5:BK5"/>
    <mergeCell ref="BI6:BK6"/>
    <mergeCell ref="AY3:AY4"/>
    <mergeCell ref="AZ3:AZ4"/>
    <mergeCell ref="BA3:BA4"/>
    <mergeCell ref="BB3:BB4"/>
    <mergeCell ref="BC3:BC4"/>
    <mergeCell ref="BD3:BD4"/>
    <mergeCell ref="BE3:BE4"/>
    <mergeCell ref="BF3:BF4"/>
    <mergeCell ref="AI2:BF2"/>
    <mergeCell ref="AR3:AR4"/>
    <mergeCell ref="AQ3:AQ4"/>
    <mergeCell ref="B2:O2"/>
    <mergeCell ref="H47:H48"/>
    <mergeCell ref="I47:I48"/>
    <mergeCell ref="J47:J48"/>
    <mergeCell ref="O47:O48"/>
    <mergeCell ref="B46:O46"/>
    <mergeCell ref="B3:B4"/>
    <mergeCell ref="E3:E4"/>
    <mergeCell ref="F3:F4"/>
    <mergeCell ref="O3:O4"/>
    <mergeCell ref="C3:C4"/>
    <mergeCell ref="D3:D4"/>
    <mergeCell ref="G3:G4"/>
    <mergeCell ref="H3:H4"/>
    <mergeCell ref="I3:I4"/>
    <mergeCell ref="J3:J4"/>
    <mergeCell ref="K3:K4"/>
    <mergeCell ref="L3:L4"/>
    <mergeCell ref="M47:M48"/>
    <mergeCell ref="N47:N48"/>
    <mergeCell ref="B95:B100"/>
    <mergeCell ref="B24:O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O25:O26"/>
    <mergeCell ref="B27:B32"/>
    <mergeCell ref="B33:B38"/>
    <mergeCell ref="B39:B44"/>
    <mergeCell ref="K47:K48"/>
    <mergeCell ref="L47:L48"/>
    <mergeCell ref="K25:K26"/>
    <mergeCell ref="L25:L26"/>
    <mergeCell ref="K75:K76"/>
    <mergeCell ref="L75:L76"/>
    <mergeCell ref="B74:O74"/>
    <mergeCell ref="B75:B76"/>
    <mergeCell ref="C75:C76"/>
    <mergeCell ref="B77:B82"/>
    <mergeCell ref="B83:B88"/>
    <mergeCell ref="B89:B94"/>
    <mergeCell ref="D75:D76"/>
    <mergeCell ref="E75:E76"/>
    <mergeCell ref="F75:F76"/>
    <mergeCell ref="G75:G76"/>
    <mergeCell ref="H75:H76"/>
    <mergeCell ref="I75:I76"/>
    <mergeCell ref="J75:J76"/>
    <mergeCell ref="O75:O76"/>
    <mergeCell ref="Q31:R31"/>
    <mergeCell ref="Q32:R32"/>
    <mergeCell ref="Q33:R33"/>
    <mergeCell ref="AW3:AW4"/>
    <mergeCell ref="AX3:AX4"/>
    <mergeCell ref="Q26:R26"/>
    <mergeCell ref="Q27:R27"/>
    <mergeCell ref="Q4:R4"/>
    <mergeCell ref="Q3:R3"/>
    <mergeCell ref="AS3:AS4"/>
    <mergeCell ref="AT3:AT4"/>
    <mergeCell ref="AU3:AU4"/>
    <mergeCell ref="AI3:AI4"/>
    <mergeCell ref="Q36:R36"/>
    <mergeCell ref="S36:W36"/>
    <mergeCell ref="X36:AB36"/>
    <mergeCell ref="AC36:AG36"/>
    <mergeCell ref="Q37:R37"/>
    <mergeCell ref="Q38:R38"/>
    <mergeCell ref="Q39:R39"/>
    <mergeCell ref="Q40:AG40"/>
    <mergeCell ref="X14:AB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DD7-F2BA-4144-B7E4-3D4EAB07A7DC}">
  <dimension ref="B1:DF199"/>
  <sheetViews>
    <sheetView topLeftCell="A31" zoomScale="80" zoomScaleNormal="80" zoomScaleSheetLayoutView="50" workbookViewId="0">
      <selection activeCell="BX21" sqref="BX21"/>
    </sheetView>
  </sheetViews>
  <sheetFormatPr defaultRowHeight="15" x14ac:dyDescent="0.25"/>
  <cols>
    <col min="2" max="2" width="8.42578125" customWidth="1"/>
    <col min="3" max="3" width="9.28515625" customWidth="1"/>
    <col min="4" max="4" width="10.140625" customWidth="1"/>
    <col min="5" max="6" width="10.140625" bestFit="1" customWidth="1"/>
    <col min="7" max="7" width="13.85546875" bestFit="1" customWidth="1"/>
    <col min="8" max="8" width="15.140625" bestFit="1" customWidth="1"/>
    <col min="9" max="9" width="6.7109375" bestFit="1" customWidth="1"/>
    <col min="10" max="12" width="8.85546875" customWidth="1"/>
    <col min="13" max="13" width="10.140625" bestFit="1" customWidth="1"/>
    <col min="14" max="14" width="10.7109375" bestFit="1" customWidth="1"/>
    <col min="15" max="15" width="12.140625" bestFit="1" customWidth="1"/>
    <col min="16" max="16" width="13.42578125" bestFit="1" customWidth="1"/>
    <col min="17" max="17" width="9.85546875" customWidth="1"/>
    <col min="18" max="18" width="13.42578125" customWidth="1"/>
    <col min="23" max="23" width="8.5703125" customWidth="1"/>
    <col min="24" max="24" width="10.5703125" bestFit="1" customWidth="1"/>
    <col min="25" max="25" width="12.140625" bestFit="1" customWidth="1"/>
    <col min="26" max="26" width="13.42578125" bestFit="1" customWidth="1"/>
    <col min="27" max="27" width="7.5703125" customWidth="1"/>
    <col min="28" max="28" width="8.140625" customWidth="1"/>
    <col min="29" max="29" width="7.28515625" bestFit="1" customWidth="1"/>
    <col min="30" max="33" width="10.5703125" bestFit="1" customWidth="1"/>
    <col min="34" max="34" width="11.7109375" bestFit="1" customWidth="1"/>
    <col min="35" max="35" width="10.5703125" bestFit="1" customWidth="1"/>
    <col min="36" max="36" width="11.7109375" bestFit="1" customWidth="1"/>
    <col min="37" max="37" width="10" bestFit="1" customWidth="1"/>
    <col min="38" max="38" width="11.85546875" bestFit="1" customWidth="1"/>
    <col min="39" max="39" width="10.7109375" bestFit="1" customWidth="1"/>
    <col min="40" max="40" width="12.85546875" bestFit="1" customWidth="1"/>
    <col min="41" max="41" width="10.7109375" bestFit="1" customWidth="1"/>
    <col min="42" max="42" width="7" bestFit="1" customWidth="1"/>
    <col min="43" max="43" width="4.5703125" bestFit="1" customWidth="1"/>
    <col min="44" max="44" width="4.42578125" bestFit="1" customWidth="1"/>
    <col min="45" max="45" width="8" bestFit="1" customWidth="1"/>
    <col min="46" max="46" width="8.42578125" bestFit="1" customWidth="1"/>
    <col min="47" max="47" width="7.140625" bestFit="1" customWidth="1"/>
    <col min="48" max="48" width="12.28515625" bestFit="1" customWidth="1"/>
    <col min="49" max="49" width="13.85546875" customWidth="1"/>
    <col min="50" max="50" width="10.7109375" bestFit="1" customWidth="1"/>
    <col min="51" max="51" width="7.140625" bestFit="1" customWidth="1"/>
    <col min="52" max="52" width="13.5703125" bestFit="1" customWidth="1"/>
    <col min="53" max="53" width="14.42578125" bestFit="1" customWidth="1"/>
    <col min="54" max="54" width="16" customWidth="1"/>
    <col min="55" max="55" width="9.140625" bestFit="1" customWidth="1"/>
    <col min="56" max="56" width="7.140625" bestFit="1" customWidth="1"/>
    <col min="57" max="57" width="13.85546875" customWidth="1"/>
    <col min="58" max="58" width="15.7109375" bestFit="1" customWidth="1"/>
    <col min="59" max="59" width="12.7109375" bestFit="1" customWidth="1"/>
    <col min="60" max="67" width="12.7109375" customWidth="1"/>
    <col min="68" max="68" width="8.140625" bestFit="1" customWidth="1"/>
    <col min="69" max="69" width="8" bestFit="1" customWidth="1"/>
    <col min="70" max="70" width="10.5703125" bestFit="1" customWidth="1"/>
    <col min="71" max="77" width="12.7109375" customWidth="1"/>
    <col min="78" max="78" width="11.140625" bestFit="1" customWidth="1"/>
    <col min="79" max="79" width="11.42578125" bestFit="1" customWidth="1"/>
    <col min="80" max="80" width="9.5703125" bestFit="1" customWidth="1"/>
    <col min="81" max="81" width="13" bestFit="1" customWidth="1"/>
    <col min="82" max="82" width="9.5703125" bestFit="1" customWidth="1"/>
    <col min="83" max="83" width="10.85546875" bestFit="1" customWidth="1"/>
    <col min="84" max="84" width="11" bestFit="1" customWidth="1"/>
    <col min="85" max="85" width="9.5703125" customWidth="1"/>
    <col min="86" max="86" width="12.7109375" customWidth="1"/>
    <col min="87" max="87" width="8.85546875" customWidth="1"/>
    <col min="88" max="88" width="7.28515625" customWidth="1"/>
    <col min="89" max="89" width="10.28515625" bestFit="1" customWidth="1"/>
    <col min="90" max="90" width="9.28515625" bestFit="1" customWidth="1"/>
    <col min="91" max="91" width="10" bestFit="1" customWidth="1"/>
    <col min="92" max="92" width="12.7109375" customWidth="1"/>
    <col min="93" max="93" width="11.42578125" bestFit="1" customWidth="1"/>
    <col min="94" max="97" width="10.7109375" customWidth="1"/>
    <col min="98" max="98" width="12.85546875" bestFit="1" customWidth="1"/>
    <col min="99" max="101" width="12.7109375" customWidth="1"/>
    <col min="102" max="102" width="12.5703125" customWidth="1"/>
    <col min="103" max="103" width="12.7109375" customWidth="1"/>
    <col min="104" max="104" width="11.42578125" bestFit="1" customWidth="1"/>
    <col min="105" max="106" width="10.7109375" customWidth="1"/>
    <col min="107" max="107" width="8.140625" bestFit="1" customWidth="1"/>
    <col min="108" max="108" width="10.7109375" customWidth="1"/>
    <col min="109" max="109" width="8.7109375" customWidth="1"/>
  </cols>
  <sheetData>
    <row r="1" spans="2:109" ht="15.75" thickBot="1" x14ac:dyDescent="0.3"/>
    <row r="2" spans="2:109" ht="16.5" customHeight="1" thickBot="1" x14ac:dyDescent="0.3">
      <c r="B2" s="776" t="s">
        <v>160</v>
      </c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8"/>
      <c r="U2" s="773" t="s">
        <v>457</v>
      </c>
      <c r="V2" s="774"/>
      <c r="W2" s="774"/>
      <c r="X2" s="774"/>
      <c r="Y2" s="774"/>
      <c r="Z2" s="774"/>
      <c r="AA2" s="774"/>
      <c r="AB2" s="774"/>
      <c r="AC2" s="774"/>
      <c r="AD2" s="774"/>
      <c r="AE2" s="774"/>
      <c r="AF2" s="774"/>
      <c r="AG2" s="774"/>
      <c r="AH2" s="774"/>
      <c r="AI2" s="774"/>
      <c r="AJ2" s="774"/>
      <c r="AK2" s="774"/>
      <c r="AL2" s="774"/>
      <c r="AM2" s="774"/>
      <c r="AN2" s="775"/>
      <c r="AP2" s="766" t="s">
        <v>230</v>
      </c>
      <c r="AQ2" s="767"/>
      <c r="AR2" s="767"/>
      <c r="AS2" s="767"/>
      <c r="AT2" s="767"/>
      <c r="AU2" s="767"/>
      <c r="AV2" s="767"/>
      <c r="AW2" s="767"/>
      <c r="AX2" s="767"/>
      <c r="AY2" s="767"/>
      <c r="AZ2" s="767"/>
      <c r="BA2" s="767"/>
      <c r="BB2" s="767"/>
      <c r="BC2" s="767"/>
      <c r="BD2" s="767"/>
      <c r="BE2" s="767"/>
      <c r="BF2" s="768"/>
      <c r="BH2" s="744" t="s">
        <v>442</v>
      </c>
      <c r="BI2" s="745"/>
      <c r="BJ2" s="745"/>
      <c r="BK2" s="745"/>
      <c r="BL2" s="745"/>
      <c r="BM2" s="745"/>
      <c r="BN2" s="746"/>
      <c r="BP2" s="779" t="s">
        <v>455</v>
      </c>
      <c r="BQ2" s="780"/>
      <c r="BR2" s="780"/>
      <c r="BS2" s="780"/>
      <c r="BT2" s="780"/>
      <c r="BU2" s="780"/>
      <c r="BV2" s="780"/>
      <c r="BW2" s="780"/>
      <c r="BX2" s="781"/>
      <c r="BZ2" s="753" t="s">
        <v>456</v>
      </c>
      <c r="CA2" s="754"/>
      <c r="CB2" s="754"/>
      <c r="CC2" s="754"/>
      <c r="CD2" s="754"/>
      <c r="CE2" s="754"/>
      <c r="CF2" s="754"/>
      <c r="CG2" s="755"/>
      <c r="CI2" s="794" t="s">
        <v>326</v>
      </c>
      <c r="CJ2" s="795"/>
      <c r="CK2" s="795"/>
      <c r="CL2" s="795"/>
      <c r="CM2" s="796"/>
      <c r="CO2" s="791" t="s">
        <v>441</v>
      </c>
      <c r="CP2" s="792"/>
      <c r="CQ2" s="792"/>
      <c r="CR2" s="792"/>
      <c r="CS2" s="792"/>
      <c r="CT2" s="792"/>
      <c r="CU2" s="792"/>
      <c r="CV2" s="793"/>
      <c r="CW2" s="33"/>
      <c r="CX2" s="33"/>
      <c r="CY2" s="33"/>
      <c r="CZ2" s="33"/>
    </row>
    <row r="3" spans="2:109" ht="16.5" customHeight="1" thickBot="1" x14ac:dyDescent="0.3">
      <c r="B3" s="66" t="s">
        <v>9</v>
      </c>
      <c r="C3" s="78" t="s">
        <v>63</v>
      </c>
      <c r="D3" s="78" t="s">
        <v>32</v>
      </c>
      <c r="E3" s="78" t="s">
        <v>158</v>
      </c>
      <c r="F3" s="78" t="s">
        <v>159</v>
      </c>
      <c r="G3" s="78" t="s">
        <v>162</v>
      </c>
      <c r="H3" s="78" t="s">
        <v>161</v>
      </c>
      <c r="I3" s="78" t="s">
        <v>163</v>
      </c>
      <c r="J3" s="78" t="s">
        <v>188</v>
      </c>
      <c r="K3" s="78" t="s">
        <v>164</v>
      </c>
      <c r="L3" s="78" t="s">
        <v>165</v>
      </c>
      <c r="M3" s="78" t="s">
        <v>166</v>
      </c>
      <c r="N3" s="201" t="s">
        <v>167</v>
      </c>
      <c r="U3" s="66" t="s">
        <v>9</v>
      </c>
      <c r="V3" s="78" t="s">
        <v>63</v>
      </c>
      <c r="W3" s="78" t="s">
        <v>32</v>
      </c>
      <c r="X3" s="78" t="s">
        <v>175</v>
      </c>
      <c r="Y3" s="78" t="s">
        <v>176</v>
      </c>
      <c r="Z3" s="78" t="s">
        <v>173</v>
      </c>
      <c r="AA3" s="78" t="s">
        <v>168</v>
      </c>
      <c r="AB3" s="78" t="s">
        <v>169</v>
      </c>
      <c r="AC3" s="78" t="s">
        <v>177</v>
      </c>
      <c r="AD3" s="78" t="s">
        <v>197</v>
      </c>
      <c r="AE3" s="78" t="s">
        <v>198</v>
      </c>
      <c r="AF3" s="78" t="s">
        <v>199</v>
      </c>
      <c r="AG3" s="78" t="s">
        <v>200</v>
      </c>
      <c r="AH3" s="78" t="s">
        <v>201</v>
      </c>
      <c r="AI3" s="78" t="s">
        <v>182</v>
      </c>
      <c r="AJ3" s="78" t="s">
        <v>184</v>
      </c>
      <c r="AK3" s="78" t="s">
        <v>185</v>
      </c>
      <c r="AL3" s="471" t="s">
        <v>183</v>
      </c>
      <c r="AM3" s="471" t="s">
        <v>186</v>
      </c>
      <c r="AN3" s="472" t="s">
        <v>187</v>
      </c>
      <c r="AP3" s="428" t="s">
        <v>9</v>
      </c>
      <c r="AQ3" s="439" t="s">
        <v>63</v>
      </c>
      <c r="AR3" s="427" t="s">
        <v>32</v>
      </c>
      <c r="AS3" s="427" t="s">
        <v>88</v>
      </c>
      <c r="AT3" s="459" t="s">
        <v>184</v>
      </c>
      <c r="AU3" s="430" t="s">
        <v>278</v>
      </c>
      <c r="AV3" s="430" t="s">
        <v>254</v>
      </c>
      <c r="AW3" s="459" t="s">
        <v>269</v>
      </c>
      <c r="AX3" s="460" t="s">
        <v>182</v>
      </c>
      <c r="AY3" s="431" t="s">
        <v>279</v>
      </c>
      <c r="AZ3" s="460" t="s">
        <v>266</v>
      </c>
      <c r="BA3" s="431" t="s">
        <v>444</v>
      </c>
      <c r="BB3" s="431" t="s">
        <v>443</v>
      </c>
      <c r="BC3" s="440" t="s">
        <v>185</v>
      </c>
      <c r="BD3" s="429" t="s">
        <v>280</v>
      </c>
      <c r="BE3" s="440" t="s">
        <v>271</v>
      </c>
      <c r="BF3" s="461" t="s">
        <v>270</v>
      </c>
      <c r="BH3" s="417" t="s">
        <v>9</v>
      </c>
      <c r="BI3" s="414" t="s">
        <v>63</v>
      </c>
      <c r="BJ3" s="121" t="s">
        <v>32</v>
      </c>
      <c r="BK3" s="418" t="s">
        <v>30</v>
      </c>
      <c r="BL3" s="425" t="s">
        <v>88</v>
      </c>
      <c r="BM3" s="446" t="s">
        <v>306</v>
      </c>
      <c r="BN3" s="447" t="s">
        <v>307</v>
      </c>
      <c r="BP3" s="699" t="s">
        <v>454</v>
      </c>
      <c r="BQ3" s="596"/>
      <c r="BR3" s="479" t="s">
        <v>453</v>
      </c>
      <c r="BS3" s="481">
        <v>6</v>
      </c>
      <c r="BT3" s="451">
        <v>5</v>
      </c>
      <c r="BU3" s="451">
        <v>4</v>
      </c>
      <c r="BV3" s="451">
        <v>3</v>
      </c>
      <c r="BW3" s="451">
        <v>2</v>
      </c>
      <c r="BX3" s="504">
        <v>1</v>
      </c>
      <c r="BZ3" s="199" t="s">
        <v>24</v>
      </c>
      <c r="CA3" s="195" t="s">
        <v>9</v>
      </c>
      <c r="CB3" s="195">
        <v>6</v>
      </c>
      <c r="CC3" s="196">
        <v>5</v>
      </c>
      <c r="CD3" s="196">
        <v>4</v>
      </c>
      <c r="CE3" s="196">
        <v>3</v>
      </c>
      <c r="CF3" s="196">
        <v>2</v>
      </c>
      <c r="CG3" s="197">
        <v>1</v>
      </c>
      <c r="CI3" s="200" t="s">
        <v>9</v>
      </c>
      <c r="CJ3" s="173" t="s">
        <v>63</v>
      </c>
      <c r="CK3" s="78" t="s">
        <v>277</v>
      </c>
      <c r="CL3" s="78" t="s">
        <v>222</v>
      </c>
      <c r="CM3" s="201" t="s">
        <v>223</v>
      </c>
      <c r="CO3" s="225" t="str">
        <f>'System Capacities'!C18</f>
        <v>Storey</v>
      </c>
      <c r="CP3" s="799" t="str">
        <f>'System Capacities'!D18</f>
        <v>Mode of Failure</v>
      </c>
      <c r="CQ3" s="646"/>
      <c r="CR3" s="646"/>
      <c r="CS3" s="94" t="str">
        <f>'System Capacities'!G18</f>
        <v>VR,i [kN]</v>
      </c>
      <c r="CT3" s="226" t="str">
        <f>'System Capacities'!H18</f>
        <v>hs,i [m]</v>
      </c>
      <c r="CU3" s="281" t="str">
        <f>'System Capacities'!I18</f>
        <v>θsys,i [rad]</v>
      </c>
      <c r="CV3" s="95" t="str">
        <f>'System Capacities'!J18</f>
        <v>ky,i [kN/m]</v>
      </c>
      <c r="DB3" s="56"/>
    </row>
    <row r="4" spans="2:109" x14ac:dyDescent="0.25">
      <c r="B4" s="762">
        <v>6</v>
      </c>
      <c r="C4" s="507">
        <v>1</v>
      </c>
      <c r="D4" s="508">
        <v>116</v>
      </c>
      <c r="E4" s="92">
        <f>'Structural Information'!$U$6</f>
        <v>3</v>
      </c>
      <c r="F4" s="513">
        <f>'Structural Information'!$AC$8</f>
        <v>4.5</v>
      </c>
      <c r="G4" s="513">
        <v>0.5</v>
      </c>
      <c r="H4" s="513">
        <v>0.2</v>
      </c>
      <c r="I4" s="153">
        <v>0.3</v>
      </c>
      <c r="J4" s="528">
        <f t="shared" ref="J4:J21" si="0">I4*(H4^3)/12</f>
        <v>2.0000000000000006E-4</v>
      </c>
      <c r="K4" s="513">
        <f>F4-H4</f>
        <v>4.3</v>
      </c>
      <c r="L4" s="153">
        <f t="shared" ref="L4:L21" si="1">E4-G4</f>
        <v>2.5</v>
      </c>
      <c r="M4" s="92">
        <f t="shared" ref="M4:M21" si="2">SQRT(K4^2+L4^2)</f>
        <v>4.9739320461783549</v>
      </c>
      <c r="N4" s="515">
        <f>ATAN(L4/K4)</f>
        <v>0.52662727143375065</v>
      </c>
      <c r="U4" s="762">
        <v>6</v>
      </c>
      <c r="V4" s="507">
        <v>1</v>
      </c>
      <c r="W4" s="508">
        <v>116</v>
      </c>
      <c r="X4" s="92">
        <f>1/((((COS(N4))^4)/'Structural Information'!$AH$29)+(((SIN(N4))^4)/'Structural Information'!$AH$30)+(((SIN(N4))^2)*((COS(N4))^2)*((1/'Structural Information'!$AH$31)-(2*'Structural Information'!$AL$31/'Structural Information'!$AH$30))))</f>
        <v>1483.5914866475403</v>
      </c>
      <c r="Y4" s="513">
        <f>((X4*('Structural Information'!$AL$29/1000)*SIN(2*N4))/(4*'Structural Information'!$AH$32*J4*L4))^(1/4)</f>
        <v>1.7278903175103126</v>
      </c>
      <c r="Z4" s="513">
        <f t="shared" ref="Z4:Z21" si="3">Y4*E4</f>
        <v>5.1836709525309379</v>
      </c>
      <c r="AA4" s="259">
        <f t="shared" ref="AA4:AA21" si="4">IF(Z4&lt;3.14,$Q$8,0)+IF(Z4&gt;3.14,1,0)*IF(Z4&lt;7.85,$R$8,0)+IF(Z4&gt;7.85,$S$8,0)</f>
        <v>0.70699999999999996</v>
      </c>
      <c r="AB4" s="259">
        <f t="shared" ref="AB4:AB21" si="5">IF(Z4&lt;3.14,$Q$9,0)+IF(Z4&gt;3.14,1,0)*IF(Z4&lt;7.85,$R$9,0)+IF(Z4&gt;7.85,$S$9,0)</f>
        <v>0.01</v>
      </c>
      <c r="AC4" s="153">
        <f>((AA4/Z4)+AB4)*M4</f>
        <v>0.7281330666796304</v>
      </c>
      <c r="AD4" s="92">
        <f>((0.6*'Structural Information'!$AJ$29)+(0.3*'Structural Information'!$AL$30))/(AC4/M4)</f>
        <v>1.4755123357791879</v>
      </c>
      <c r="AE4" s="513">
        <f>(((1.2*SIN(N4)+0.45*COS(N4))*'Structural Information'!$AJ$30)+(0.3*'Structural Information'!$AL$30))/(AC4/M4)</f>
        <v>2.0332821949032591</v>
      </c>
      <c r="AF4" s="513">
        <f>(1.12*'Structural Information'!$AJ$31*COS(N4)*SIN(N4))/((AA4*(Z4^(-0.12)))+(AB4*(Z4^(0.88))))</f>
        <v>2.7424711461148461</v>
      </c>
      <c r="AG4" s="513">
        <f>(1.16*'Structural Information'!$AJ$31*TAN(N4))/((AA4)+(AB4*Z4))</f>
        <v>3.1195239668971602</v>
      </c>
      <c r="AH4" s="153">
        <f>MIN(AD4:AG4)</f>
        <v>1.4755123357791879</v>
      </c>
      <c r="AI4" s="92">
        <f>AH4*AC4*'Structural Information'!$AL$29</f>
        <v>322.31079659235741</v>
      </c>
      <c r="AJ4" s="513">
        <f>0.8*AI4</f>
        <v>257.84863727388591</v>
      </c>
      <c r="AK4" s="153">
        <f t="shared" ref="AK4:AK21" si="6">0.1*AI4</f>
        <v>32.231079659235739</v>
      </c>
      <c r="AL4" s="524">
        <f>(X4*'Structural Information'!$AL$17*AC4)/(M4)</f>
        <v>17374.61644177404</v>
      </c>
      <c r="AM4" s="463">
        <f>4*AL4</f>
        <v>69498.465767096161</v>
      </c>
      <c r="AN4" s="465">
        <f t="shared" ref="AN4:AN21" si="7">-0.02*AL4</f>
        <v>-347.49232883548081</v>
      </c>
      <c r="AP4" s="765">
        <v>6</v>
      </c>
      <c r="AQ4" s="20">
        <v>1</v>
      </c>
      <c r="AR4" s="20">
        <v>116</v>
      </c>
      <c r="AS4" s="153">
        <v>3</v>
      </c>
      <c r="AT4" s="92">
        <f t="shared" ref="AT4:AT21" si="8">AJ4</f>
        <v>257.84863727388591</v>
      </c>
      <c r="AU4" s="167">
        <f>0.08/100</f>
        <v>8.0000000000000004E-4</v>
      </c>
      <c r="AV4" s="432">
        <f>AT4/(AU4*(SQRT(($F$4^2)+($E$4^2))))</f>
        <v>59595.287371763508</v>
      </c>
      <c r="AW4" s="457">
        <f>AV4*((COS($N$4))^2)</f>
        <v>44539.889389810312</v>
      </c>
      <c r="AX4" s="92">
        <f t="shared" ref="AX4:AX21" si="9">AI4</f>
        <v>322.31079659235741</v>
      </c>
      <c r="AY4" s="167">
        <f>0.22/100</f>
        <v>2.2000000000000001E-3</v>
      </c>
      <c r="AZ4" s="432">
        <f>AX4/(AY4*(SQRT(($F$4^2)+($E$4^2))))</f>
        <v>27088.766987165232</v>
      </c>
      <c r="BA4" s="296">
        <f>(AX4-AT4)/((AY4-AU4)*(SQRT(($F$4^2)+($E$4^2))))</f>
        <v>8513.6124816805022</v>
      </c>
      <c r="BB4" s="457">
        <f>BA4*((COS($N$4))^2)</f>
        <v>6362.841341401474</v>
      </c>
      <c r="BC4" s="92">
        <f t="shared" ref="BC4:BC21" si="10">AK4</f>
        <v>32.231079659235739</v>
      </c>
      <c r="BD4" s="167">
        <f>0.89/100</f>
        <v>8.8999999999999999E-3</v>
      </c>
      <c r="BE4" s="432">
        <f>BF4/((COS($N$4))^2)</f>
        <v>-16693.70357514752</v>
      </c>
      <c r="BF4" s="434">
        <f>((BC4*COS($N$4))-(AX4*COS($N$4)))/((BD4-AY4)*AS4)</f>
        <v>-12476.417910447761</v>
      </c>
      <c r="BH4" s="747">
        <v>6</v>
      </c>
      <c r="BI4" s="20">
        <v>1</v>
      </c>
      <c r="BJ4" s="20">
        <v>7116</v>
      </c>
      <c r="BK4" s="20" t="s">
        <v>27</v>
      </c>
      <c r="BL4" s="182">
        <f>'Structural Information'!$U$6</f>
        <v>3</v>
      </c>
      <c r="BM4" s="420">
        <f>('Structural Information'!$X$24)*(200)/$BL4</f>
        <v>53616.514621265807</v>
      </c>
      <c r="BN4" s="221">
        <f>'Structural Information'!$T$23*'Structural Information'!$T$24*(12680+460*$AC$18)/(BL4*1000)</f>
        <v>273242.28328360809</v>
      </c>
      <c r="BP4" s="480" t="s">
        <v>450</v>
      </c>
      <c r="BQ4" s="478" t="s">
        <v>451</v>
      </c>
      <c r="BR4" s="478" t="s">
        <v>452</v>
      </c>
      <c r="BS4" s="496">
        <f>'Structural Information'!U6</f>
        <v>3</v>
      </c>
      <c r="BT4" s="488">
        <f>'Structural Information'!U7</f>
        <v>3</v>
      </c>
      <c r="BU4" s="488">
        <f>'Structural Information'!U8</f>
        <v>3</v>
      </c>
      <c r="BV4" s="488">
        <f>'Structural Information'!U9</f>
        <v>3</v>
      </c>
      <c r="BW4" s="488">
        <f>'Structural Information'!U10</f>
        <v>3</v>
      </c>
      <c r="BX4" s="497">
        <f>'Structural Information'!U11</f>
        <v>2.75</v>
      </c>
      <c r="BY4" s="1"/>
      <c r="BZ4" s="804">
        <v>1</v>
      </c>
      <c r="CA4" s="198" t="s">
        <v>27</v>
      </c>
      <c r="CB4" s="179">
        <f>(BS5*BS5)/$BN$4</f>
        <v>1.6265580828247558E-6</v>
      </c>
      <c r="CC4" s="179">
        <f>(BT5*BT5)/$BN$8</f>
        <v>1.6265580828247558E-6</v>
      </c>
      <c r="CD4" s="179">
        <f>(BU5*BU5)/$BN$12</f>
        <v>1.6265580828247558E-6</v>
      </c>
      <c r="CE4" s="179">
        <f>(BV5*BV5)/$BN$16</f>
        <v>1.6265580828247558E-6</v>
      </c>
      <c r="CF4" s="179">
        <f>((BW5*BW5)/$BN$20)</f>
        <v>1.6265580828247558E-6</v>
      </c>
      <c r="CG4" s="184">
        <f>(BX5*BX5)/$BN$24</f>
        <v>8.7004437059532159E-7</v>
      </c>
      <c r="CI4" s="603">
        <v>6</v>
      </c>
      <c r="CJ4" s="62">
        <v>1</v>
      </c>
      <c r="CK4" s="756">
        <f>1/(CB5+CB4+CC4+CD4+CE4+CF4+CG4+CC8+CD8+CE8+CF8+CG8+(1/Y32))+1/(CB10+CB9+CC9+CD9+CE9+CF9+CG9+CC13+CD13+CE13+CF13+CG13+(1/Y33))+1/(CB15+CB14+CC14+CD14+CE14+CF14+CG14+CC18+CD18+CE18+CF18+CG18+(1/Y34))</f>
        <v>50750.341422418271</v>
      </c>
      <c r="CL4" s="756">
        <f>1/(CB6+CB4+CC4+CD4+CE4+CF4+CG4+CC8+CD8+CE8+CF8+CG8+(1/Y32))+1/(CB11+CB9+CC9+CD9+CE9+CF9+CG9+CC13+CD13+CE13+CF13+CG13+(1/Y33))+1/(CB16+CB14+CC14+CD14+CE14+CF14+CG14+CC18+CD18+CE18+CF18+CG18+(1/Y34))</f>
        <v>13279.394400749259</v>
      </c>
      <c r="CM4" s="759">
        <f>1/(CB7+CB4+CC4+CD4+CE4+CF4+CG4+CC8+CD8+CE8+CF8+CG8+(1/Y32))+1/(CB12+CB9+CC9+CD9+CE9+CF9+CG9+CC13+CD13+CE13+CF13+CG13+(1/Y33))+1/(CB17+CB14+CC14+CD14+CE14+CF14+CG14+CC18+CD18+CE18+CF18+CG18+(1/Y34))</f>
        <v>-44222.680493389911</v>
      </c>
      <c r="CO4" s="83">
        <f>'System Capacities'!C19</f>
        <v>6</v>
      </c>
      <c r="CP4" s="800" t="str">
        <f>'System Capacities'!D19</f>
        <v>Corner crushing / Column</v>
      </c>
      <c r="CQ4" s="647"/>
      <c r="CR4" s="647"/>
      <c r="CS4" s="60">
        <f>'System Capacities'!G19</f>
        <v>539.13599999999997</v>
      </c>
      <c r="CT4" s="60">
        <f>'Structural Information'!U6</f>
        <v>3</v>
      </c>
      <c r="CU4" s="81">
        <f>'System Capacities'!I19</f>
        <v>3.5410993298384918E-3</v>
      </c>
      <c r="CV4" s="57">
        <f>'System Capacities'!J19</f>
        <v>50750.341422418271</v>
      </c>
      <c r="DB4" s="56"/>
    </row>
    <row r="5" spans="2:109" ht="15.75" thickBot="1" x14ac:dyDescent="0.3">
      <c r="B5" s="762"/>
      <c r="C5" s="509">
        <v>2</v>
      </c>
      <c r="D5" s="510">
        <v>216</v>
      </c>
      <c r="E5" s="521">
        <f>'Structural Information'!$U$6</f>
        <v>3</v>
      </c>
      <c r="F5" s="403">
        <f>'Structural Information'!$AC$7</f>
        <v>2</v>
      </c>
      <c r="G5" s="403">
        <v>0.5</v>
      </c>
      <c r="H5" s="403">
        <v>0.2</v>
      </c>
      <c r="I5" s="522">
        <v>0.3</v>
      </c>
      <c r="J5" s="529">
        <f t="shared" si="0"/>
        <v>2.0000000000000006E-4</v>
      </c>
      <c r="K5" s="403">
        <f t="shared" ref="K5:K21" si="11">F5-H5</f>
        <v>1.8</v>
      </c>
      <c r="L5" s="522">
        <f t="shared" si="1"/>
        <v>2.5</v>
      </c>
      <c r="M5" s="521">
        <f t="shared" si="2"/>
        <v>3.0805843601498726</v>
      </c>
      <c r="N5" s="516">
        <f t="shared" ref="N5:N21" si="12">ATAN(L5/K5)</f>
        <v>0.9467732738181398</v>
      </c>
      <c r="U5" s="762"/>
      <c r="V5" s="509">
        <v>2</v>
      </c>
      <c r="W5" s="510">
        <v>216</v>
      </c>
      <c r="X5" s="521">
        <f>1/((((COS(N5))^4)/'Structural Information'!$AH$29)+(((SIN(N5))^4)/'Structural Information'!$AH$30)+(((SIN(N5))^2)*((COS(N5))^2)*((1/'Structural Information'!$AH$31)-(2*'Structural Information'!$AL$31/'Structural Information'!$AH$30))))</f>
        <v>2560.0498563245369</v>
      </c>
      <c r="Y5" s="403">
        <f>((X5*('Structural Information'!$AL$29/1000)*SIN(2*N5))/(4*'Structural Information'!$AH$32*J5*L5))^(1/4)</f>
        <v>2.0241098428193598</v>
      </c>
      <c r="Z5" s="403">
        <f t="shared" si="3"/>
        <v>6.0723295284580789</v>
      </c>
      <c r="AA5" s="449">
        <f t="shared" si="4"/>
        <v>0.70699999999999996</v>
      </c>
      <c r="AB5" s="449">
        <f t="shared" si="5"/>
        <v>0.01</v>
      </c>
      <c r="AC5" s="522">
        <f t="shared" ref="AC5:AC21" si="13">((AA5/Z5)+AB5)*M5</f>
        <v>0.38947760744745774</v>
      </c>
      <c r="AD5" s="521">
        <f>((0.6*'Structural Information'!$AJ$29)+(0.3*'Structural Information'!$AL$30))/(AC5/M5)</f>
        <v>1.7084582247315432</v>
      </c>
      <c r="AE5" s="403">
        <f>(((1.2*SIN(N5)+0.45*COS(N5))*'Structural Information'!$AJ$30)+(0.3*'Structural Information'!$AL$30))/(AC5/M5)</f>
        <v>2.9347001679787095</v>
      </c>
      <c r="AF5" s="403">
        <f>(1.12*'Structural Information'!$AJ$31*COS(N5)*SIN(N5))/((AA5*(Z5^(-0.12)))+(AB5*(Z5^(0.88))))</f>
        <v>3.0148753539391024</v>
      </c>
      <c r="AG5" s="403">
        <f>(1.16*'Structural Information'!$AJ$31*TAN(N5))/((AA5)+(AB5*Z5))</f>
        <v>7.3659351419104668</v>
      </c>
      <c r="AH5" s="522">
        <f t="shared" ref="AH5:AH21" si="14">MIN(AD5:AG5)</f>
        <v>1.7084582247315432</v>
      </c>
      <c r="AI5" s="521">
        <f>AH5*AC5*'Structural Information'!$AL$29</f>
        <v>199.62186653771175</v>
      </c>
      <c r="AJ5" s="403">
        <f t="shared" ref="AJ5:AJ21" si="15">0.8*AI5</f>
        <v>159.69749323016941</v>
      </c>
      <c r="AK5" s="522">
        <f t="shared" si="6"/>
        <v>19.962186653771177</v>
      </c>
      <c r="AL5" s="525">
        <f>(X5*'Structural Information'!$AL$17*AC5)/(M5)</f>
        <v>25893.323510581737</v>
      </c>
      <c r="AM5" s="462">
        <f t="shared" ref="AM5:AM21" si="16">4*AL5</f>
        <v>103573.29404232695</v>
      </c>
      <c r="AN5" s="466">
        <f t="shared" si="7"/>
        <v>-517.86647021163469</v>
      </c>
      <c r="AP5" s="770"/>
      <c r="AQ5" s="402">
        <v>2</v>
      </c>
      <c r="AR5" s="402">
        <v>216</v>
      </c>
      <c r="AS5" s="442">
        <v>3</v>
      </c>
      <c r="AT5" s="441">
        <f>AJ5</f>
        <v>159.69749323016941</v>
      </c>
      <c r="AU5" s="406">
        <f t="shared" ref="AU5:AU21" si="17">0.08/100</f>
        <v>8.0000000000000004E-4</v>
      </c>
      <c r="AV5" s="403">
        <f>AT5/(AU5*(SQRT(($F$5^2)+($E$5^2))))</f>
        <v>55365.144269657605</v>
      </c>
      <c r="AW5" s="455">
        <f>AV5*((COS($N$5))^2)</f>
        <v>18902.325335478461</v>
      </c>
      <c r="AX5" s="441">
        <f t="shared" si="9"/>
        <v>199.62186653771175</v>
      </c>
      <c r="AY5" s="406">
        <f t="shared" ref="AY5:AY21" si="18">0.22/100</f>
        <v>2.2000000000000001E-3</v>
      </c>
      <c r="AZ5" s="403">
        <f>AX5/(AY5*(SQRT(($F$5^2)+($E$5^2))))</f>
        <v>25165.974668026181</v>
      </c>
      <c r="BA5" s="407">
        <f>(AX5-AT5)/((AY5-AU5)*(SQRT(($F$5^2)+($E$5^2))))</f>
        <v>7909.3063242367971</v>
      </c>
      <c r="BB5" s="455">
        <f>BA5*((COS($N$5))^2)</f>
        <v>2700.3321907826362</v>
      </c>
      <c r="BC5" s="441">
        <f t="shared" si="10"/>
        <v>19.962186653771177</v>
      </c>
      <c r="BD5" s="406">
        <f t="shared" ref="BD5:BD21" si="19">0.89/100</f>
        <v>8.8999999999999999E-3</v>
      </c>
      <c r="BE5" s="403">
        <f>BF5/((COS($N$5))^2)</f>
        <v>-15297.313432835821</v>
      </c>
      <c r="BF5" s="435">
        <f>((BC5*COS($N$5))-(AX5*COS($N$5)))/((BD5-AY5)*AS5)</f>
        <v>-5222.6865671641781</v>
      </c>
      <c r="BH5" s="748"/>
      <c r="BI5" s="402">
        <v>2</v>
      </c>
      <c r="BJ5" s="402">
        <v>7216</v>
      </c>
      <c r="BK5" s="402" t="s">
        <v>27</v>
      </c>
      <c r="BL5" s="182">
        <f>'Structural Information'!$U$6</f>
        <v>3</v>
      </c>
      <c r="BM5" s="403">
        <f>('Structural Information'!$X$24)*(200)/$BL5</f>
        <v>53616.514621265807</v>
      </c>
      <c r="BN5" s="222">
        <f>'Structural Information'!$T$23*'Structural Information'!$T$24*(12680+460*$AC$18)/(BL5*1000)</f>
        <v>273242.28328360809</v>
      </c>
      <c r="BP5" s="603">
        <v>1</v>
      </c>
      <c r="BQ5" s="489">
        <v>1</v>
      </c>
      <c r="BR5" s="490">
        <f>'Structural Information'!$AC$8</f>
        <v>4.5</v>
      </c>
      <c r="BS5" s="482">
        <f t="shared" ref="BS5:BX5" si="20">(BS$4/$BR5)</f>
        <v>0.66666666666666663</v>
      </c>
      <c r="BT5" s="482">
        <f t="shared" si="20"/>
        <v>0.66666666666666663</v>
      </c>
      <c r="BU5" s="482">
        <f t="shared" si="20"/>
        <v>0.66666666666666663</v>
      </c>
      <c r="BV5" s="482">
        <f t="shared" si="20"/>
        <v>0.66666666666666663</v>
      </c>
      <c r="BW5" s="482">
        <f t="shared" si="20"/>
        <v>0.66666666666666663</v>
      </c>
      <c r="BX5" s="483">
        <f t="shared" si="20"/>
        <v>0.61111111111111116</v>
      </c>
      <c r="BZ5" s="751"/>
      <c r="CA5" s="189" t="s">
        <v>287</v>
      </c>
      <c r="CB5" s="179">
        <f>1/($AW$4)</f>
        <v>2.245178453965305E-5</v>
      </c>
      <c r="CC5" s="179">
        <f>1/($AW$7)</f>
        <v>2.245178453965305E-5</v>
      </c>
      <c r="CD5" s="179">
        <f>1/($AW$10)</f>
        <v>2.245178453965305E-5</v>
      </c>
      <c r="CE5" s="179">
        <f>1/($AW$13)</f>
        <v>2.3125835039275522E-5</v>
      </c>
      <c r="CF5" s="179">
        <f>1/($AW$16)</f>
        <v>2.3125835039275522E-5</v>
      </c>
      <c r="CG5" s="184">
        <f>1/($AW$19)</f>
        <v>2.2307717399001659E-5</v>
      </c>
      <c r="CI5" s="603"/>
      <c r="CJ5" s="202">
        <v>2</v>
      </c>
      <c r="CK5" s="757"/>
      <c r="CL5" s="757"/>
      <c r="CM5" s="760"/>
      <c r="CO5" s="84">
        <f>'System Capacities'!C20</f>
        <v>5</v>
      </c>
      <c r="CP5" s="800" t="str">
        <f>'System Capacities'!D20</f>
        <v>Corner crushing / Column</v>
      </c>
      <c r="CQ5" s="647"/>
      <c r="CR5" s="647"/>
      <c r="CS5" s="60">
        <f>'System Capacities'!G20</f>
        <v>539.13599999999997</v>
      </c>
      <c r="CT5" s="15">
        <f>'Structural Information'!U7</f>
        <v>3</v>
      </c>
      <c r="CU5" s="81">
        <f>'System Capacities'!I20</f>
        <v>2.6401516470303181E-3</v>
      </c>
      <c r="CV5" s="57">
        <f>'System Capacities'!J20</f>
        <v>68068.81725985049</v>
      </c>
      <c r="DB5" s="56"/>
    </row>
    <row r="6" spans="2:109" ht="15.75" thickBot="1" x14ac:dyDescent="0.3">
      <c r="B6" s="765"/>
      <c r="C6" s="509">
        <v>3</v>
      </c>
      <c r="D6" s="510">
        <v>316</v>
      </c>
      <c r="E6" s="521">
        <f>'Structural Information'!$U$6</f>
        <v>3</v>
      </c>
      <c r="F6" s="403">
        <f>'Structural Information'!$AC$6</f>
        <v>4.5</v>
      </c>
      <c r="G6" s="403">
        <v>0.5</v>
      </c>
      <c r="H6" s="403">
        <v>0.2</v>
      </c>
      <c r="I6" s="522">
        <v>0.3</v>
      </c>
      <c r="J6" s="529">
        <f t="shared" si="0"/>
        <v>2.0000000000000006E-4</v>
      </c>
      <c r="K6" s="403">
        <f t="shared" si="11"/>
        <v>4.3</v>
      </c>
      <c r="L6" s="522">
        <f t="shared" si="1"/>
        <v>2.5</v>
      </c>
      <c r="M6" s="521">
        <f t="shared" si="2"/>
        <v>4.9739320461783549</v>
      </c>
      <c r="N6" s="516">
        <f t="shared" si="12"/>
        <v>0.52662727143375065</v>
      </c>
      <c r="P6" s="782" t="s">
        <v>174</v>
      </c>
      <c r="Q6" s="783"/>
      <c r="R6" s="783"/>
      <c r="S6" s="784"/>
      <c r="U6" s="762"/>
      <c r="V6" s="511">
        <v>3</v>
      </c>
      <c r="W6" s="512">
        <v>316</v>
      </c>
      <c r="X6" s="72">
        <f>1/((((COS(N6))^4)/'Structural Information'!$AH$29)+(((SIN(N6))^4)/'Structural Information'!$AH$30)+(((SIN(N6))^2)*((COS(N6))^2)*((1/'Structural Information'!$AH$31)-(2*'Structural Information'!$AL$31/'Structural Information'!$AH$30))))</f>
        <v>1483.5914866475403</v>
      </c>
      <c r="Y6" s="514">
        <f>((X6*('Structural Information'!$AL$29/1000)*SIN(2*N6))/(4*'Structural Information'!$AH$32*J6*L6))^(1/4)</f>
        <v>1.7278903175103126</v>
      </c>
      <c r="Z6" s="514">
        <f t="shared" si="3"/>
        <v>5.1836709525309379</v>
      </c>
      <c r="AA6" s="256">
        <f t="shared" si="4"/>
        <v>0.70699999999999996</v>
      </c>
      <c r="AB6" s="256">
        <f t="shared" si="5"/>
        <v>0.01</v>
      </c>
      <c r="AC6" s="152">
        <f t="shared" si="13"/>
        <v>0.7281330666796304</v>
      </c>
      <c r="AD6" s="72">
        <f>((0.6*'Structural Information'!$AJ$29)+(0.3*'Structural Information'!$AL$30))/(AC6/M6)</f>
        <v>1.4755123357791879</v>
      </c>
      <c r="AE6" s="514">
        <f>(((1.2*SIN(N6)+0.45*COS(N6))*'Structural Information'!$AJ$30)+(0.3*'Structural Information'!$AL$30))/(AC6/M6)</f>
        <v>2.0332821949032591</v>
      </c>
      <c r="AF6" s="514">
        <f>(1.12*'Structural Information'!$AJ$31*COS(N6)*SIN(N6))/((AA6*(Z6^(-0.12)))+(AB6*(Z6^(0.88))))</f>
        <v>2.7424711461148461</v>
      </c>
      <c r="AG6" s="514">
        <f>(1.16*'Structural Information'!$AJ$31*TAN(N6))/((AA6)+(AB6*Z6))</f>
        <v>3.1195239668971602</v>
      </c>
      <c r="AH6" s="152">
        <f t="shared" si="14"/>
        <v>1.4755123357791879</v>
      </c>
      <c r="AI6" s="72">
        <f>AH6*AC6*'Structural Information'!$AL$29</f>
        <v>322.31079659235741</v>
      </c>
      <c r="AJ6" s="514">
        <f t="shared" si="15"/>
        <v>257.84863727388591</v>
      </c>
      <c r="AK6" s="152">
        <f t="shared" si="6"/>
        <v>32.231079659235739</v>
      </c>
      <c r="AL6" s="526">
        <f>(X6*'Structural Information'!$AL$17*AC6)/(M6)</f>
        <v>17374.61644177404</v>
      </c>
      <c r="AM6" s="464">
        <f t="shared" si="16"/>
        <v>69498.465767096161</v>
      </c>
      <c r="AN6" s="467">
        <f t="shared" si="7"/>
        <v>-347.49232883548081</v>
      </c>
      <c r="AP6" s="764"/>
      <c r="AQ6" s="21">
        <v>3</v>
      </c>
      <c r="AR6" s="21">
        <v>316</v>
      </c>
      <c r="AS6" s="152">
        <v>3</v>
      </c>
      <c r="AT6" s="72">
        <f t="shared" si="8"/>
        <v>257.84863727388591</v>
      </c>
      <c r="AU6" s="168">
        <f t="shared" si="17"/>
        <v>8.0000000000000004E-4</v>
      </c>
      <c r="AV6" s="433">
        <f>AT6/(AU6*(SQRT(($F$6^2)+($E$6^2))))</f>
        <v>59595.287371763508</v>
      </c>
      <c r="AW6" s="456">
        <f>AV6*((COS($N$6))^2)</f>
        <v>44539.889389810312</v>
      </c>
      <c r="AX6" s="72">
        <f t="shared" si="9"/>
        <v>322.31079659235741</v>
      </c>
      <c r="AY6" s="168">
        <f t="shared" si="18"/>
        <v>2.2000000000000001E-3</v>
      </c>
      <c r="AZ6" s="433">
        <f>AX6/(AY6*(SQRT(($F$6^2)+($E$6^2))))</f>
        <v>27088.766987165232</v>
      </c>
      <c r="BA6" s="234">
        <f>(AX6-AT6)/((AY6-AU6)*(SQRT(($F$6^2)+($E$6^2))))</f>
        <v>8513.6124816805022</v>
      </c>
      <c r="BB6" s="456">
        <f>BA6*((COS($N$6))^2)</f>
        <v>6362.841341401474</v>
      </c>
      <c r="BC6" s="72">
        <f t="shared" si="10"/>
        <v>32.231079659235739</v>
      </c>
      <c r="BD6" s="168">
        <f t="shared" si="19"/>
        <v>8.8999999999999999E-3</v>
      </c>
      <c r="BE6" s="433">
        <f>BF6/((COS($N$6))^2)</f>
        <v>-16693.70357514752</v>
      </c>
      <c r="BF6" s="436">
        <f>((BC6*COS($N$6))-(AX6*COS($N$6)))/((BD6-AY6)*AS6)</f>
        <v>-12476.417910447761</v>
      </c>
      <c r="BH6" s="748"/>
      <c r="BI6" s="402">
        <v>3</v>
      </c>
      <c r="BJ6" s="402">
        <v>7316</v>
      </c>
      <c r="BK6" s="402" t="s">
        <v>27</v>
      </c>
      <c r="BL6" s="182">
        <f>'Structural Information'!$U$6</f>
        <v>3</v>
      </c>
      <c r="BM6" s="403">
        <f>('Structural Information'!$X$24)*(200)/$BL6</f>
        <v>53616.514621265807</v>
      </c>
      <c r="BN6" s="222">
        <f>'Structural Information'!$T$23*'Structural Information'!$T$24*(12680+460*$AC$18)/(BL6*1000)</f>
        <v>273242.28328360809</v>
      </c>
      <c r="BP6" s="603"/>
      <c r="BQ6" s="491" t="s">
        <v>445</v>
      </c>
      <c r="BR6" s="492">
        <f>'Structural Information'!$AC$8</f>
        <v>4.5</v>
      </c>
      <c r="BS6" s="486">
        <f>BT6+BS5</f>
        <v>3.9444444444444438</v>
      </c>
      <c r="BT6" s="486">
        <f>BU6+BT5</f>
        <v>3.2777777777777772</v>
      </c>
      <c r="BU6" s="486">
        <f>BV6+BU5</f>
        <v>2.6111111111111107</v>
      </c>
      <c r="BV6" s="486">
        <f>BW6+BV5</f>
        <v>1.9444444444444442</v>
      </c>
      <c r="BW6" s="486">
        <f>BX6+BW5</f>
        <v>1.2777777777777777</v>
      </c>
      <c r="BX6" s="498">
        <f>BX5</f>
        <v>0.61111111111111116</v>
      </c>
      <c r="BZ6" s="751"/>
      <c r="CA6" s="190" t="s">
        <v>287</v>
      </c>
      <c r="CB6" s="179">
        <f>1/($BB$4)</f>
        <v>1.5716249177757133E-4</v>
      </c>
      <c r="CC6" s="179">
        <f>1/($BB$7)</f>
        <v>1.5716249177757133E-4</v>
      </c>
      <c r="CD6" s="179">
        <f>1/($BB$10)</f>
        <v>1.5716249177757133E-4</v>
      </c>
      <c r="CE6" s="179">
        <f>1/($BB$13)</f>
        <v>1.6188084527492868E-4</v>
      </c>
      <c r="CF6" s="179">
        <f>1/($BB$16)</f>
        <v>1.6188084527492868E-4</v>
      </c>
      <c r="CG6" s="184">
        <f>1/($BB$19)</f>
        <v>1.5615402179301166E-4</v>
      </c>
      <c r="CI6" s="603"/>
      <c r="CJ6" s="59">
        <v>3</v>
      </c>
      <c r="CK6" s="758"/>
      <c r="CL6" s="758"/>
      <c r="CM6" s="761"/>
      <c r="CO6" s="84">
        <f>'System Capacities'!C21</f>
        <v>4</v>
      </c>
      <c r="CP6" s="800" t="str">
        <f>'System Capacities'!D21</f>
        <v>Corner crushing / Column</v>
      </c>
      <c r="CQ6" s="647"/>
      <c r="CR6" s="647"/>
      <c r="CS6" s="60">
        <f>'System Capacities'!G21</f>
        <v>539.13599999999997</v>
      </c>
      <c r="CT6" s="15">
        <f>'Structural Information'!U8</f>
        <v>3</v>
      </c>
      <c r="CU6" s="81">
        <f>'System Capacities'!I21</f>
        <v>2.3645656029115843E-3</v>
      </c>
      <c r="CV6" s="57">
        <f>'System Capacities'!J21</f>
        <v>76002.120549632207</v>
      </c>
      <c r="DB6" s="56"/>
    </row>
    <row r="7" spans="2:109" x14ac:dyDescent="0.25">
      <c r="B7" s="762">
        <v>5</v>
      </c>
      <c r="C7" s="507">
        <v>1</v>
      </c>
      <c r="D7" s="508">
        <v>115</v>
      </c>
      <c r="E7" s="92">
        <f>'Structural Information'!$U$7</f>
        <v>3</v>
      </c>
      <c r="F7" s="513">
        <f>'Structural Information'!$AC$8</f>
        <v>4.5</v>
      </c>
      <c r="G7" s="513">
        <v>0.5</v>
      </c>
      <c r="H7" s="513">
        <v>0.2</v>
      </c>
      <c r="I7" s="153">
        <v>0.3</v>
      </c>
      <c r="J7" s="528">
        <f t="shared" si="0"/>
        <v>2.0000000000000006E-4</v>
      </c>
      <c r="K7" s="513">
        <f t="shared" si="11"/>
        <v>4.3</v>
      </c>
      <c r="L7" s="153">
        <f t="shared" si="1"/>
        <v>2.5</v>
      </c>
      <c r="M7" s="92">
        <f t="shared" si="2"/>
        <v>4.9739320461783549</v>
      </c>
      <c r="N7" s="515">
        <f t="shared" si="12"/>
        <v>0.52662727143375065</v>
      </c>
      <c r="P7" s="535" t="s">
        <v>173</v>
      </c>
      <c r="Q7" s="78" t="s">
        <v>170</v>
      </c>
      <c r="R7" s="520" t="s">
        <v>171</v>
      </c>
      <c r="S7" s="201" t="s">
        <v>172</v>
      </c>
      <c r="U7" s="764">
        <v>5</v>
      </c>
      <c r="V7" s="509">
        <v>1</v>
      </c>
      <c r="W7" s="510">
        <v>115</v>
      </c>
      <c r="X7" s="521">
        <f>1/((((COS(N7))^4)/'Structural Information'!$AH$29)+(((SIN(N7))^4)/'Structural Information'!$AH$30)+(((SIN(N7))^2)*((COS(N7))^2)*((1/'Structural Information'!$AH$31)-(2*'Structural Information'!$AL$31/'Structural Information'!$AH$30))))</f>
        <v>1483.5914866475403</v>
      </c>
      <c r="Y7" s="403">
        <f>((X7*('Structural Information'!$AL$29/1000)*SIN(2*N7))/(4*'Structural Information'!$AH$32*J7*L7))^(1/4)</f>
        <v>1.7278903175103126</v>
      </c>
      <c r="Z7" s="403">
        <f t="shared" si="3"/>
        <v>5.1836709525309379</v>
      </c>
      <c r="AA7" s="449">
        <f t="shared" si="4"/>
        <v>0.70699999999999996</v>
      </c>
      <c r="AB7" s="449">
        <f t="shared" si="5"/>
        <v>0.01</v>
      </c>
      <c r="AC7" s="522">
        <f t="shared" si="13"/>
        <v>0.7281330666796304</v>
      </c>
      <c r="AD7" s="521">
        <f>((0.6*'Structural Information'!$AJ$29)+(0.3*'Structural Information'!$AL$30))/(AC7/M7)</f>
        <v>1.4755123357791879</v>
      </c>
      <c r="AE7" s="403">
        <f>(((1.2*SIN(N7)+0.45*COS(N7))*'Structural Information'!$AJ$30)+(0.3*'Structural Information'!$AL$30))/(AC7/M7)</f>
        <v>2.0332821949032591</v>
      </c>
      <c r="AF7" s="403">
        <f>(1.12*'Structural Information'!$AJ$31*COS(N7)*SIN(N7))/((AA7*(Z7^(-0.12)))+(AB7*(Z7^(0.88))))</f>
        <v>2.7424711461148461</v>
      </c>
      <c r="AG7" s="403">
        <f>(1.16*'Structural Information'!$AJ$31*TAN(N7))/((AA7)+(AB7*Z7))</f>
        <v>3.1195239668971602</v>
      </c>
      <c r="AH7" s="522">
        <f t="shared" si="14"/>
        <v>1.4755123357791879</v>
      </c>
      <c r="AI7" s="521">
        <f>AH7*AC7*'Structural Information'!$AL$29</f>
        <v>322.31079659235741</v>
      </c>
      <c r="AJ7" s="403">
        <f t="shared" si="15"/>
        <v>257.84863727388591</v>
      </c>
      <c r="AK7" s="522">
        <f t="shared" si="6"/>
        <v>32.231079659235739</v>
      </c>
      <c r="AL7" s="525">
        <f>(X7*'Structural Information'!$AL$17*AC7)/(M7)</f>
        <v>17374.61644177404</v>
      </c>
      <c r="AM7" s="462">
        <f t="shared" si="16"/>
        <v>69498.465767096161</v>
      </c>
      <c r="AN7" s="466">
        <f t="shared" si="7"/>
        <v>-347.49232883548081</v>
      </c>
      <c r="AP7" s="770">
        <v>5</v>
      </c>
      <c r="AQ7" s="402">
        <v>1</v>
      </c>
      <c r="AR7" s="402">
        <v>115</v>
      </c>
      <c r="AS7" s="442">
        <v>3</v>
      </c>
      <c r="AT7" s="441">
        <f t="shared" si="8"/>
        <v>257.84863727388591</v>
      </c>
      <c r="AU7" s="406">
        <f t="shared" si="17"/>
        <v>8.0000000000000004E-4</v>
      </c>
      <c r="AV7" s="403">
        <f>AT7/(AU7*(SQRT(($F$7^2)+($E$7^2))))</f>
        <v>59595.287371763508</v>
      </c>
      <c r="AW7" s="455">
        <f>AV7*((COS($N$7))^2)</f>
        <v>44539.889389810312</v>
      </c>
      <c r="AX7" s="441">
        <f t="shared" si="9"/>
        <v>322.31079659235741</v>
      </c>
      <c r="AY7" s="406">
        <f t="shared" si="18"/>
        <v>2.2000000000000001E-3</v>
      </c>
      <c r="AZ7" s="403">
        <f>AX7/(AY7*(SQRT(($F$7^2)+($E$7^2))))</f>
        <v>27088.766987165232</v>
      </c>
      <c r="BA7" s="407">
        <f>(AX7-AT7)/((AY7-AU7)*(SQRT(($F$7^2)+($E$7^2))))</f>
        <v>8513.6124816805022</v>
      </c>
      <c r="BB7" s="455">
        <f>BA7*((COS($N$7))^2)</f>
        <v>6362.841341401474</v>
      </c>
      <c r="BC7" s="441">
        <f t="shared" si="10"/>
        <v>32.231079659235739</v>
      </c>
      <c r="BD7" s="406">
        <f t="shared" si="19"/>
        <v>8.8999999999999999E-3</v>
      </c>
      <c r="BE7" s="403">
        <f>BF7/((COS($N$7))^2)</f>
        <v>-16693.70357514752</v>
      </c>
      <c r="BF7" s="435">
        <f>((BC7*COS($N$7))-(AX7*COS($N$7)))/((BD7-AY7)*AS7)</f>
        <v>-12476.417910447761</v>
      </c>
      <c r="BH7" s="749"/>
      <c r="BI7" s="21">
        <v>4</v>
      </c>
      <c r="BJ7" s="21">
        <v>7416</v>
      </c>
      <c r="BK7" s="21" t="s">
        <v>27</v>
      </c>
      <c r="BL7" s="182">
        <f>'Structural Information'!$U$6</f>
        <v>3</v>
      </c>
      <c r="BM7" s="421">
        <f>('Structural Information'!$X$24)*(200)/$BL7</f>
        <v>53616.514621265807</v>
      </c>
      <c r="BN7" s="61">
        <f>'Structural Information'!$T$23*'Structural Information'!$T$24*(12680+460*$AC$18)/(BL7*1000)</f>
        <v>273242.28328360809</v>
      </c>
      <c r="BP7" s="603"/>
      <c r="BQ7" s="481" t="s">
        <v>447</v>
      </c>
      <c r="BR7" s="493">
        <f>'Structural Information'!$AC$8</f>
        <v>4.5</v>
      </c>
      <c r="BS7" s="403">
        <f t="shared" ref="BS7:BX7" si="21">(BS$4/$BR7)</f>
        <v>0.66666666666666663</v>
      </c>
      <c r="BT7" s="403">
        <f t="shared" si="21"/>
        <v>0.66666666666666663</v>
      </c>
      <c r="BU7" s="403">
        <f t="shared" si="21"/>
        <v>0.66666666666666663</v>
      </c>
      <c r="BV7" s="403">
        <f t="shared" si="21"/>
        <v>0.66666666666666663</v>
      </c>
      <c r="BW7" s="403">
        <f t="shared" si="21"/>
        <v>0.66666666666666663</v>
      </c>
      <c r="BX7" s="484">
        <f t="shared" si="21"/>
        <v>0.61111111111111116</v>
      </c>
      <c r="BZ7" s="751"/>
      <c r="CA7" s="191" t="s">
        <v>287</v>
      </c>
      <c r="CB7" s="179">
        <f>1/($BF$4)</f>
        <v>-8.0151210642166713E-5</v>
      </c>
      <c r="CC7" s="179">
        <f>1/($BF$7)</f>
        <v>-8.0151210642166713E-5</v>
      </c>
      <c r="CD7" s="179">
        <f>1/($BF$10)</f>
        <v>-8.0151210642166713E-5</v>
      </c>
      <c r="CE7" s="179">
        <f>1/($BF$13)</f>
        <v>-8.2059572800313537E-5</v>
      </c>
      <c r="CF7" s="179">
        <f>1/($BF$16)</f>
        <v>-8.2059572800313537E-5</v>
      </c>
      <c r="CG7" s="184">
        <f>1/($BF$19)</f>
        <v>-7.6127555489447502E-5</v>
      </c>
      <c r="CI7" s="699">
        <v>5</v>
      </c>
      <c r="CJ7" s="202">
        <v>1</v>
      </c>
      <c r="CK7" s="757">
        <f>1/(CC5+CC4+CD4+CE4+CF4+CG4+CD8+CE8+CF8+CG8)+1/(CC10+CC9+CD9+CE9+CF9+CG9+CD13+CE13+CF13+CG13)+1/(CC15+CC14+CD14+CE14+CF14+CG14+CD18+CE18+CF18+CG18)</f>
        <v>68068.81725985049</v>
      </c>
      <c r="CL7" s="757">
        <f>1/(CC6+CC4+CD4+CE4+CF4+CG4+CD8+CE8+CF8+CG8)+1/(CC11+CC9+CD9+CE9+CF9+CG9+CD13+CE13+CF13+CG13)+1/(CC16+CC14+CD14+CE14+CF14+CG14+CD18+CE18+CF18+CG18)</f>
        <v>14210.542031962766</v>
      </c>
      <c r="CM7" s="760">
        <f>1/(CC7+CC4+CD4+CE4+CF4+CG4+CD8+CE8+CF8+CG8)+1/(CC12+CC9+CD9+CE9+CF9+CG9+CD13+CE13+CF13+CG13)+1/(CC17+CC14+CD14+CE14+CF14+CG14+CD18+CE18+CF18+CG18)</f>
        <v>-36397.300665187671</v>
      </c>
      <c r="CO7" s="84">
        <f>'System Capacities'!C22</f>
        <v>3</v>
      </c>
      <c r="CP7" s="769" t="str">
        <f>'System Capacities'!D22</f>
        <v>Diagonal failure / Column</v>
      </c>
      <c r="CQ7" s="641"/>
      <c r="CR7" s="641"/>
      <c r="CS7" s="60">
        <f>'System Capacities'!G22</f>
        <v>523.58400000000006</v>
      </c>
      <c r="CT7" s="15">
        <f>'Structural Information'!U9</f>
        <v>3</v>
      </c>
      <c r="CU7" s="81">
        <f>'System Capacities'!I22</f>
        <v>2.1153036582858631E-3</v>
      </c>
      <c r="CV7" s="57">
        <f>'System Capacities'!J22</f>
        <v>82507.303060889535</v>
      </c>
      <c r="DB7" s="56"/>
    </row>
    <row r="8" spans="2:109" x14ac:dyDescent="0.25">
      <c r="B8" s="762"/>
      <c r="C8" s="509">
        <v>2</v>
      </c>
      <c r="D8" s="510">
        <v>215</v>
      </c>
      <c r="E8" s="521">
        <f>'Structural Information'!$U$7</f>
        <v>3</v>
      </c>
      <c r="F8" s="403">
        <f>'Structural Information'!$AC$7</f>
        <v>2</v>
      </c>
      <c r="G8" s="403">
        <v>0.5</v>
      </c>
      <c r="H8" s="403">
        <v>0.2</v>
      </c>
      <c r="I8" s="522">
        <v>0.3</v>
      </c>
      <c r="J8" s="529">
        <f t="shared" si="0"/>
        <v>2.0000000000000006E-4</v>
      </c>
      <c r="K8" s="403">
        <f t="shared" si="11"/>
        <v>1.8</v>
      </c>
      <c r="L8" s="522">
        <f t="shared" si="1"/>
        <v>2.5</v>
      </c>
      <c r="M8" s="521">
        <f t="shared" si="2"/>
        <v>3.0805843601498726</v>
      </c>
      <c r="N8" s="516">
        <f t="shared" si="12"/>
        <v>0.9467732738181398</v>
      </c>
      <c r="P8" s="505" t="s">
        <v>168</v>
      </c>
      <c r="Q8" s="51">
        <v>1.3</v>
      </c>
      <c r="R8" s="51">
        <v>0.70699999999999996</v>
      </c>
      <c r="S8" s="532">
        <v>0.47</v>
      </c>
      <c r="U8" s="762"/>
      <c r="V8" s="509">
        <v>2</v>
      </c>
      <c r="W8" s="510">
        <v>215</v>
      </c>
      <c r="X8" s="521">
        <f>1/((((COS(N8))^4)/'Structural Information'!$AH$29)+(((SIN(N8))^4)/'Structural Information'!$AH$30)+(((SIN(N8))^2)*((COS(N8))^2)*((1/'Structural Information'!$AH$31)-(2*'Structural Information'!$AL$31/'Structural Information'!$AH$30))))</f>
        <v>2560.0498563245369</v>
      </c>
      <c r="Y8" s="403">
        <f>((X8*('Structural Information'!$AL$29/1000)*SIN(2*N8))/(4*'Structural Information'!$AH$32*J8*L8))^(1/4)</f>
        <v>2.0241098428193598</v>
      </c>
      <c r="Z8" s="403">
        <f t="shared" si="3"/>
        <v>6.0723295284580789</v>
      </c>
      <c r="AA8" s="449">
        <f t="shared" si="4"/>
        <v>0.70699999999999996</v>
      </c>
      <c r="AB8" s="449">
        <f t="shared" si="5"/>
        <v>0.01</v>
      </c>
      <c r="AC8" s="522">
        <f t="shared" si="13"/>
        <v>0.38947760744745774</v>
      </c>
      <c r="AD8" s="521">
        <f>((0.6*'Structural Information'!$AJ$29)+(0.3*'Structural Information'!$AL$30))/(AC8/M8)</f>
        <v>1.7084582247315432</v>
      </c>
      <c r="AE8" s="403">
        <f>(((1.2*SIN(N8)+0.45*COS(N8))*'Structural Information'!$AJ$30)+(0.3*'Structural Information'!$AL$30))/(AC8/M8)</f>
        <v>2.9347001679787095</v>
      </c>
      <c r="AF8" s="403">
        <f>(1.12*'Structural Information'!$AJ$31*COS(N8)*SIN(N8))/((AA8*(Z8^(-0.12)))+(AB8*(Z8^(0.88))))</f>
        <v>3.0148753539391024</v>
      </c>
      <c r="AG8" s="403">
        <f>(1.16*'Structural Information'!$AJ$31*TAN(N8))/((AA8)+(AB8*Z8))</f>
        <v>7.3659351419104668</v>
      </c>
      <c r="AH8" s="522">
        <f t="shared" si="14"/>
        <v>1.7084582247315432</v>
      </c>
      <c r="AI8" s="521">
        <f>AH8*AC8*'Structural Information'!$AL$29</f>
        <v>199.62186653771175</v>
      </c>
      <c r="AJ8" s="403">
        <f t="shared" si="15"/>
        <v>159.69749323016941</v>
      </c>
      <c r="AK8" s="522">
        <f t="shared" si="6"/>
        <v>19.962186653771177</v>
      </c>
      <c r="AL8" s="525">
        <f>(X8*'Structural Information'!$AL$17*AC8)/(M8)</f>
        <v>25893.323510581737</v>
      </c>
      <c r="AM8" s="462">
        <f t="shared" si="16"/>
        <v>103573.29404232695</v>
      </c>
      <c r="AN8" s="466">
        <f t="shared" si="7"/>
        <v>-517.86647021163469</v>
      </c>
      <c r="AP8" s="770"/>
      <c r="AQ8" s="402">
        <v>2</v>
      </c>
      <c r="AR8" s="402">
        <v>215</v>
      </c>
      <c r="AS8" s="442">
        <v>3</v>
      </c>
      <c r="AT8" s="441">
        <f t="shared" si="8"/>
        <v>159.69749323016941</v>
      </c>
      <c r="AU8" s="406">
        <f t="shared" si="17"/>
        <v>8.0000000000000004E-4</v>
      </c>
      <c r="AV8" s="403">
        <f>AT8/(AU8*(SQRT(($F$8^2)+($E$8^2))))</f>
        <v>55365.144269657605</v>
      </c>
      <c r="AW8" s="455">
        <f>AV8*((COS($N$8))^2)</f>
        <v>18902.325335478461</v>
      </c>
      <c r="AX8" s="441">
        <f t="shared" si="9"/>
        <v>199.62186653771175</v>
      </c>
      <c r="AY8" s="406">
        <f t="shared" si="18"/>
        <v>2.2000000000000001E-3</v>
      </c>
      <c r="AZ8" s="403">
        <f>AX8/(AY8*(SQRT(($F$8^2)+($E$8^2))))</f>
        <v>25165.974668026181</v>
      </c>
      <c r="BA8" s="407">
        <f>(AX8-AT8)/((AY8-AU8)*(SQRT(($F$8^2)+($E$8^2))))</f>
        <v>7909.3063242367971</v>
      </c>
      <c r="BB8" s="455">
        <f>BA8*((COS($N$8))^2)</f>
        <v>2700.3321907826362</v>
      </c>
      <c r="BC8" s="441">
        <f t="shared" si="10"/>
        <v>19.962186653771177</v>
      </c>
      <c r="BD8" s="406">
        <f t="shared" si="19"/>
        <v>8.8999999999999999E-3</v>
      </c>
      <c r="BE8" s="403">
        <f>BF8/((COS($N$8))^2)</f>
        <v>-15297.313432835821</v>
      </c>
      <c r="BF8" s="435">
        <f>((BC8*COS($N$8))-(AX8*COS($N$8)))/((BD8-AY8)*AS8)</f>
        <v>-5222.6865671641781</v>
      </c>
      <c r="BH8" s="747">
        <v>5</v>
      </c>
      <c r="BI8" s="20">
        <v>1</v>
      </c>
      <c r="BJ8" s="20">
        <v>7115</v>
      </c>
      <c r="BK8" s="20" t="s">
        <v>27</v>
      </c>
      <c r="BL8" s="63">
        <f>'Structural Information'!$U$7</f>
        <v>3</v>
      </c>
      <c r="BM8" s="153">
        <f>('Structural Information'!$X$24)*(200)/$BL8</f>
        <v>53616.514621265807</v>
      </c>
      <c r="BN8" s="221">
        <f>'Structural Information'!$T$23*'Structural Information'!$T$24*(12680+460*$AC$18)/(BL8*1000)</f>
        <v>273242.28328360809</v>
      </c>
      <c r="BP8" s="603"/>
      <c r="BQ8" s="494" t="s">
        <v>445</v>
      </c>
      <c r="BR8" s="495">
        <f>'Structural Information'!$AC$8</f>
        <v>4.5</v>
      </c>
      <c r="BS8" s="487">
        <f>BT8+BS7</f>
        <v>3.9444444444444438</v>
      </c>
      <c r="BT8" s="487">
        <f>BU8+BT7</f>
        <v>3.2777777777777772</v>
      </c>
      <c r="BU8" s="487">
        <f>BV8+BU7</f>
        <v>2.6111111111111107</v>
      </c>
      <c r="BV8" s="487">
        <f>BW8+BV7</f>
        <v>1.9444444444444442</v>
      </c>
      <c r="BW8" s="487">
        <f>BX8+BW7</f>
        <v>1.2777777777777777</v>
      </c>
      <c r="BX8" s="499">
        <f>BX7</f>
        <v>0.61111111111111116</v>
      </c>
      <c r="BZ8" s="751"/>
      <c r="CA8" s="188" t="s">
        <v>290</v>
      </c>
      <c r="CB8" s="180">
        <f>(BS7*BS7)/$BN$5</f>
        <v>1.6265580828247558E-6</v>
      </c>
      <c r="CC8" s="180">
        <f>(BT7*BT7)/$BN$9</f>
        <v>1.6265580828247558E-6</v>
      </c>
      <c r="CD8" s="180">
        <f>(BU7*BU7)/$BN$13</f>
        <v>1.6265580828247558E-6</v>
      </c>
      <c r="CE8" s="180">
        <f>(BV7*BV7)/$BN$17</f>
        <v>1.1295542241838582E-6</v>
      </c>
      <c r="CF8" s="180">
        <f>(BW7*BW7)/$BN$21</f>
        <v>1.1295542241838582E-6</v>
      </c>
      <c r="CG8" s="185">
        <f>(BX7*BX7)/$BN$25</f>
        <v>4.4745139059187969E-7</v>
      </c>
      <c r="CI8" s="603"/>
      <c r="CJ8" s="202">
        <v>2</v>
      </c>
      <c r="CK8" s="757"/>
      <c r="CL8" s="757"/>
      <c r="CM8" s="760"/>
      <c r="CO8" s="84">
        <f>'System Capacities'!C23</f>
        <v>2</v>
      </c>
      <c r="CP8" s="769" t="str">
        <f>'System Capacities'!D23</f>
        <v>Diagonal failure / Mixed</v>
      </c>
      <c r="CQ8" s="641"/>
      <c r="CR8" s="641"/>
      <c r="CS8" s="60">
        <f>'System Capacities'!G23</f>
        <v>523.58400000000006</v>
      </c>
      <c r="CT8" s="15">
        <f>'Structural Information'!U10</f>
        <v>3</v>
      </c>
      <c r="CU8" s="81">
        <f>'System Capacities'!I23</f>
        <v>1.8955928351937364E-3</v>
      </c>
      <c r="CV8" s="57">
        <f>'System Capacities'!J23</f>
        <v>92070.404972892095</v>
      </c>
    </row>
    <row r="9" spans="2:109" ht="15.75" thickBot="1" x14ac:dyDescent="0.3">
      <c r="B9" s="762"/>
      <c r="C9" s="511">
        <v>3</v>
      </c>
      <c r="D9" s="512">
        <v>315</v>
      </c>
      <c r="E9" s="72">
        <f>'Structural Information'!$U$7</f>
        <v>3</v>
      </c>
      <c r="F9" s="514">
        <f>'Structural Information'!$AC$6</f>
        <v>4.5</v>
      </c>
      <c r="G9" s="514">
        <v>0.5</v>
      </c>
      <c r="H9" s="514">
        <v>0.2</v>
      </c>
      <c r="I9" s="152">
        <v>0.3</v>
      </c>
      <c r="J9" s="530">
        <f t="shared" si="0"/>
        <v>2.0000000000000006E-4</v>
      </c>
      <c r="K9" s="514">
        <f t="shared" si="11"/>
        <v>4.3</v>
      </c>
      <c r="L9" s="152">
        <f t="shared" si="1"/>
        <v>2.5</v>
      </c>
      <c r="M9" s="72">
        <f t="shared" si="2"/>
        <v>4.9739320461783549</v>
      </c>
      <c r="N9" s="517">
        <f t="shared" si="12"/>
        <v>0.52662727143375065</v>
      </c>
      <c r="P9" s="506" t="s">
        <v>169</v>
      </c>
      <c r="Q9" s="533">
        <v>-0.17799999999999999</v>
      </c>
      <c r="R9" s="533">
        <v>0.01</v>
      </c>
      <c r="S9" s="534">
        <v>0.04</v>
      </c>
      <c r="U9" s="765"/>
      <c r="V9" s="509">
        <v>3</v>
      </c>
      <c r="W9" s="510">
        <v>315</v>
      </c>
      <c r="X9" s="521">
        <f>1/((((COS(N9))^4)/'Structural Information'!$AH$29)+(((SIN(N9))^4)/'Structural Information'!$AH$30)+(((SIN(N9))^2)*((COS(N9))^2)*((1/'Structural Information'!$AH$31)-(2*'Structural Information'!$AL$31/'Structural Information'!$AH$30))))</f>
        <v>1483.5914866475403</v>
      </c>
      <c r="Y9" s="403">
        <f>((X9*('Structural Information'!$AL$29/1000)*SIN(2*N9))/(4*'Structural Information'!$AH$32*J9*L9))^(1/4)</f>
        <v>1.7278903175103126</v>
      </c>
      <c r="Z9" s="403">
        <f t="shared" si="3"/>
        <v>5.1836709525309379</v>
      </c>
      <c r="AA9" s="449">
        <f t="shared" si="4"/>
        <v>0.70699999999999996</v>
      </c>
      <c r="AB9" s="449">
        <f t="shared" si="5"/>
        <v>0.01</v>
      </c>
      <c r="AC9" s="522">
        <f t="shared" si="13"/>
        <v>0.7281330666796304</v>
      </c>
      <c r="AD9" s="521">
        <f>((0.6*'Structural Information'!$AJ$29)+(0.3*'Structural Information'!$AL$30))/(AC9/M9)</f>
        <v>1.4755123357791879</v>
      </c>
      <c r="AE9" s="403">
        <f>(((1.2*SIN(N9)+0.45*COS(N9))*'Structural Information'!$AJ$30)+(0.3*'Structural Information'!$AL$30))/(AC9/M9)</f>
        <v>2.0332821949032591</v>
      </c>
      <c r="AF9" s="403">
        <f>(1.12*'Structural Information'!$AJ$31*COS(N9)*SIN(N9))/((AA9*(Z9^(-0.12)))+(AB9*(Z9^(0.88))))</f>
        <v>2.7424711461148461</v>
      </c>
      <c r="AG9" s="403">
        <f>(1.16*'Structural Information'!$AJ$31*TAN(N9))/((AA9)+(AB9*Z9))</f>
        <v>3.1195239668971602</v>
      </c>
      <c r="AH9" s="522">
        <f t="shared" si="14"/>
        <v>1.4755123357791879</v>
      </c>
      <c r="AI9" s="521">
        <f>AH9*AC9*'Structural Information'!$AL$29</f>
        <v>322.31079659235741</v>
      </c>
      <c r="AJ9" s="403">
        <f t="shared" si="15"/>
        <v>257.84863727388591</v>
      </c>
      <c r="AK9" s="522">
        <f t="shared" si="6"/>
        <v>32.231079659235739</v>
      </c>
      <c r="AL9" s="525">
        <f>(X9*'Structural Information'!$AL$17*AC9)/(M9)</f>
        <v>17374.61644177404</v>
      </c>
      <c r="AM9" s="462">
        <f t="shared" si="16"/>
        <v>69498.465767096161</v>
      </c>
      <c r="AN9" s="466">
        <f t="shared" si="7"/>
        <v>-347.49232883548081</v>
      </c>
      <c r="AP9" s="770"/>
      <c r="AQ9" s="402">
        <v>3</v>
      </c>
      <c r="AR9" s="402">
        <v>315</v>
      </c>
      <c r="AS9" s="442">
        <v>3</v>
      </c>
      <c r="AT9" s="441">
        <f t="shared" si="8"/>
        <v>257.84863727388591</v>
      </c>
      <c r="AU9" s="406">
        <f t="shared" si="17"/>
        <v>8.0000000000000004E-4</v>
      </c>
      <c r="AV9" s="403">
        <f>AT9/(AU9*(SQRT(($F$9^2)+($E$9^2))))</f>
        <v>59595.287371763508</v>
      </c>
      <c r="AW9" s="455">
        <f>AV9*((COS($N$9))^2)</f>
        <v>44539.889389810312</v>
      </c>
      <c r="AX9" s="441">
        <f t="shared" si="9"/>
        <v>322.31079659235741</v>
      </c>
      <c r="AY9" s="406">
        <f t="shared" si="18"/>
        <v>2.2000000000000001E-3</v>
      </c>
      <c r="AZ9" s="403">
        <f>AX9/(AY9*(SQRT(($F$9^2)+($E$9^2))))</f>
        <v>27088.766987165232</v>
      </c>
      <c r="BA9" s="407">
        <f>(AX9-AT9)/((AY9-AU9)*(SQRT(($F$9^2)+($E$9^2))))</f>
        <v>8513.6124816805022</v>
      </c>
      <c r="BB9" s="455">
        <f>BA9*((COS($N$9))^2)</f>
        <v>6362.841341401474</v>
      </c>
      <c r="BC9" s="441">
        <f t="shared" si="10"/>
        <v>32.231079659235739</v>
      </c>
      <c r="BD9" s="406">
        <f t="shared" si="19"/>
        <v>8.8999999999999999E-3</v>
      </c>
      <c r="BE9" s="403">
        <f>BF9/((COS($N$9))^2)</f>
        <v>-16693.70357514752</v>
      </c>
      <c r="BF9" s="435">
        <f>((BC9*COS($N$9))-(AX9*COS($N$9)))/((BD9-AY9)*AS9)</f>
        <v>-12476.417910447761</v>
      </c>
      <c r="BH9" s="748"/>
      <c r="BI9" s="402">
        <v>2</v>
      </c>
      <c r="BJ9" s="402">
        <v>7215</v>
      </c>
      <c r="BK9" s="402" t="s">
        <v>27</v>
      </c>
      <c r="BL9" s="182">
        <f>'Structural Information'!$U$7</f>
        <v>3</v>
      </c>
      <c r="BM9" s="426">
        <f>('Structural Information'!$X$24)*(200)/$BL9</f>
        <v>53616.514621265807</v>
      </c>
      <c r="BN9" s="222">
        <f>'Structural Information'!$T$23*'Structural Information'!$T$24*(12680+460*$AC$18)/(BL9*1000)</f>
        <v>273242.28328360809</v>
      </c>
      <c r="BP9" s="790">
        <v>2</v>
      </c>
      <c r="BQ9" s="489" t="s">
        <v>446</v>
      </c>
      <c r="BR9" s="490">
        <f>'Structural Information'!$AC$7</f>
        <v>2</v>
      </c>
      <c r="BS9" s="482">
        <f t="shared" ref="BS9:BX9" si="22">(BS$4/$BR9)</f>
        <v>1.5</v>
      </c>
      <c r="BT9" s="482">
        <f t="shared" si="22"/>
        <v>1.5</v>
      </c>
      <c r="BU9" s="482">
        <f t="shared" si="22"/>
        <v>1.5</v>
      </c>
      <c r="BV9" s="482">
        <f t="shared" si="22"/>
        <v>1.5</v>
      </c>
      <c r="BW9" s="482">
        <f t="shared" si="22"/>
        <v>1.5</v>
      </c>
      <c r="BX9" s="483">
        <f t="shared" si="22"/>
        <v>1.375</v>
      </c>
      <c r="BZ9" s="751">
        <v>2</v>
      </c>
      <c r="CA9" s="192" t="s">
        <v>291</v>
      </c>
      <c r="CB9" s="181">
        <f>(BS9*BS9)/$BN$5</f>
        <v>8.2344502943003274E-6</v>
      </c>
      <c r="CC9" s="181">
        <f>(BT9*BT9)/$BN$9</f>
        <v>8.2344502943003274E-6</v>
      </c>
      <c r="CD9" s="181">
        <f>(BU9*BU9)/$BN$13</f>
        <v>8.2344502943003274E-6</v>
      </c>
      <c r="CE9" s="181">
        <f>(BV9*BV9)/$BN$17</f>
        <v>5.7183682599307828E-6</v>
      </c>
      <c r="CF9" s="181">
        <f>(BW9*BW9)/$BN$21</f>
        <v>5.7183682599307828E-6</v>
      </c>
      <c r="CG9" s="183">
        <f>(BX9*BX9)/$BN$25</f>
        <v>2.2652226648713906E-6</v>
      </c>
      <c r="CI9" s="697"/>
      <c r="CJ9" s="202">
        <v>3</v>
      </c>
      <c r="CK9" s="757"/>
      <c r="CL9" s="757"/>
      <c r="CM9" s="760"/>
      <c r="CO9" s="85">
        <f>'System Capacities'!C24</f>
        <v>1</v>
      </c>
      <c r="CP9" s="772" t="str">
        <f>'System Capacities'!D24</f>
        <v>Diagonal failure / Mixed</v>
      </c>
      <c r="CQ9" s="642"/>
      <c r="CR9" s="642"/>
      <c r="CS9" s="71">
        <f>'System Capacities'!G24</f>
        <v>515.80799999999999</v>
      </c>
      <c r="CT9" s="25">
        <f>'Structural Information'!U11</f>
        <v>2.75</v>
      </c>
      <c r="CU9" s="86">
        <f>'System Capacities'!I24</f>
        <v>1.7874727391059869E-3</v>
      </c>
      <c r="CV9" s="58">
        <f>'System Capacities'!J24</f>
        <v>104933.93345308179</v>
      </c>
    </row>
    <row r="10" spans="2:109" ht="15.75" thickBot="1" x14ac:dyDescent="0.3">
      <c r="B10" s="764">
        <v>4</v>
      </c>
      <c r="C10" s="509">
        <v>1</v>
      </c>
      <c r="D10" s="510">
        <v>114</v>
      </c>
      <c r="E10" s="521">
        <f>'Structural Information'!$U$8</f>
        <v>3</v>
      </c>
      <c r="F10" s="403">
        <f>'Structural Information'!$AC$8</f>
        <v>4.5</v>
      </c>
      <c r="G10" s="403">
        <v>0.5</v>
      </c>
      <c r="H10" s="403">
        <v>0.2</v>
      </c>
      <c r="I10" s="522">
        <v>0.3</v>
      </c>
      <c r="J10" s="529">
        <f t="shared" si="0"/>
        <v>2.0000000000000006E-4</v>
      </c>
      <c r="K10" s="403">
        <f t="shared" si="11"/>
        <v>4.3</v>
      </c>
      <c r="L10" s="522">
        <f t="shared" si="1"/>
        <v>2.5</v>
      </c>
      <c r="M10" s="521">
        <f t="shared" si="2"/>
        <v>4.9739320461783549</v>
      </c>
      <c r="N10" s="516">
        <f t="shared" si="12"/>
        <v>0.52662727143375065</v>
      </c>
      <c r="U10" s="762">
        <v>4</v>
      </c>
      <c r="V10" s="507">
        <v>1</v>
      </c>
      <c r="W10" s="508">
        <v>114</v>
      </c>
      <c r="X10" s="92">
        <f>1/((((COS(N10))^4)/'Structural Information'!$AH$29)+(((SIN(N10))^4)/'Structural Information'!$AH$30)+(((SIN(N10))^2)*((COS(N10))^2)*((1/'Structural Information'!$AH$31)-(2*'Structural Information'!$AL$31/'Structural Information'!$AH$30))))</f>
        <v>1483.5914866475403</v>
      </c>
      <c r="Y10" s="513">
        <f>((X10*('Structural Information'!$AL$29/1000)*SIN(2*N10))/(4*'Structural Information'!$AH$32*J10*L10))^(1/4)</f>
        <v>1.7278903175103126</v>
      </c>
      <c r="Z10" s="513">
        <f t="shared" si="3"/>
        <v>5.1836709525309379</v>
      </c>
      <c r="AA10" s="259">
        <f t="shared" si="4"/>
        <v>0.70699999999999996</v>
      </c>
      <c r="AB10" s="259">
        <f t="shared" si="5"/>
        <v>0.01</v>
      </c>
      <c r="AC10" s="153">
        <f t="shared" si="13"/>
        <v>0.7281330666796304</v>
      </c>
      <c r="AD10" s="92">
        <f>((0.6*'Structural Information'!$AJ$29)+(0.3*'Structural Information'!$AL$30))/(AC10/M10)</f>
        <v>1.4755123357791879</v>
      </c>
      <c r="AE10" s="513">
        <f>(((1.2*SIN(N10)+0.45*COS(N10))*'Structural Information'!$AJ$30)+(0.3*'Structural Information'!$AL$30))/(AC10/M10)</f>
        <v>2.0332821949032591</v>
      </c>
      <c r="AF10" s="513">
        <f>(1.12*'Structural Information'!$AJ$31*COS(N10)*SIN(N10))/((AA10*(Z10^(-0.12)))+(AB10*(Z10^(0.88))))</f>
        <v>2.7424711461148461</v>
      </c>
      <c r="AG10" s="513">
        <f>(1.16*'Structural Information'!$AJ$31*TAN(N10))/((AA10)+(AB10*Z10))</f>
        <v>3.1195239668971602</v>
      </c>
      <c r="AH10" s="153">
        <f t="shared" si="14"/>
        <v>1.4755123357791879</v>
      </c>
      <c r="AI10" s="92">
        <f>AH10*AC10*'Structural Information'!$AL$29</f>
        <v>322.31079659235741</v>
      </c>
      <c r="AJ10" s="513">
        <f t="shared" si="15"/>
        <v>257.84863727388591</v>
      </c>
      <c r="AK10" s="153">
        <f t="shared" si="6"/>
        <v>32.231079659235739</v>
      </c>
      <c r="AL10" s="524">
        <f>(X10*'Structural Information'!$AL$17*AC10)/(M10)</f>
        <v>17374.61644177404</v>
      </c>
      <c r="AM10" s="463">
        <f t="shared" si="16"/>
        <v>69498.465767096161</v>
      </c>
      <c r="AN10" s="465">
        <f t="shared" si="7"/>
        <v>-347.49232883548081</v>
      </c>
      <c r="AP10" s="765">
        <v>4</v>
      </c>
      <c r="AQ10" s="20">
        <v>1</v>
      </c>
      <c r="AR10" s="20">
        <v>114</v>
      </c>
      <c r="AS10" s="153">
        <v>3</v>
      </c>
      <c r="AT10" s="92">
        <f t="shared" si="8"/>
        <v>257.84863727388591</v>
      </c>
      <c r="AU10" s="167">
        <f t="shared" si="17"/>
        <v>8.0000000000000004E-4</v>
      </c>
      <c r="AV10" s="432">
        <f>AT10/(AU10*(SQRT(($F$10^2)+($E$10^2))))</f>
        <v>59595.287371763508</v>
      </c>
      <c r="AW10" s="457">
        <f>AV10*((COS($N$10))^2)</f>
        <v>44539.889389810312</v>
      </c>
      <c r="AX10" s="92">
        <f t="shared" si="9"/>
        <v>322.31079659235741</v>
      </c>
      <c r="AY10" s="167">
        <f t="shared" si="18"/>
        <v>2.2000000000000001E-3</v>
      </c>
      <c r="AZ10" s="432">
        <f>AX10/(AY10*(SQRT(($F$10^2)+($E$10^2))))</f>
        <v>27088.766987165232</v>
      </c>
      <c r="BA10" s="296">
        <f>(AX10-AT10)/((AY10-AU10)*(SQRT(($F$10^2)+($E$10^2))))</f>
        <v>8513.6124816805022</v>
      </c>
      <c r="BB10" s="457">
        <f>BA10*((COS($N$10))^2)</f>
        <v>6362.841341401474</v>
      </c>
      <c r="BC10" s="92">
        <f t="shared" si="10"/>
        <v>32.231079659235739</v>
      </c>
      <c r="BD10" s="167">
        <f t="shared" si="19"/>
        <v>8.8999999999999999E-3</v>
      </c>
      <c r="BE10" s="432">
        <f>BF10/((COS($N$10))^2)</f>
        <v>-16693.70357514752</v>
      </c>
      <c r="BF10" s="434">
        <f>((BC10*COS($N$10))-(AX10*COS($N$10)))/((BD10-AY10)*AS10)</f>
        <v>-12476.417910447761</v>
      </c>
      <c r="BH10" s="748"/>
      <c r="BI10" s="402">
        <v>3</v>
      </c>
      <c r="BJ10" s="402">
        <v>7315</v>
      </c>
      <c r="BK10" s="402" t="s">
        <v>27</v>
      </c>
      <c r="BL10" s="182">
        <f>'Structural Information'!$U$7</f>
        <v>3</v>
      </c>
      <c r="BM10" s="426">
        <f>('Structural Information'!$X$24)*(200)/$BL10</f>
        <v>53616.514621265807</v>
      </c>
      <c r="BN10" s="222">
        <f>'Structural Information'!$T$23*'Structural Information'!$T$24*(12680+460*$AC$18)/(BL10*1000)</f>
        <v>273242.28328360809</v>
      </c>
      <c r="BP10" s="790"/>
      <c r="BQ10" s="491" t="s">
        <v>445</v>
      </c>
      <c r="BR10" s="492">
        <f>'Structural Information'!$AC$8</f>
        <v>4.5</v>
      </c>
      <c r="BS10" s="486">
        <f>BT10+BS9</f>
        <v>8.875</v>
      </c>
      <c r="BT10" s="486">
        <f>BU10+BT9</f>
        <v>7.375</v>
      </c>
      <c r="BU10" s="486">
        <f>BV10+BU9</f>
        <v>5.875</v>
      </c>
      <c r="BV10" s="486">
        <f>BW10+BV9</f>
        <v>4.375</v>
      </c>
      <c r="BW10" s="486">
        <f>BX10+BW9</f>
        <v>2.875</v>
      </c>
      <c r="BX10" s="498">
        <f>BX9</f>
        <v>1.375</v>
      </c>
      <c r="BZ10" s="751"/>
      <c r="CA10" s="189" t="s">
        <v>288</v>
      </c>
      <c r="CB10" s="179">
        <f>1/($AW$5)</f>
        <v>5.2903543995355095E-5</v>
      </c>
      <c r="CC10" s="179">
        <f>1/($AW$8)</f>
        <v>5.2903543995355095E-5</v>
      </c>
      <c r="CD10" s="179">
        <f>1/($AW$11)</f>
        <v>5.2903543995355095E-5</v>
      </c>
      <c r="CE10" s="179">
        <f>1/($AW$14)</f>
        <v>5.8206558940708928E-5</v>
      </c>
      <c r="CF10" s="179">
        <f>1/($AW$17)</f>
        <v>5.8206558940708928E-5</v>
      </c>
      <c r="CG10" s="184">
        <f>1/($AW$20)</f>
        <v>5.3778946084767365E-5</v>
      </c>
      <c r="CI10" s="603">
        <v>4</v>
      </c>
      <c r="CJ10" s="62">
        <v>1</v>
      </c>
      <c r="CK10" s="756">
        <f>1/(CD5+CD4+CE4+CF4+CG4+CE8+CF8+CG8)+1/(CD10+CD9+CE9+CF9+CG9+CE13+CF13+CG13)+1/(CD15+CD14+CE14+CF14+CG14+CE18+CF18+CG18)</f>
        <v>76002.120549632207</v>
      </c>
      <c r="CL10" s="756">
        <f>1/(CD6+CD4+CE4+CF4+CG4+CE8+CF8+CG8)+1/(CD11+CD9+CE9+CF9+CG9+CE13+CF13+CG13)+1/(CD16+CD14+CE14+CF14+CG14+CE18+CF18+CG18)</f>
        <v>14539.203519455132</v>
      </c>
      <c r="CM10" s="759">
        <f>1/(CD7+CD4+CE4+CF4+CG4+CE8+CF8+CG8)+1/(CD12+CD9+CE9+CF9+CG9+CE13+CF13+CG13)+1/(CD17+CD14+CE14+CF14+CG14+CE18+CF18+CG18)</f>
        <v>-34313.060669932733</v>
      </c>
    </row>
    <row r="11" spans="2:109" ht="15" customHeight="1" thickBot="1" x14ac:dyDescent="0.3">
      <c r="B11" s="762"/>
      <c r="C11" s="509">
        <v>2</v>
      </c>
      <c r="D11" s="510">
        <v>214</v>
      </c>
      <c r="E11" s="521">
        <f>'Structural Information'!$U$8</f>
        <v>3</v>
      </c>
      <c r="F11" s="403">
        <f>'Structural Information'!$AC$7</f>
        <v>2</v>
      </c>
      <c r="G11" s="403">
        <v>0.5</v>
      </c>
      <c r="H11" s="403">
        <v>0.2</v>
      </c>
      <c r="I11" s="522">
        <v>0.3</v>
      </c>
      <c r="J11" s="529">
        <f t="shared" si="0"/>
        <v>2.0000000000000006E-4</v>
      </c>
      <c r="K11" s="403">
        <f t="shared" si="11"/>
        <v>1.8</v>
      </c>
      <c r="L11" s="522">
        <f t="shared" si="1"/>
        <v>2.5</v>
      </c>
      <c r="M11" s="521">
        <f t="shared" si="2"/>
        <v>3.0805843601498726</v>
      </c>
      <c r="N11" s="516">
        <f t="shared" si="12"/>
        <v>0.9467732738181398</v>
      </c>
      <c r="P11" s="785" t="s">
        <v>196</v>
      </c>
      <c r="Q11" s="786"/>
      <c r="R11" s="786"/>
      <c r="S11" s="787"/>
      <c r="U11" s="762"/>
      <c r="V11" s="509">
        <v>2</v>
      </c>
      <c r="W11" s="510">
        <v>214</v>
      </c>
      <c r="X11" s="521">
        <f>1/((((COS(N11))^4)/'Structural Information'!$AH$29)+(((SIN(N11))^4)/'Structural Information'!$AH$30)+(((SIN(N11))^2)*((COS(N11))^2)*((1/'Structural Information'!$AH$31)-(2*'Structural Information'!$AL$31/'Structural Information'!$AH$30))))</f>
        <v>2560.0498563245369</v>
      </c>
      <c r="Y11" s="403">
        <f>((X11*('Structural Information'!$AL$29/1000)*SIN(2*N11))/(4*'Structural Information'!$AH$32*J11*L11))^(1/4)</f>
        <v>2.0241098428193598</v>
      </c>
      <c r="Z11" s="403">
        <f t="shared" si="3"/>
        <v>6.0723295284580789</v>
      </c>
      <c r="AA11" s="449">
        <f t="shared" si="4"/>
        <v>0.70699999999999996</v>
      </c>
      <c r="AB11" s="449">
        <f t="shared" si="5"/>
        <v>0.01</v>
      </c>
      <c r="AC11" s="522">
        <f t="shared" si="13"/>
        <v>0.38947760744745774</v>
      </c>
      <c r="AD11" s="521">
        <f>((0.6*'Structural Information'!$AJ$29)+(0.3*'Structural Information'!$AL$30))/(AC11/M11)</f>
        <v>1.7084582247315432</v>
      </c>
      <c r="AE11" s="403">
        <f>(((1.2*SIN(N11)+0.45*COS(N11))*'Structural Information'!$AJ$30)+(0.3*'Structural Information'!$AL$30))/(AC11/M11)</f>
        <v>2.9347001679787095</v>
      </c>
      <c r="AF11" s="403">
        <f>(1.12*'Structural Information'!$AJ$31*COS(N11)*SIN(N11))/((AA11*(Z11^(-0.12)))+(AB11*(Z11^(0.88))))</f>
        <v>3.0148753539391024</v>
      </c>
      <c r="AG11" s="403">
        <f>(1.16*'Structural Information'!$AJ$31*TAN(N11))/((AA11)+(AB11*Z11))</f>
        <v>7.3659351419104668</v>
      </c>
      <c r="AH11" s="522">
        <f t="shared" si="14"/>
        <v>1.7084582247315432</v>
      </c>
      <c r="AI11" s="521">
        <f>AH11*AC11*'Structural Information'!$AL$29</f>
        <v>199.62186653771175</v>
      </c>
      <c r="AJ11" s="403">
        <f t="shared" si="15"/>
        <v>159.69749323016941</v>
      </c>
      <c r="AK11" s="522">
        <f t="shared" si="6"/>
        <v>19.962186653771177</v>
      </c>
      <c r="AL11" s="525">
        <f>(X11*'Structural Information'!$AL$17*AC11)/(M11)</f>
        <v>25893.323510581737</v>
      </c>
      <c r="AM11" s="462">
        <f t="shared" si="16"/>
        <v>103573.29404232695</v>
      </c>
      <c r="AN11" s="466">
        <f t="shared" si="7"/>
        <v>-517.86647021163469</v>
      </c>
      <c r="AP11" s="770"/>
      <c r="AQ11" s="402">
        <v>2</v>
      </c>
      <c r="AR11" s="402">
        <v>214</v>
      </c>
      <c r="AS11" s="442">
        <v>3</v>
      </c>
      <c r="AT11" s="441">
        <f t="shared" si="8"/>
        <v>159.69749323016941</v>
      </c>
      <c r="AU11" s="406">
        <f t="shared" si="17"/>
        <v>8.0000000000000004E-4</v>
      </c>
      <c r="AV11" s="403">
        <f>AT11/(AU11*(SQRT(($F$11^2)+($E$11^2))))</f>
        <v>55365.144269657605</v>
      </c>
      <c r="AW11" s="455">
        <f>AV11*((COS($N$11))^2)</f>
        <v>18902.325335478461</v>
      </c>
      <c r="AX11" s="441">
        <f t="shared" si="9"/>
        <v>199.62186653771175</v>
      </c>
      <c r="AY11" s="406">
        <f t="shared" si="18"/>
        <v>2.2000000000000001E-3</v>
      </c>
      <c r="AZ11" s="403">
        <f>AX11/(AY11*(SQRT(($F$11^2)+($E$11^2))))</f>
        <v>25165.974668026181</v>
      </c>
      <c r="BA11" s="407">
        <f>(AX11-AT11)/((AY11-AU11)*(SQRT(($F$11^2)+($E$11^2))))</f>
        <v>7909.3063242367971</v>
      </c>
      <c r="BB11" s="455">
        <f>BA11*((COS($N$11))^2)</f>
        <v>2700.3321907826362</v>
      </c>
      <c r="BC11" s="441">
        <f t="shared" si="10"/>
        <v>19.962186653771177</v>
      </c>
      <c r="BD11" s="406">
        <f t="shared" si="19"/>
        <v>8.8999999999999999E-3</v>
      </c>
      <c r="BE11" s="403">
        <f>BF11/((COS($N$11))^2)</f>
        <v>-15297.313432835821</v>
      </c>
      <c r="BF11" s="435">
        <f>((BC11*COS($N$11))-(AX11*COS($N$11)))/((BD11-AY11)*AS11)</f>
        <v>-5222.6865671641781</v>
      </c>
      <c r="BH11" s="749"/>
      <c r="BI11" s="21">
        <v>4</v>
      </c>
      <c r="BJ11" s="21">
        <v>7415</v>
      </c>
      <c r="BK11" s="21" t="s">
        <v>27</v>
      </c>
      <c r="BL11" s="60">
        <f>'Structural Information'!$U$7</f>
        <v>3</v>
      </c>
      <c r="BM11" s="152">
        <f>('Structural Information'!$X$24)*(200)/$BL11</f>
        <v>53616.514621265807</v>
      </c>
      <c r="BN11" s="61">
        <f>'Structural Information'!$T$23*'Structural Information'!$T$24*(12680+460*$AC$18)/(BL11*1000)</f>
        <v>273242.28328360809</v>
      </c>
      <c r="BP11" s="790"/>
      <c r="BQ11" s="481" t="s">
        <v>448</v>
      </c>
      <c r="BR11" s="493">
        <f>'Structural Information'!$AC$7</f>
        <v>2</v>
      </c>
      <c r="BS11" s="403">
        <f t="shared" ref="BS11:BX11" si="23">(BS$4/$BR11)</f>
        <v>1.5</v>
      </c>
      <c r="BT11" s="403">
        <f t="shared" si="23"/>
        <v>1.5</v>
      </c>
      <c r="BU11" s="403">
        <f t="shared" si="23"/>
        <v>1.5</v>
      </c>
      <c r="BV11" s="403">
        <f t="shared" si="23"/>
        <v>1.5</v>
      </c>
      <c r="BW11" s="403">
        <f t="shared" si="23"/>
        <v>1.5</v>
      </c>
      <c r="BX11" s="484">
        <f t="shared" si="23"/>
        <v>1.375</v>
      </c>
      <c r="BZ11" s="751"/>
      <c r="CA11" s="190" t="s">
        <v>288</v>
      </c>
      <c r="CB11" s="179">
        <f>1/($BB$5)</f>
        <v>3.7032480796748583E-4</v>
      </c>
      <c r="CC11" s="179">
        <f>1/($BB$8)</f>
        <v>3.7032480796748583E-4</v>
      </c>
      <c r="CD11" s="179">
        <f>1/($BB$11)</f>
        <v>3.7032480796748583E-4</v>
      </c>
      <c r="CE11" s="179">
        <f>1/($BB$14)</f>
        <v>4.0744591258496272E-4</v>
      </c>
      <c r="CF11" s="179">
        <f>1/($BB$17)</f>
        <v>4.0744591258496272E-4</v>
      </c>
      <c r="CG11" s="184">
        <f>1/($BB$20)</f>
        <v>3.764526225933716E-4</v>
      </c>
      <c r="CI11" s="603"/>
      <c r="CJ11" s="202">
        <v>2</v>
      </c>
      <c r="CK11" s="757"/>
      <c r="CL11" s="757"/>
      <c r="CM11" s="760"/>
      <c r="CO11" s="719" t="s">
        <v>339</v>
      </c>
      <c r="CP11" s="720"/>
      <c r="CQ11" s="720"/>
      <c r="CR11" s="720"/>
      <c r="CS11" s="801"/>
      <c r="CT11" s="722" t="s">
        <v>340</v>
      </c>
      <c r="CU11" s="723"/>
      <c r="CV11" s="723"/>
      <c r="CW11" s="723"/>
      <c r="CX11" s="723"/>
      <c r="CY11" s="724"/>
      <c r="CZ11" s="725" t="s">
        <v>341</v>
      </c>
      <c r="DA11" s="726"/>
      <c r="DB11" s="726"/>
      <c r="DC11" s="726"/>
      <c r="DD11" s="727"/>
    </row>
    <row r="12" spans="2:109" x14ac:dyDescent="0.25">
      <c r="B12" s="765"/>
      <c r="C12" s="509">
        <v>3</v>
      </c>
      <c r="D12" s="510">
        <v>314</v>
      </c>
      <c r="E12" s="521">
        <f>'Structural Information'!$U$8</f>
        <v>3</v>
      </c>
      <c r="F12" s="403">
        <f>'Structural Information'!$AC$6</f>
        <v>4.5</v>
      </c>
      <c r="G12" s="403">
        <v>0.5</v>
      </c>
      <c r="H12" s="403">
        <v>0.2</v>
      </c>
      <c r="I12" s="522">
        <v>0.3</v>
      </c>
      <c r="J12" s="529">
        <f t="shared" si="0"/>
        <v>2.0000000000000006E-4</v>
      </c>
      <c r="K12" s="403">
        <f t="shared" si="11"/>
        <v>4.3</v>
      </c>
      <c r="L12" s="522">
        <f t="shared" si="1"/>
        <v>2.5</v>
      </c>
      <c r="M12" s="521">
        <f t="shared" si="2"/>
        <v>4.9739320461783549</v>
      </c>
      <c r="N12" s="516">
        <f t="shared" si="12"/>
        <v>0.52662727143375065</v>
      </c>
      <c r="P12" s="788" t="s">
        <v>194</v>
      </c>
      <c r="Q12" s="789"/>
      <c r="R12" s="789"/>
      <c r="S12" s="201" t="s">
        <v>195</v>
      </c>
      <c r="U12" s="762"/>
      <c r="V12" s="511">
        <v>3</v>
      </c>
      <c r="W12" s="512">
        <v>314</v>
      </c>
      <c r="X12" s="72">
        <f>1/((((COS(N12))^4)/'Structural Information'!$AH$29)+(((SIN(N12))^4)/'Structural Information'!$AH$30)+(((SIN(N12))^2)*((COS(N12))^2)*((1/'Structural Information'!$AH$31)-(2*'Structural Information'!$AL$31/'Structural Information'!$AH$30))))</f>
        <v>1483.5914866475403</v>
      </c>
      <c r="Y12" s="514">
        <f>((X12*('Structural Information'!$AL$29/1000)*SIN(2*N12))/(4*'Structural Information'!$AH$32*J12*L12))^(1/4)</f>
        <v>1.7278903175103126</v>
      </c>
      <c r="Z12" s="514">
        <f t="shared" si="3"/>
        <v>5.1836709525309379</v>
      </c>
      <c r="AA12" s="256">
        <f t="shared" si="4"/>
        <v>0.70699999999999996</v>
      </c>
      <c r="AB12" s="256">
        <f t="shared" si="5"/>
        <v>0.01</v>
      </c>
      <c r="AC12" s="152">
        <f t="shared" si="13"/>
        <v>0.7281330666796304</v>
      </c>
      <c r="AD12" s="72">
        <f>((0.6*'Structural Information'!$AJ$29)+(0.3*'Structural Information'!$AL$30))/(AC12/M12)</f>
        <v>1.4755123357791879</v>
      </c>
      <c r="AE12" s="514">
        <f>(((1.2*SIN(N12)+0.45*COS(N12))*'Structural Information'!$AJ$30)+(0.3*'Structural Information'!$AL$30))/(AC12/M12)</f>
        <v>2.0332821949032591</v>
      </c>
      <c r="AF12" s="514">
        <f>(1.12*'Structural Information'!$AJ$31*COS(N12)*SIN(N12))/((AA12*(Z12^(-0.12)))+(AB12*(Z12^(0.88))))</f>
        <v>2.7424711461148461</v>
      </c>
      <c r="AG12" s="514">
        <f>(1.16*'Structural Information'!$AJ$31*TAN(N12))/((AA12)+(AB12*Z12))</f>
        <v>3.1195239668971602</v>
      </c>
      <c r="AH12" s="152">
        <f t="shared" si="14"/>
        <v>1.4755123357791879</v>
      </c>
      <c r="AI12" s="72">
        <f>AH12*AC12*'Structural Information'!$AL$29</f>
        <v>322.31079659235741</v>
      </c>
      <c r="AJ12" s="514">
        <f t="shared" si="15"/>
        <v>257.84863727388591</v>
      </c>
      <c r="AK12" s="152">
        <f t="shared" si="6"/>
        <v>32.231079659235739</v>
      </c>
      <c r="AL12" s="526">
        <f>(X12*'Structural Information'!$AL$17*AC12)/(M12)</f>
        <v>17374.61644177404</v>
      </c>
      <c r="AM12" s="464">
        <f t="shared" si="16"/>
        <v>69498.465767096161</v>
      </c>
      <c r="AN12" s="467">
        <f t="shared" si="7"/>
        <v>-347.49232883548081</v>
      </c>
      <c r="AP12" s="764"/>
      <c r="AQ12" s="21">
        <v>3</v>
      </c>
      <c r="AR12" s="21">
        <v>314</v>
      </c>
      <c r="AS12" s="152">
        <v>3</v>
      </c>
      <c r="AT12" s="72">
        <f t="shared" si="8"/>
        <v>257.84863727388591</v>
      </c>
      <c r="AU12" s="168">
        <f t="shared" si="17"/>
        <v>8.0000000000000004E-4</v>
      </c>
      <c r="AV12" s="433">
        <f>AT12/(AU12*(SQRT(($F$12^2)+($E$12^2))))</f>
        <v>59595.287371763508</v>
      </c>
      <c r="AW12" s="456">
        <f>AV12*((COS($N$12))^2)</f>
        <v>44539.889389810312</v>
      </c>
      <c r="AX12" s="72">
        <f t="shared" si="9"/>
        <v>322.31079659235741</v>
      </c>
      <c r="AY12" s="168">
        <f t="shared" si="18"/>
        <v>2.2000000000000001E-3</v>
      </c>
      <c r="AZ12" s="433">
        <f>AX12/(AY12*(SQRT(($F$12^2)+($E$12^2))))</f>
        <v>27088.766987165232</v>
      </c>
      <c r="BA12" s="234">
        <f>(AX12-AT12)/((AY12-AU12)*(SQRT(($F$12^2)+($E$12^2))))</f>
        <v>8513.6124816805022</v>
      </c>
      <c r="BB12" s="456">
        <f>BA12*((COS($N$12))^2)</f>
        <v>6362.841341401474</v>
      </c>
      <c r="BC12" s="72">
        <f t="shared" si="10"/>
        <v>32.231079659235739</v>
      </c>
      <c r="BD12" s="168">
        <f t="shared" si="19"/>
        <v>8.8999999999999999E-3</v>
      </c>
      <c r="BE12" s="433">
        <f>BF12/((COS($N$12))^2)</f>
        <v>-16693.70357514752</v>
      </c>
      <c r="BF12" s="436">
        <f>((BC12*COS($N$12))-(AX12*COS($N$12)))/((BD12-AY12)*AS12)</f>
        <v>-12476.417910447761</v>
      </c>
      <c r="BH12" s="747">
        <v>4</v>
      </c>
      <c r="BI12" s="20">
        <v>1</v>
      </c>
      <c r="BJ12" s="20">
        <v>7114</v>
      </c>
      <c r="BK12" s="20" t="s">
        <v>27</v>
      </c>
      <c r="BL12" s="182">
        <f>'Structural Information'!$U$8</f>
        <v>3</v>
      </c>
      <c r="BM12" s="153">
        <f>('Structural Information'!$X$24)*(200)/$BL12</f>
        <v>53616.514621265807</v>
      </c>
      <c r="BN12" s="221">
        <f>'Structural Information'!$T$23*'Structural Information'!$T$24*(12680+460*$AC$18)/(BL12*1000)</f>
        <v>273242.28328360809</v>
      </c>
      <c r="BP12" s="790"/>
      <c r="BQ12" s="494" t="s">
        <v>445</v>
      </c>
      <c r="BR12" s="495">
        <f>'Structural Information'!$AC$8</f>
        <v>4.5</v>
      </c>
      <c r="BS12" s="487">
        <f>BT12+BS11</f>
        <v>8.875</v>
      </c>
      <c r="BT12" s="487">
        <f>BU12+BT11</f>
        <v>7.375</v>
      </c>
      <c r="BU12" s="487">
        <f>BV12+BU11</f>
        <v>5.875</v>
      </c>
      <c r="BV12" s="487">
        <f>BW12+BV11</f>
        <v>4.375</v>
      </c>
      <c r="BW12" s="487">
        <f>BX12+BW11</f>
        <v>2.875</v>
      </c>
      <c r="BX12" s="499">
        <f>BX11</f>
        <v>1.375</v>
      </c>
      <c r="BZ12" s="751"/>
      <c r="CA12" s="191" t="s">
        <v>288</v>
      </c>
      <c r="CB12" s="179">
        <f>1/($BF$5)</f>
        <v>-1.9147233653406498E-4</v>
      </c>
      <c r="CC12" s="179">
        <f>1/($BF$8)</f>
        <v>-1.9147233653406498E-4</v>
      </c>
      <c r="CD12" s="179">
        <f>1/($BF$11)</f>
        <v>-1.9147233653406498E-4</v>
      </c>
      <c r="CE12" s="179">
        <f>1/($BF$14)</f>
        <v>-2.0273541515371582E-4</v>
      </c>
      <c r="CF12" s="179">
        <f>1/($BF$17)</f>
        <v>-2.0273541515371582E-4</v>
      </c>
      <c r="CG12" s="184">
        <f>1/($BF$20)</f>
        <v>-1.9147233653406492E-4</v>
      </c>
      <c r="CI12" s="603"/>
      <c r="CJ12" s="59">
        <v>3</v>
      </c>
      <c r="CK12" s="758"/>
      <c r="CL12" s="758"/>
      <c r="CM12" s="761"/>
      <c r="CO12" s="728" t="s">
        <v>225</v>
      </c>
      <c r="CP12" s="730" t="s">
        <v>221</v>
      </c>
      <c r="CQ12" s="732" t="s">
        <v>222</v>
      </c>
      <c r="CR12" s="732" t="s">
        <v>223</v>
      </c>
      <c r="CS12" s="802" t="s">
        <v>224</v>
      </c>
      <c r="CT12" s="736" t="s">
        <v>257</v>
      </c>
      <c r="CU12" s="738" t="s">
        <v>221</v>
      </c>
      <c r="CV12" s="677" t="s">
        <v>222</v>
      </c>
      <c r="CW12" s="677"/>
      <c r="CX12" s="677" t="s">
        <v>223</v>
      </c>
      <c r="CY12" s="679" t="s">
        <v>224</v>
      </c>
      <c r="CZ12" s="681" t="s">
        <v>345</v>
      </c>
      <c r="DA12" s="683" t="s">
        <v>221</v>
      </c>
      <c r="DB12" s="685" t="s">
        <v>222</v>
      </c>
      <c r="DC12" s="685" t="s">
        <v>223</v>
      </c>
      <c r="DD12" s="687" t="s">
        <v>224</v>
      </c>
      <c r="DE12" s="137"/>
    </row>
    <row r="13" spans="2:109" x14ac:dyDescent="0.25">
      <c r="B13" s="762">
        <v>3</v>
      </c>
      <c r="C13" s="507">
        <v>1</v>
      </c>
      <c r="D13" s="508">
        <v>113</v>
      </c>
      <c r="E13" s="92">
        <f>'Structural Information'!$U$9</f>
        <v>3</v>
      </c>
      <c r="F13" s="513">
        <f>'Structural Information'!$AC$8</f>
        <v>4.5</v>
      </c>
      <c r="G13" s="513">
        <v>0.5</v>
      </c>
      <c r="H13" s="513">
        <f t="shared" ref="H13:H18" si="24">0.3</f>
        <v>0.3</v>
      </c>
      <c r="I13" s="153">
        <v>0.3</v>
      </c>
      <c r="J13" s="528">
        <f t="shared" si="0"/>
        <v>6.7499999999999993E-4</v>
      </c>
      <c r="K13" s="513">
        <f t="shared" si="11"/>
        <v>4.2</v>
      </c>
      <c r="L13" s="153">
        <f t="shared" si="1"/>
        <v>2.5</v>
      </c>
      <c r="M13" s="92">
        <f t="shared" si="2"/>
        <v>4.8877397639399751</v>
      </c>
      <c r="N13" s="515">
        <f t="shared" si="12"/>
        <v>0.53691074274004558</v>
      </c>
      <c r="P13" s="769" t="s">
        <v>190</v>
      </c>
      <c r="Q13" s="641"/>
      <c r="R13" s="641"/>
      <c r="S13" s="536" t="s">
        <v>178</v>
      </c>
      <c r="U13" s="764">
        <v>3</v>
      </c>
      <c r="V13" s="509">
        <v>1</v>
      </c>
      <c r="W13" s="510">
        <v>113</v>
      </c>
      <c r="X13" s="521">
        <f>1/((((COS(N13))^4)/'Structural Information'!$AH$29)+(((SIN(N13))^4)/'Structural Information'!$AH$30)+(((SIN(N13))^2)*((COS(N13))^2)*((1/'Structural Information'!$AH$31)-(2*'Structural Information'!$AL$31/'Structural Information'!$AH$30))))</f>
        <v>1502.4537801186543</v>
      </c>
      <c r="Y13" s="403">
        <f>((X13*('Structural Information'!$AL$29/1000)*SIN(2*N13))/(4*'Structural Information'!$AH$32*J13*L13))^(1/4)</f>
        <v>1.2825092876158837</v>
      </c>
      <c r="Z13" s="403">
        <f t="shared" si="3"/>
        <v>3.847527862847651</v>
      </c>
      <c r="AA13" s="449">
        <f t="shared" si="4"/>
        <v>0.70699999999999996</v>
      </c>
      <c r="AB13" s="449">
        <f t="shared" si="5"/>
        <v>0.01</v>
      </c>
      <c r="AC13" s="522">
        <f t="shared" si="13"/>
        <v>0.94702086437649646</v>
      </c>
      <c r="AD13" s="521">
        <f>((0.6*'Structural Information'!$AJ$29)+(0.3*'Structural Information'!$AL$30))/(AC13/M13)</f>
        <v>1.1148136527130528</v>
      </c>
      <c r="AE13" s="403">
        <f>(((1.2*SIN(N13)+0.45*COS(N13))*'Structural Information'!$AJ$30)+(0.3*'Structural Information'!$AL$30))/(AC13/M13)</f>
        <v>1.5490682995309184</v>
      </c>
      <c r="AF13" s="403">
        <f>(1.12*'Structural Information'!$AJ$31*COS(N13)*SIN(N13))/((AA13*(Z13^(-0.12)))+(AB13*(Z13^(0.88))))</f>
        <v>2.7245002700290422</v>
      </c>
      <c r="AG13" s="403">
        <f>(1.16*'Structural Information'!$AJ$31*TAN(N13))/((AA13)+(AB13*Z13))</f>
        <v>3.2510419836192401</v>
      </c>
      <c r="AH13" s="522">
        <f t="shared" si="14"/>
        <v>1.1148136527130528</v>
      </c>
      <c r="AI13" s="521">
        <f>AH13*AC13*'Structural Information'!$AL$29</f>
        <v>316.72553670331041</v>
      </c>
      <c r="AJ13" s="403">
        <f t="shared" si="15"/>
        <v>253.38042936264833</v>
      </c>
      <c r="AK13" s="522">
        <f t="shared" si="6"/>
        <v>31.672553670331041</v>
      </c>
      <c r="AL13" s="525">
        <f>(X13*'Structural Information'!$AL$17*AC13)/(M13)</f>
        <v>23288.55702230347</v>
      </c>
      <c r="AM13" s="462">
        <f t="shared" si="16"/>
        <v>93154.228089213881</v>
      </c>
      <c r="AN13" s="466">
        <f t="shared" si="7"/>
        <v>-465.77114044606941</v>
      </c>
      <c r="AP13" s="770">
        <v>3</v>
      </c>
      <c r="AQ13" s="402">
        <v>1</v>
      </c>
      <c r="AR13" s="402">
        <v>113</v>
      </c>
      <c r="AS13" s="442">
        <v>3</v>
      </c>
      <c r="AT13" s="441">
        <f t="shared" si="8"/>
        <v>253.38042936264833</v>
      </c>
      <c r="AU13" s="406">
        <f t="shared" si="17"/>
        <v>8.0000000000000004E-4</v>
      </c>
      <c r="AV13" s="403">
        <f>AT13/(AU13*(SQRT(($F$13^2)+($E$13^2))))</f>
        <v>58562.572452955756</v>
      </c>
      <c r="AW13" s="455">
        <f>AV13*((COS($N$13))^2)</f>
        <v>43241.681794480515</v>
      </c>
      <c r="AX13" s="441">
        <f t="shared" si="9"/>
        <v>316.72553670331041</v>
      </c>
      <c r="AY13" s="406">
        <f t="shared" si="18"/>
        <v>2.2000000000000001E-3</v>
      </c>
      <c r="AZ13" s="403">
        <f>AX13/(AY13*(SQRT(($F$13^2)+($E$13^2))))</f>
        <v>26619.351114979887</v>
      </c>
      <c r="BA13" s="407">
        <f>(AX13-AT13)/((AY13-AU13)*(SQRT(($F$13^2)+($E$13^2))))</f>
        <v>8366.0817789936791</v>
      </c>
      <c r="BB13" s="455">
        <f>BA13*((COS($N$13))^2)</f>
        <v>6177.3831134972161</v>
      </c>
      <c r="BC13" s="441">
        <f t="shared" si="10"/>
        <v>31.672553670331041</v>
      </c>
      <c r="BD13" s="406">
        <f t="shared" si="19"/>
        <v>8.8999999999999999E-3</v>
      </c>
      <c r="BE13" s="403">
        <f>BF13/((COS($N$13))^2)</f>
        <v>-16503.965884861409</v>
      </c>
      <c r="BF13" s="435">
        <f>((BC13*COS($N$13))-(AX13*COS($N$13)))/((BD13-AY13)*AS13)</f>
        <v>-12186.268656716418</v>
      </c>
      <c r="BH13" s="748"/>
      <c r="BI13" s="402">
        <v>2</v>
      </c>
      <c r="BJ13" s="402">
        <v>7214</v>
      </c>
      <c r="BK13" s="402" t="s">
        <v>27</v>
      </c>
      <c r="BL13" s="182">
        <f>'Structural Information'!$U$8</f>
        <v>3</v>
      </c>
      <c r="BM13" s="426">
        <f>('Structural Information'!$X$24)*(200)/$BL13</f>
        <v>53616.514621265807</v>
      </c>
      <c r="BN13" s="222">
        <f>'Structural Information'!$T$23*'Structural Information'!$T$24*(12680+460*$AC$18)/(BL13*1000)</f>
        <v>273242.28328360809</v>
      </c>
      <c r="BP13" s="603">
        <v>3</v>
      </c>
      <c r="BQ13" s="489" t="s">
        <v>449</v>
      </c>
      <c r="BR13" s="490">
        <f>'Structural Information'!$AC$6</f>
        <v>4.5</v>
      </c>
      <c r="BS13" s="482">
        <f t="shared" ref="BS13:BX13" si="25">(BS$4/$BR13)</f>
        <v>0.66666666666666663</v>
      </c>
      <c r="BT13" s="482">
        <f t="shared" si="25"/>
        <v>0.66666666666666663</v>
      </c>
      <c r="BU13" s="482">
        <f t="shared" si="25"/>
        <v>0.66666666666666663</v>
      </c>
      <c r="BV13" s="482">
        <f t="shared" si="25"/>
        <v>0.66666666666666663</v>
      </c>
      <c r="BW13" s="482">
        <f t="shared" si="25"/>
        <v>0.66666666666666663</v>
      </c>
      <c r="BX13" s="483">
        <f t="shared" si="25"/>
        <v>0.61111111111111116</v>
      </c>
      <c r="BZ13" s="751"/>
      <c r="CA13" s="192" t="s">
        <v>292</v>
      </c>
      <c r="CB13" s="180">
        <f>(BS11*BS11)/$BN$6</f>
        <v>8.2344502943003274E-6</v>
      </c>
      <c r="CC13" s="180">
        <f>(BT11*BT11)/$BN$10</f>
        <v>8.2344502943003274E-6</v>
      </c>
      <c r="CD13" s="180">
        <f>(BU11*BU11)/$BN$14</f>
        <v>8.2344502943003274E-6</v>
      </c>
      <c r="CE13" s="180">
        <f>(BV11*BV11)/$BN$18</f>
        <v>5.7183682599307828E-6</v>
      </c>
      <c r="CF13" s="180">
        <f>(BW11*BW11)/$BN$22</f>
        <v>5.7183682599307828E-6</v>
      </c>
      <c r="CG13" s="185">
        <f>(BX11*BX11)/$BN$26</f>
        <v>2.2652226648713906E-6</v>
      </c>
      <c r="CI13" s="699">
        <v>3</v>
      </c>
      <c r="CJ13" s="202">
        <v>1</v>
      </c>
      <c r="CK13" s="757">
        <f>1/(CE5+CE4+CF4+CG4+CF8+CG8)+1/(CE10+CE9+CF9+CG9+CF13+CG13)+1/(CE15+CE14+CF14+CG14+CF18+CG18)</f>
        <v>82507.303060889535</v>
      </c>
      <c r="CL13" s="757">
        <f>1/(CE6+CE4+CF4+CG4+CF8+CG8)+1/(CE11+CE9+CF9+CG9+CF13+CG13)+1/(CE16+CE14+CF14+CG14+CF18+CG18)</f>
        <v>14282.564677973991</v>
      </c>
      <c r="CM13" s="760">
        <f>1/(CE7+CE4+CF4+CG4+CF8+CG8)+1/(CE12+CE9+CF9+CG9+CF13+CG13)+1/(CE17+CE14+CF14+CG14+CF18+CG18)</f>
        <v>-31630.580078217019</v>
      </c>
      <c r="CO13" s="729"/>
      <c r="CP13" s="731"/>
      <c r="CQ13" s="733"/>
      <c r="CR13" s="733"/>
      <c r="CS13" s="803"/>
      <c r="CT13" s="737"/>
      <c r="CU13" s="739"/>
      <c r="CV13" s="170" t="s">
        <v>268</v>
      </c>
      <c r="CW13" s="170" t="b">
        <v>1</v>
      </c>
      <c r="CX13" s="678"/>
      <c r="CY13" s="680"/>
      <c r="CZ13" s="682"/>
      <c r="DA13" s="684"/>
      <c r="DB13" s="686"/>
      <c r="DC13" s="686"/>
      <c r="DD13" s="688"/>
      <c r="DE13" s="138"/>
    </row>
    <row r="14" spans="2:109" x14ac:dyDescent="0.25">
      <c r="B14" s="762"/>
      <c r="C14" s="509">
        <v>2</v>
      </c>
      <c r="D14" s="510">
        <v>213</v>
      </c>
      <c r="E14" s="521">
        <f>'Structural Information'!$U$9</f>
        <v>3</v>
      </c>
      <c r="F14" s="403">
        <f>'Structural Information'!$AC$7</f>
        <v>2</v>
      </c>
      <c r="G14" s="403">
        <v>0.5</v>
      </c>
      <c r="H14" s="403">
        <f t="shared" si="24"/>
        <v>0.3</v>
      </c>
      <c r="I14" s="522">
        <v>0.3</v>
      </c>
      <c r="J14" s="529">
        <f t="shared" si="0"/>
        <v>6.7499999999999993E-4</v>
      </c>
      <c r="K14" s="403">
        <f t="shared" si="11"/>
        <v>1.7</v>
      </c>
      <c r="L14" s="522">
        <f t="shared" si="1"/>
        <v>2.5</v>
      </c>
      <c r="M14" s="521">
        <f t="shared" si="2"/>
        <v>3.0232432915661951</v>
      </c>
      <c r="N14" s="516">
        <f t="shared" si="12"/>
        <v>0.97361966870221905</v>
      </c>
      <c r="P14" s="769" t="s">
        <v>192</v>
      </c>
      <c r="Q14" s="641"/>
      <c r="R14" s="641"/>
      <c r="S14" s="536" t="s">
        <v>179</v>
      </c>
      <c r="U14" s="762"/>
      <c r="V14" s="509">
        <v>2</v>
      </c>
      <c r="W14" s="510">
        <v>213</v>
      </c>
      <c r="X14" s="521">
        <f>1/((((COS(N14))^4)/'Structural Information'!$AH$29)+(((SIN(N14))^4)/'Structural Information'!$AH$30)+(((SIN(N14))^2)*((COS(N14))^2)*((1/'Structural Information'!$AH$31)-(2*'Structural Information'!$AL$31/'Structural Information'!$AH$30))))</f>
        <v>2633.8326950752903</v>
      </c>
      <c r="Y14" s="403">
        <f>((X14*('Structural Information'!$AL$29/1000)*SIN(2*N14))/(4*'Structural Information'!$AH$32*J14*L14))^(1/4)</f>
        <v>1.4966652701157528</v>
      </c>
      <c r="Z14" s="403">
        <f t="shared" si="3"/>
        <v>4.4899958103472581</v>
      </c>
      <c r="AA14" s="449">
        <f t="shared" si="4"/>
        <v>0.70699999999999996</v>
      </c>
      <c r="AB14" s="449">
        <f t="shared" si="5"/>
        <v>0.01</v>
      </c>
      <c r="AC14" s="522">
        <f t="shared" si="13"/>
        <v>0.50627586311476269</v>
      </c>
      <c r="AD14" s="521">
        <f>((0.6*'Structural Information'!$AJ$29)+(0.3*'Structural Information'!$AL$30))/(AC14/M14)</f>
        <v>1.2898512422866015</v>
      </c>
      <c r="AE14" s="403">
        <f>(((1.2*SIN(N14)+0.45*COS(N14))*'Structural Information'!$AJ$30)+(0.3*'Structural Information'!$AL$30))/(AC14/M14)</f>
        <v>2.2309971347458148</v>
      </c>
      <c r="AF14" s="403">
        <f>(1.12*'Structural Information'!$AJ$31*COS(N14)*SIN(N14))/((AA14*(Z14^(-0.12)))+(AB14*(Z14^(0.88))))</f>
        <v>2.9112354105843639</v>
      </c>
      <c r="AG14" s="403">
        <f>(1.16*'Structural Information'!$AJ$31*TAN(N14))/((AA14)+(AB14*Z14))</f>
        <v>7.9633560213598784</v>
      </c>
      <c r="AH14" s="522">
        <f t="shared" si="14"/>
        <v>1.2898512422866015</v>
      </c>
      <c r="AI14" s="521">
        <f>AH14*AC14*'Structural Information'!$AL$29</f>
        <v>195.90616529348941</v>
      </c>
      <c r="AJ14" s="403">
        <f t="shared" si="15"/>
        <v>156.72493223479154</v>
      </c>
      <c r="AK14" s="522">
        <f t="shared" si="6"/>
        <v>19.590616529348942</v>
      </c>
      <c r="AL14" s="525">
        <f>(X14*'Structural Information'!$AL$17*AC14)/(M14)</f>
        <v>35285.176676821953</v>
      </c>
      <c r="AM14" s="462">
        <f t="shared" si="16"/>
        <v>141140.70670728781</v>
      </c>
      <c r="AN14" s="466">
        <f t="shared" si="7"/>
        <v>-705.70353353643907</v>
      </c>
      <c r="AP14" s="770"/>
      <c r="AQ14" s="402">
        <v>2</v>
      </c>
      <c r="AR14" s="402">
        <v>213</v>
      </c>
      <c r="AS14" s="442">
        <v>3</v>
      </c>
      <c r="AT14" s="441">
        <f t="shared" si="8"/>
        <v>156.72493223479154</v>
      </c>
      <c r="AU14" s="406">
        <f t="shared" si="17"/>
        <v>8.0000000000000004E-4</v>
      </c>
      <c r="AV14" s="403">
        <f>AT14/(AU14*(SQRT(($F$14^2)+($E$14^2))))</f>
        <v>54334.594165015376</v>
      </c>
      <c r="AW14" s="455">
        <f>AV14*((COS($N$14))^2)</f>
        <v>17180.194435108802</v>
      </c>
      <c r="AX14" s="441">
        <f t="shared" si="9"/>
        <v>195.90616529348941</v>
      </c>
      <c r="AY14" s="406">
        <f t="shared" si="18"/>
        <v>2.2000000000000001E-3</v>
      </c>
      <c r="AZ14" s="403">
        <f>AX14/(AY14*(SQRT(($F$14^2)+($E$14^2))))</f>
        <v>24697.542802279713</v>
      </c>
      <c r="BA14" s="407">
        <f>(AX14-AT14)/((AY14-AU14)*(SQRT(($F$14^2)+($E$14^2))))</f>
        <v>7762.0848807164784</v>
      </c>
      <c r="BB14" s="455">
        <f>BA14*((COS($N$14))^2)</f>
        <v>2454.3134907298277</v>
      </c>
      <c r="BC14" s="441">
        <f t="shared" si="10"/>
        <v>19.590616529348942</v>
      </c>
      <c r="BD14" s="406">
        <f t="shared" si="19"/>
        <v>8.8999999999999999E-3</v>
      </c>
      <c r="BE14" s="403">
        <f>BF14/((COS($N$14))^2)</f>
        <v>-15599.789288849865</v>
      </c>
      <c r="BF14" s="435">
        <f>((BC14*COS($N$14))-(AX14*COS($N$14)))/((BD14-AY14)*AS14)</f>
        <v>-4932.5373134328356</v>
      </c>
      <c r="BH14" s="748"/>
      <c r="BI14" s="402">
        <v>3</v>
      </c>
      <c r="BJ14" s="402">
        <v>7314</v>
      </c>
      <c r="BK14" s="402" t="s">
        <v>27</v>
      </c>
      <c r="BL14" s="182">
        <f>'Structural Information'!$U$8</f>
        <v>3</v>
      </c>
      <c r="BM14" s="426">
        <f>('Structural Information'!$X$24)*(200)/$BL14</f>
        <v>53616.514621265807</v>
      </c>
      <c r="BN14" s="222">
        <f>'Structural Information'!$T$23*'Structural Information'!$T$24*(12680+460*$AC$18)/(BL14*1000)</f>
        <v>273242.28328360809</v>
      </c>
      <c r="BP14" s="603"/>
      <c r="BQ14" s="491" t="s">
        <v>445</v>
      </c>
      <c r="BR14" s="492">
        <f>'Structural Information'!$AC$8</f>
        <v>4.5</v>
      </c>
      <c r="BS14" s="486">
        <f>BT14+BS13</f>
        <v>3.9444444444444438</v>
      </c>
      <c r="BT14" s="486">
        <f>BU14+BT13</f>
        <v>3.2777777777777772</v>
      </c>
      <c r="BU14" s="486">
        <f>BV14+BU13</f>
        <v>2.6111111111111107</v>
      </c>
      <c r="BV14" s="486">
        <f>BW14+BV13</f>
        <v>1.9444444444444442</v>
      </c>
      <c r="BW14" s="486">
        <f>BX14+BW13</f>
        <v>1.2777777777777777</v>
      </c>
      <c r="BX14" s="498">
        <f>BX13</f>
        <v>0.61111111111111116</v>
      </c>
      <c r="BZ14" s="751">
        <v>3</v>
      </c>
      <c r="CA14" s="193" t="s">
        <v>293</v>
      </c>
      <c r="CB14" s="181">
        <f>(BS13*BS13)/$BN$6</f>
        <v>1.6265580828247558E-6</v>
      </c>
      <c r="CC14" s="181">
        <f>(BT13*BT13)/$BN$10</f>
        <v>1.6265580828247558E-6</v>
      </c>
      <c r="CD14" s="181">
        <f>(BU13*BU13)/$BN$14</f>
        <v>1.6265580828247558E-6</v>
      </c>
      <c r="CE14" s="181">
        <f>(BV13*BV13)/$BN$18</f>
        <v>1.1295542241838582E-6</v>
      </c>
      <c r="CF14" s="181">
        <f>(BW13*BW13)/$BN$22</f>
        <v>1.1295542241838582E-6</v>
      </c>
      <c r="CG14" s="183">
        <f>(BX13*BX13)/$BN$26</f>
        <v>4.4745139059187969E-7</v>
      </c>
      <c r="CI14" s="603"/>
      <c r="CJ14" s="202">
        <v>2</v>
      </c>
      <c r="CK14" s="757"/>
      <c r="CL14" s="757"/>
      <c r="CM14" s="760"/>
      <c r="CO14" s="171" t="s">
        <v>207</v>
      </c>
      <c r="CP14" s="56">
        <f>AT4*COS($N4)+AT5*COS($N5)+AT6*COS($N6)</f>
        <v>539.13599999999997</v>
      </c>
      <c r="CQ14" s="56">
        <f>AX4*COS($N4)+AX5*COS($N5)+AX6*COS($N6)</f>
        <v>673.92</v>
      </c>
      <c r="CR14" s="408">
        <f>BC4*COS($N4)+BC5*COS($N5)+BC6*COS($N6)</f>
        <v>67.391999999999996</v>
      </c>
      <c r="CS14" s="138">
        <f>BC4*COS($N4)+BC5*COS($N5)+BC6*COS($N6)</f>
        <v>67.391999999999996</v>
      </c>
      <c r="CT14" s="171" t="s">
        <v>258</v>
      </c>
      <c r="CU14" s="403">
        <f>CK4</f>
        <v>50750.341422418271</v>
      </c>
      <c r="CV14" s="403" t="s">
        <v>85</v>
      </c>
      <c r="CW14" s="403">
        <f>CL4</f>
        <v>13279.394400749259</v>
      </c>
      <c r="CX14" s="403">
        <f>CM4</f>
        <v>-44222.680493389911</v>
      </c>
      <c r="CY14" s="409">
        <v>0</v>
      </c>
      <c r="CZ14" s="172" t="s">
        <v>362</v>
      </c>
      <c r="DA14" s="406">
        <f>CP14/(CU14*'Structural Information'!$U$6)</f>
        <v>3.5410993298384918E-3</v>
      </c>
      <c r="DB14" s="406">
        <f>DA14+(((1/CW14)*(CQ14-CP14))/'Structural Information'!$U$6)</f>
        <v>6.9243861457993945E-3</v>
      </c>
      <c r="DC14" s="406">
        <f>DB14+(((1/CX14)*(CR14-CQ14))/'Structural Information'!$U$6)</f>
        <v>1.1496157864391166E-2</v>
      </c>
      <c r="DD14" s="175">
        <f t="shared" ref="DD14:DD19" si="26">0.08</f>
        <v>0.08</v>
      </c>
      <c r="DE14" s="138"/>
    </row>
    <row r="15" spans="2:109" x14ac:dyDescent="0.25">
      <c r="B15" s="762"/>
      <c r="C15" s="511">
        <v>3</v>
      </c>
      <c r="D15" s="512">
        <v>313</v>
      </c>
      <c r="E15" s="72">
        <f>'Structural Information'!$U$9</f>
        <v>3</v>
      </c>
      <c r="F15" s="514">
        <f>'Structural Information'!$AC$6</f>
        <v>4.5</v>
      </c>
      <c r="G15" s="514">
        <v>0.5</v>
      </c>
      <c r="H15" s="514">
        <f t="shared" si="24"/>
        <v>0.3</v>
      </c>
      <c r="I15" s="152">
        <v>0.3</v>
      </c>
      <c r="J15" s="530">
        <f t="shared" si="0"/>
        <v>6.7499999999999993E-4</v>
      </c>
      <c r="K15" s="514">
        <f t="shared" si="11"/>
        <v>4.2</v>
      </c>
      <c r="L15" s="152">
        <f t="shared" si="1"/>
        <v>2.5</v>
      </c>
      <c r="M15" s="72">
        <f t="shared" si="2"/>
        <v>4.8877397639399751</v>
      </c>
      <c r="N15" s="517">
        <f t="shared" si="12"/>
        <v>0.53691074274004558</v>
      </c>
      <c r="P15" s="769" t="s">
        <v>191</v>
      </c>
      <c r="Q15" s="641"/>
      <c r="R15" s="641"/>
      <c r="S15" s="536" t="s">
        <v>180</v>
      </c>
      <c r="U15" s="765"/>
      <c r="V15" s="509">
        <v>3</v>
      </c>
      <c r="W15" s="510">
        <v>313</v>
      </c>
      <c r="X15" s="521">
        <f>1/((((COS(N15))^4)/'Structural Information'!$AH$29)+(((SIN(N15))^4)/'Structural Information'!$AH$30)+(((SIN(N15))^2)*((COS(N15))^2)*((1/'Structural Information'!$AH$31)-(2*'Structural Information'!$AL$31/'Structural Information'!$AH$30))))</f>
        <v>1502.4537801186543</v>
      </c>
      <c r="Y15" s="403">
        <f>((X15*('Structural Information'!$AL$29/1000)*SIN(2*N15))/(4*'Structural Information'!$AH$32*J15*L15))^(1/4)</f>
        <v>1.2825092876158837</v>
      </c>
      <c r="Z15" s="403">
        <f t="shared" si="3"/>
        <v>3.847527862847651</v>
      </c>
      <c r="AA15" s="449">
        <f t="shared" si="4"/>
        <v>0.70699999999999996</v>
      </c>
      <c r="AB15" s="449">
        <f t="shared" si="5"/>
        <v>0.01</v>
      </c>
      <c r="AC15" s="522">
        <f t="shared" si="13"/>
        <v>0.94702086437649646</v>
      </c>
      <c r="AD15" s="521">
        <f>((0.6*'Structural Information'!$AJ$29)+(0.3*'Structural Information'!$AL$30))/(AC15/M15)</f>
        <v>1.1148136527130528</v>
      </c>
      <c r="AE15" s="403">
        <f>(((1.2*SIN(N15)+0.45*COS(N15))*'Structural Information'!$AJ$30)+(0.3*'Structural Information'!$AL$30))/(AC15/M15)</f>
        <v>1.5490682995309184</v>
      </c>
      <c r="AF15" s="403">
        <f>(1.12*'Structural Information'!$AJ$31*COS(N15)*SIN(N15))/((AA15*(Z15^(-0.12)))+(AB15*(Z15^(0.88))))</f>
        <v>2.7245002700290422</v>
      </c>
      <c r="AG15" s="403">
        <f>(1.16*'Structural Information'!$AJ$31*TAN(N15))/((AA15)+(AB15*Z15))</f>
        <v>3.2510419836192401</v>
      </c>
      <c r="AH15" s="522">
        <f t="shared" si="14"/>
        <v>1.1148136527130528</v>
      </c>
      <c r="AI15" s="521">
        <f>AH15*AC15*'Structural Information'!$AL$29</f>
        <v>316.72553670331041</v>
      </c>
      <c r="AJ15" s="403">
        <f t="shared" si="15"/>
        <v>253.38042936264833</v>
      </c>
      <c r="AK15" s="522">
        <f t="shared" si="6"/>
        <v>31.672553670331041</v>
      </c>
      <c r="AL15" s="525">
        <f>(X15*'Structural Information'!$AL$17*AC15)/(M15)</f>
        <v>23288.55702230347</v>
      </c>
      <c r="AM15" s="462">
        <f t="shared" si="16"/>
        <v>93154.228089213881</v>
      </c>
      <c r="AN15" s="466">
        <f t="shared" si="7"/>
        <v>-465.77114044606941</v>
      </c>
      <c r="AP15" s="770"/>
      <c r="AQ15" s="402">
        <v>3</v>
      </c>
      <c r="AR15" s="402">
        <v>313</v>
      </c>
      <c r="AS15" s="442">
        <v>3</v>
      </c>
      <c r="AT15" s="441">
        <f t="shared" si="8"/>
        <v>253.38042936264833</v>
      </c>
      <c r="AU15" s="406">
        <f t="shared" si="17"/>
        <v>8.0000000000000004E-4</v>
      </c>
      <c r="AV15" s="403">
        <f>AT15/(AU15*(SQRT(($F$15^2)+($E$15^2))))</f>
        <v>58562.572452955756</v>
      </c>
      <c r="AW15" s="455">
        <f>AV15*((COS($N$15))^2)</f>
        <v>43241.681794480515</v>
      </c>
      <c r="AX15" s="441">
        <f t="shared" si="9"/>
        <v>316.72553670331041</v>
      </c>
      <c r="AY15" s="406">
        <f t="shared" si="18"/>
        <v>2.2000000000000001E-3</v>
      </c>
      <c r="AZ15" s="403">
        <f>AX15/(AY15*(SQRT(($F$15^2)+($E$15^2))))</f>
        <v>26619.351114979887</v>
      </c>
      <c r="BA15" s="407">
        <f>(AX15-AT15)/((AY15-AU15)*(SQRT(($F$15^2)+($E$15^2))))</f>
        <v>8366.0817789936791</v>
      </c>
      <c r="BB15" s="455">
        <f>BA15*((COS($N$15))^2)</f>
        <v>6177.3831134972161</v>
      </c>
      <c r="BC15" s="441">
        <f t="shared" si="10"/>
        <v>31.672553670331041</v>
      </c>
      <c r="BD15" s="406">
        <f t="shared" si="19"/>
        <v>8.8999999999999999E-3</v>
      </c>
      <c r="BE15" s="403">
        <f>BF15/((COS($N$15))^2)</f>
        <v>-16503.965884861409</v>
      </c>
      <c r="BF15" s="435">
        <f>((BC15*COS($N$15))-(AX15*COS($N$15)))/((BD15-AY15)*AS15)</f>
        <v>-12186.268656716418</v>
      </c>
      <c r="BH15" s="749"/>
      <c r="BI15" s="21">
        <v>4</v>
      </c>
      <c r="BJ15" s="21">
        <v>7414</v>
      </c>
      <c r="BK15" s="21" t="s">
        <v>27</v>
      </c>
      <c r="BL15" s="182">
        <f>'Structural Information'!$U$8</f>
        <v>3</v>
      </c>
      <c r="BM15" s="152">
        <f>('Structural Information'!$X$24)*(200)/$BL15</f>
        <v>53616.514621265807</v>
      </c>
      <c r="BN15" s="61">
        <f>'Structural Information'!$T$23*'Structural Information'!$T$24*(12680+460*$AC$18)/(BL15*1000)</f>
        <v>273242.28328360809</v>
      </c>
      <c r="BP15" s="603"/>
      <c r="BQ15" s="481">
        <v>4</v>
      </c>
      <c r="BR15" s="493">
        <f>'Structural Information'!$AC$6</f>
        <v>4.5</v>
      </c>
      <c r="BS15" s="403">
        <f t="shared" ref="BS15:BX15" si="27">(BS$4/$BR15)</f>
        <v>0.66666666666666663</v>
      </c>
      <c r="BT15" s="403">
        <f t="shared" si="27"/>
        <v>0.66666666666666663</v>
      </c>
      <c r="BU15" s="403">
        <f t="shared" si="27"/>
        <v>0.66666666666666663</v>
      </c>
      <c r="BV15" s="403">
        <f t="shared" si="27"/>
        <v>0.66666666666666663</v>
      </c>
      <c r="BW15" s="403">
        <f t="shared" si="27"/>
        <v>0.66666666666666663</v>
      </c>
      <c r="BX15" s="484">
        <f t="shared" si="27"/>
        <v>0.61111111111111116</v>
      </c>
      <c r="BZ15" s="751"/>
      <c r="CA15" s="189" t="s">
        <v>289</v>
      </c>
      <c r="CB15" s="179">
        <f>1/($AW$6)</f>
        <v>2.245178453965305E-5</v>
      </c>
      <c r="CC15" s="179">
        <f>1/($AW$9)</f>
        <v>2.245178453965305E-5</v>
      </c>
      <c r="CD15" s="179">
        <f>1/($AW$12)</f>
        <v>2.245178453965305E-5</v>
      </c>
      <c r="CE15" s="179">
        <f>1/($AW$15)</f>
        <v>2.3125835039275522E-5</v>
      </c>
      <c r="CF15" s="179">
        <f>1/($AW$18)</f>
        <v>2.3125835039275522E-5</v>
      </c>
      <c r="CG15" s="184">
        <f>1/($AW$21)</f>
        <v>2.2307717399001659E-5</v>
      </c>
      <c r="CI15" s="697"/>
      <c r="CJ15" s="202">
        <v>3</v>
      </c>
      <c r="CK15" s="757"/>
      <c r="CL15" s="757"/>
      <c r="CM15" s="760"/>
      <c r="CO15" s="172" t="s">
        <v>208</v>
      </c>
      <c r="CP15" s="56">
        <f>AT7*COS($N7)+AT8*COS($N8)+AT9*COS($N9)</f>
        <v>539.13599999999997</v>
      </c>
      <c r="CQ15" s="56">
        <f>AX7*COS($N7)+AX8*COS($N8)+AX9*COS($N9)</f>
        <v>673.92</v>
      </c>
      <c r="CR15" s="408">
        <f>BC7*COS($N7)+BC8*COS($N8)+BC9*COS($N9)</f>
        <v>67.391999999999996</v>
      </c>
      <c r="CS15" s="138">
        <f>BC7*COS($N7)+BC8*COS($N8)+BC9*COS($N9)</f>
        <v>67.391999999999996</v>
      </c>
      <c r="CT15" s="172" t="s">
        <v>259</v>
      </c>
      <c r="CU15" s="403">
        <f>CK7</f>
        <v>68068.81725985049</v>
      </c>
      <c r="CV15" s="403" t="s">
        <v>85</v>
      </c>
      <c r="CW15" s="403">
        <f>CL7</f>
        <v>14210.542031962766</v>
      </c>
      <c r="CX15" s="403">
        <f>CM7</f>
        <v>-36397.300665187671</v>
      </c>
      <c r="CY15" s="409">
        <v>0</v>
      </c>
      <c r="CZ15" s="172" t="s">
        <v>361</v>
      </c>
      <c r="DA15" s="406">
        <f>CP15/(CU15*'Structural Information'!$U$7)</f>
        <v>2.6401516470303181E-3</v>
      </c>
      <c r="DB15" s="406">
        <f>DA15+(((1/CW15)*(CQ15-CP15))/'Structural Information'!$U$7)</f>
        <v>5.8017481504533848E-3</v>
      </c>
      <c r="DC15" s="406">
        <f>DB15+(((1/CX15)*(CR15-CQ15))/'Structural Information'!$U$7)</f>
        <v>1.1356445787505682E-2</v>
      </c>
      <c r="DD15" s="175">
        <f t="shared" si="26"/>
        <v>0.08</v>
      </c>
      <c r="DE15" s="138"/>
    </row>
    <row r="16" spans="2:109" ht="15.75" thickBot="1" x14ac:dyDescent="0.3">
      <c r="B16" s="764">
        <v>2</v>
      </c>
      <c r="C16" s="509">
        <v>1</v>
      </c>
      <c r="D16" s="510">
        <v>112</v>
      </c>
      <c r="E16" s="521">
        <f>'Structural Information'!$U$10</f>
        <v>3</v>
      </c>
      <c r="F16" s="403">
        <f>'Structural Information'!$AC$8</f>
        <v>4.5</v>
      </c>
      <c r="G16" s="403">
        <v>0.5</v>
      </c>
      <c r="H16" s="403">
        <f t="shared" si="24"/>
        <v>0.3</v>
      </c>
      <c r="I16" s="522">
        <v>0.3</v>
      </c>
      <c r="J16" s="529">
        <f t="shared" si="0"/>
        <v>6.7499999999999993E-4</v>
      </c>
      <c r="K16" s="403">
        <f t="shared" si="11"/>
        <v>4.2</v>
      </c>
      <c r="L16" s="522">
        <f t="shared" si="1"/>
        <v>2.5</v>
      </c>
      <c r="M16" s="521">
        <f t="shared" si="2"/>
        <v>4.8877397639399751</v>
      </c>
      <c r="N16" s="516">
        <f t="shared" si="12"/>
        <v>0.53691074274004558</v>
      </c>
      <c r="P16" s="772" t="s">
        <v>193</v>
      </c>
      <c r="Q16" s="642"/>
      <c r="R16" s="642"/>
      <c r="S16" s="537" t="s">
        <v>181</v>
      </c>
      <c r="U16" s="762">
        <v>2</v>
      </c>
      <c r="V16" s="507">
        <v>1</v>
      </c>
      <c r="W16" s="508">
        <v>112</v>
      </c>
      <c r="X16" s="92">
        <f>1/((((COS(N16))^4)/'Structural Information'!$AH$29)+(((SIN(N16))^4)/'Structural Information'!$AH$30)+(((SIN(N16))^2)*((COS(N16))^2)*((1/'Structural Information'!$AH$31)-(2*'Structural Information'!$AL$31/'Structural Information'!$AH$30))))</f>
        <v>1502.4537801186543</v>
      </c>
      <c r="Y16" s="513">
        <f>((X16*('Structural Information'!$AL$29/1000)*SIN(2*N16))/(4*'Structural Information'!$AH$32*J16*L16))^(1/4)</f>
        <v>1.2825092876158837</v>
      </c>
      <c r="Z16" s="513">
        <f t="shared" si="3"/>
        <v>3.847527862847651</v>
      </c>
      <c r="AA16" s="259">
        <f t="shared" si="4"/>
        <v>0.70699999999999996</v>
      </c>
      <c r="AB16" s="259">
        <f t="shared" si="5"/>
        <v>0.01</v>
      </c>
      <c r="AC16" s="153">
        <f t="shared" si="13"/>
        <v>0.94702086437649646</v>
      </c>
      <c r="AD16" s="92">
        <f>((0.6*'Structural Information'!$AJ$29)+(0.3*'Structural Information'!$AL$30))/(AC16/M16)</f>
        <v>1.1148136527130528</v>
      </c>
      <c r="AE16" s="513">
        <f>(((1.2*SIN(N16)+0.45*COS(N16))*'Structural Information'!$AJ$30)+(0.3*'Structural Information'!$AL$30))/(AC16/M16)</f>
        <v>1.5490682995309184</v>
      </c>
      <c r="AF16" s="513">
        <f>(1.12*'Structural Information'!$AJ$31*COS(N16)*SIN(N16))/((AA16*(Z16^(-0.12)))+(AB16*(Z16^(0.88))))</f>
        <v>2.7245002700290422</v>
      </c>
      <c r="AG16" s="513">
        <f>(1.16*'Structural Information'!$AJ$31*TAN(N16))/((AA16)+(AB16*Z16))</f>
        <v>3.2510419836192401</v>
      </c>
      <c r="AH16" s="153">
        <f t="shared" si="14"/>
        <v>1.1148136527130528</v>
      </c>
      <c r="AI16" s="92">
        <f>AH16*AC16*'Structural Information'!$AL$29</f>
        <v>316.72553670331041</v>
      </c>
      <c r="AJ16" s="513">
        <f t="shared" si="15"/>
        <v>253.38042936264833</v>
      </c>
      <c r="AK16" s="153">
        <f t="shared" si="6"/>
        <v>31.672553670331041</v>
      </c>
      <c r="AL16" s="524">
        <f>(X16*'Structural Information'!$AL$17*AC16)/(M16)</f>
        <v>23288.55702230347</v>
      </c>
      <c r="AM16" s="463">
        <f t="shared" si="16"/>
        <v>93154.228089213881</v>
      </c>
      <c r="AN16" s="465">
        <f t="shared" si="7"/>
        <v>-465.77114044606941</v>
      </c>
      <c r="AP16" s="765">
        <v>2</v>
      </c>
      <c r="AQ16" s="20">
        <v>1</v>
      </c>
      <c r="AR16" s="20">
        <v>112</v>
      </c>
      <c r="AS16" s="153">
        <v>3</v>
      </c>
      <c r="AT16" s="92">
        <f t="shared" si="8"/>
        <v>253.38042936264833</v>
      </c>
      <c r="AU16" s="167">
        <f t="shared" si="17"/>
        <v>8.0000000000000004E-4</v>
      </c>
      <c r="AV16" s="432">
        <f>AT16/(AU16*(SQRT(($F$16^2)+($E$16^2))))</f>
        <v>58562.572452955756</v>
      </c>
      <c r="AW16" s="457">
        <f>AV16*((COS($N$16))^2)</f>
        <v>43241.681794480515</v>
      </c>
      <c r="AX16" s="92">
        <f t="shared" si="9"/>
        <v>316.72553670331041</v>
      </c>
      <c r="AY16" s="167">
        <f t="shared" si="18"/>
        <v>2.2000000000000001E-3</v>
      </c>
      <c r="AZ16" s="432">
        <f>AX16/(AY16*(SQRT(($F$16^2)+($E$16^2))))</f>
        <v>26619.351114979887</v>
      </c>
      <c r="BA16" s="296">
        <f>(AX16-AT16)/((AY16-AU16)*(SQRT(($F$16^2)+($E$16^2))))</f>
        <v>8366.0817789936791</v>
      </c>
      <c r="BB16" s="457">
        <f>BA16*((COS($N$16))^2)</f>
        <v>6177.3831134972161</v>
      </c>
      <c r="BC16" s="92">
        <f t="shared" si="10"/>
        <v>31.672553670331041</v>
      </c>
      <c r="BD16" s="167">
        <f t="shared" si="19"/>
        <v>8.8999999999999999E-3</v>
      </c>
      <c r="BE16" s="432">
        <f>BF16/((COS($N$16))^2)</f>
        <v>-16503.965884861409</v>
      </c>
      <c r="BF16" s="434">
        <f>((BC16*COS($N$16))-(AX16*COS($N$16)))/((BD16-AY16)*AS16)</f>
        <v>-12186.268656716418</v>
      </c>
      <c r="BH16" s="747">
        <v>3</v>
      </c>
      <c r="BI16" s="20">
        <v>1</v>
      </c>
      <c r="BJ16" s="20">
        <v>7113</v>
      </c>
      <c r="BK16" s="20" t="s">
        <v>27</v>
      </c>
      <c r="BL16" s="63">
        <f>'Structural Information'!$U$9</f>
        <v>3</v>
      </c>
      <c r="BM16" s="153">
        <f>('Structural Information'!$X$24)*(200)/$BL16</f>
        <v>53616.514621265807</v>
      </c>
      <c r="BN16" s="221">
        <f>'Structural Information'!$T$23*'Structural Information'!$T$24*(12680+460*$AC$18)/(BL16*1000)</f>
        <v>273242.28328360809</v>
      </c>
      <c r="BP16" s="604"/>
      <c r="BQ16" s="500" t="s">
        <v>445</v>
      </c>
      <c r="BR16" s="501">
        <f>'Structural Information'!$AC$8</f>
        <v>4.5</v>
      </c>
      <c r="BS16" s="502">
        <f>BT16+BS15</f>
        <v>3.9444444444444438</v>
      </c>
      <c r="BT16" s="502">
        <f>BU16+BT15</f>
        <v>3.2777777777777772</v>
      </c>
      <c r="BU16" s="502">
        <f>BV16+BU15</f>
        <v>2.6111111111111107</v>
      </c>
      <c r="BV16" s="502">
        <f>BW16+BV15</f>
        <v>1.9444444444444442</v>
      </c>
      <c r="BW16" s="502">
        <f>BX16+BW15</f>
        <v>1.2777777777777777</v>
      </c>
      <c r="BX16" s="503">
        <f>BX15</f>
        <v>0.61111111111111116</v>
      </c>
      <c r="BZ16" s="751"/>
      <c r="CA16" s="190" t="s">
        <v>289</v>
      </c>
      <c r="CB16" s="179">
        <f>1/($BB$6)</f>
        <v>1.5716249177757133E-4</v>
      </c>
      <c r="CC16" s="179">
        <f>1/($BB$9)</f>
        <v>1.5716249177757133E-4</v>
      </c>
      <c r="CD16" s="179">
        <f>1/($BB$12)</f>
        <v>1.5716249177757133E-4</v>
      </c>
      <c r="CE16" s="179">
        <f>1/($BB$15)</f>
        <v>1.6188084527492868E-4</v>
      </c>
      <c r="CF16" s="179">
        <f>1/($BB$18)</f>
        <v>1.6188084527492868E-4</v>
      </c>
      <c r="CG16" s="184">
        <f>1/($BB$21)</f>
        <v>1.5615402179301166E-4</v>
      </c>
      <c r="CI16" s="603">
        <v>2</v>
      </c>
      <c r="CJ16" s="62">
        <v>1</v>
      </c>
      <c r="CK16" s="756">
        <f>(1/(CF5+CF4+CG8+CG4)+1/(CF10+CF9+CG13+CG9)+1/(CF15+CF14+CG18+CG14))</f>
        <v>92070.404972892095</v>
      </c>
      <c r="CL16" s="756">
        <f>(1/(CF6+CF4+CG8+CG4)+1/(CF11+CF9+CG13+CG9)+1/(CF16+CF14+CG18+CG14))</f>
        <v>14546.531540067284</v>
      </c>
      <c r="CM16" s="759">
        <f>(1/(CF7+CF4+CG8+CG4)+1/(CF12+CF9+CG13+CG9)+1/(CF17+CF14+CG18+CG14))</f>
        <v>-30395.749954640567</v>
      </c>
      <c r="CO16" s="172" t="s">
        <v>209</v>
      </c>
      <c r="CP16" s="56">
        <f>AT10*COS($N10)+AT11*COS($N11)+AT12*COS($N12)</f>
        <v>539.13599999999997</v>
      </c>
      <c r="CQ16" s="56">
        <f>AX10*COS($N10)+AX11*COS($N11)+AX12*COS($N12)</f>
        <v>673.92</v>
      </c>
      <c r="CR16" s="408">
        <f>BC10*COS($N10)+BC11*COS($N11)+BC12*COS($N12)</f>
        <v>67.391999999999996</v>
      </c>
      <c r="CS16" s="138">
        <f>BC10*COS($N10)+BC11*COS($N11)+BC12*COS($N12)</f>
        <v>67.391999999999996</v>
      </c>
      <c r="CT16" s="172" t="s">
        <v>260</v>
      </c>
      <c r="CU16" s="403">
        <f>CK10</f>
        <v>76002.120549632207</v>
      </c>
      <c r="CV16" s="403" t="s">
        <v>85</v>
      </c>
      <c r="CW16" s="403">
        <f>CL10</f>
        <v>14539.203519455132</v>
      </c>
      <c r="CX16" s="403">
        <f>CM10</f>
        <v>-34313.060669932733</v>
      </c>
      <c r="CY16" s="409">
        <v>0</v>
      </c>
      <c r="CZ16" s="172" t="s">
        <v>360</v>
      </c>
      <c r="DA16" s="406">
        <f>CP16/(CU16*'Structural Information'!$U$8)</f>
        <v>2.3645656029115843E-3</v>
      </c>
      <c r="DB16" s="406">
        <f>DA16+(((1/CW16)*(CQ16-CP16))/'Structural Information'!$U$8)</f>
        <v>5.4546936102595218E-3</v>
      </c>
      <c r="DC16" s="406">
        <f>DB16+(((1/CX16)*(CR16-CQ16))/'Structural Information'!$U$8)</f>
        <v>1.1346794054017352E-2</v>
      </c>
      <c r="DD16" s="175">
        <f t="shared" si="26"/>
        <v>0.08</v>
      </c>
      <c r="DE16" s="138"/>
    </row>
    <row r="17" spans="2:110" x14ac:dyDescent="0.25">
      <c r="B17" s="762"/>
      <c r="C17" s="509">
        <v>2</v>
      </c>
      <c r="D17" s="510">
        <v>212</v>
      </c>
      <c r="E17" s="521">
        <f>'Structural Information'!$U$10</f>
        <v>3</v>
      </c>
      <c r="F17" s="403">
        <f>'Structural Information'!$AC$7</f>
        <v>2</v>
      </c>
      <c r="G17" s="403">
        <v>0.5</v>
      </c>
      <c r="H17" s="403">
        <f t="shared" si="24"/>
        <v>0.3</v>
      </c>
      <c r="I17" s="522">
        <v>0.3</v>
      </c>
      <c r="J17" s="529">
        <f t="shared" si="0"/>
        <v>6.7499999999999993E-4</v>
      </c>
      <c r="K17" s="403">
        <f t="shared" si="11"/>
        <v>1.7</v>
      </c>
      <c r="L17" s="522">
        <f t="shared" si="1"/>
        <v>2.5</v>
      </c>
      <c r="M17" s="521">
        <f t="shared" si="2"/>
        <v>3.0232432915661951</v>
      </c>
      <c r="N17" s="516">
        <f t="shared" si="12"/>
        <v>0.97361966870221905</v>
      </c>
      <c r="U17" s="762"/>
      <c r="V17" s="509">
        <v>2</v>
      </c>
      <c r="W17" s="510">
        <v>212</v>
      </c>
      <c r="X17" s="521">
        <f>1/((((COS(N17))^4)/'Structural Information'!$AH$29)+(((SIN(N17))^4)/'Structural Information'!$AH$30)+(((SIN(N17))^2)*((COS(N17))^2)*((1/'Structural Information'!$AH$31)-(2*'Structural Information'!$AL$31/'Structural Information'!$AH$30))))</f>
        <v>2633.8326950752903</v>
      </c>
      <c r="Y17" s="403">
        <f>((X17*('Structural Information'!$AL$29/1000)*SIN(2*N17))/(4*'Structural Information'!$AH$32*J17*L17))^(1/4)</f>
        <v>1.4966652701157528</v>
      </c>
      <c r="Z17" s="403">
        <f t="shared" si="3"/>
        <v>4.4899958103472581</v>
      </c>
      <c r="AA17" s="449">
        <f t="shared" si="4"/>
        <v>0.70699999999999996</v>
      </c>
      <c r="AB17" s="449">
        <f t="shared" si="5"/>
        <v>0.01</v>
      </c>
      <c r="AC17" s="522">
        <f t="shared" si="13"/>
        <v>0.50627586311476269</v>
      </c>
      <c r="AD17" s="521">
        <f>((0.6*'Structural Information'!$AJ$29)+(0.3*'Structural Information'!$AL$30))/(AC17/M17)</f>
        <v>1.2898512422866015</v>
      </c>
      <c r="AE17" s="403">
        <f>(((1.2*SIN(N17)+0.45*COS(N17))*'Structural Information'!$AJ$30)+(0.3*'Structural Information'!$AL$30))/(AC17/M17)</f>
        <v>2.2309971347458148</v>
      </c>
      <c r="AF17" s="403">
        <f>(1.12*'Structural Information'!$AJ$31*COS(N17)*SIN(N17))/((AA17*(Z17^(-0.12)))+(AB17*(Z17^(0.88))))</f>
        <v>2.9112354105843639</v>
      </c>
      <c r="AG17" s="403">
        <f>(1.16*'Structural Information'!$AJ$31*TAN(N17))/((AA17)+(AB17*Z17))</f>
        <v>7.9633560213598784</v>
      </c>
      <c r="AH17" s="522">
        <f t="shared" si="14"/>
        <v>1.2898512422866015</v>
      </c>
      <c r="AI17" s="521">
        <f>AH17*AC17*'Structural Information'!$AL$29</f>
        <v>195.90616529348941</v>
      </c>
      <c r="AJ17" s="403">
        <f t="shared" si="15"/>
        <v>156.72493223479154</v>
      </c>
      <c r="AK17" s="522">
        <f t="shared" si="6"/>
        <v>19.590616529348942</v>
      </c>
      <c r="AL17" s="525">
        <f>(X17*'Structural Information'!$AL$17*AC17)/(M17)</f>
        <v>35285.176676821953</v>
      </c>
      <c r="AM17" s="462">
        <f t="shared" si="16"/>
        <v>141140.70670728781</v>
      </c>
      <c r="AN17" s="466">
        <f t="shared" si="7"/>
        <v>-705.70353353643907</v>
      </c>
      <c r="AP17" s="770"/>
      <c r="AQ17" s="402">
        <v>2</v>
      </c>
      <c r="AR17" s="402">
        <v>212</v>
      </c>
      <c r="AS17" s="442">
        <v>3</v>
      </c>
      <c r="AT17" s="441">
        <f t="shared" si="8"/>
        <v>156.72493223479154</v>
      </c>
      <c r="AU17" s="406">
        <f t="shared" si="17"/>
        <v>8.0000000000000004E-4</v>
      </c>
      <c r="AV17" s="403">
        <f>AT17/(AU17*(SQRT(($F$17^2)+($E$17^2))))</f>
        <v>54334.594165015376</v>
      </c>
      <c r="AW17" s="455">
        <f>AV17*((COS($N$17))^2)</f>
        <v>17180.194435108802</v>
      </c>
      <c r="AX17" s="441">
        <f t="shared" si="9"/>
        <v>195.90616529348941</v>
      </c>
      <c r="AY17" s="406">
        <f t="shared" si="18"/>
        <v>2.2000000000000001E-3</v>
      </c>
      <c r="AZ17" s="403">
        <f>AX17/(AY17*(SQRT(($F$17^2)+($E$17^2))))</f>
        <v>24697.542802279713</v>
      </c>
      <c r="BA17" s="407">
        <f>(AX17-AT17)/((AY17-AU17)*(SQRT(($F$17^2)+($E$17^2))))</f>
        <v>7762.0848807164784</v>
      </c>
      <c r="BB17" s="455">
        <f>BA17*((COS($N$17))^2)</f>
        <v>2454.3134907298277</v>
      </c>
      <c r="BC17" s="441">
        <f t="shared" si="10"/>
        <v>19.590616529348942</v>
      </c>
      <c r="BD17" s="406">
        <f t="shared" si="19"/>
        <v>8.8999999999999999E-3</v>
      </c>
      <c r="BE17" s="403">
        <f>BF17/((COS($N$17))^2)</f>
        <v>-15599.789288849865</v>
      </c>
      <c r="BF17" s="435">
        <f>((BC17*COS($N$17))-(AX17*COS($N$17)))/((BD17-AY17)*AS17)</f>
        <v>-4932.5373134328356</v>
      </c>
      <c r="BH17" s="748"/>
      <c r="BI17" s="402">
        <v>2</v>
      </c>
      <c r="BJ17" s="402">
        <v>7213</v>
      </c>
      <c r="BK17" s="402" t="s">
        <v>28</v>
      </c>
      <c r="BL17" s="182">
        <f>'Structural Information'!$U$9</f>
        <v>3</v>
      </c>
      <c r="BM17" s="426">
        <f>('Structural Information'!$X$29)*(200)/$BL17</f>
        <v>53616.514621265807</v>
      </c>
      <c r="BN17" s="222">
        <f>'Structural Information'!$T$28*'Structural Information'!$T$29*(12680+460*$AC$18)/(BL17*1000)</f>
        <v>393468.88792839565</v>
      </c>
      <c r="BZ17" s="751"/>
      <c r="CA17" s="191" t="s">
        <v>289</v>
      </c>
      <c r="CB17" s="179">
        <f>1/($BF$6)</f>
        <v>-8.0151210642166713E-5</v>
      </c>
      <c r="CC17" s="179">
        <f>1/($BF$9)</f>
        <v>-8.0151210642166713E-5</v>
      </c>
      <c r="CD17" s="179">
        <f>1/($BF$12)</f>
        <v>-8.0151210642166713E-5</v>
      </c>
      <c r="CE17" s="179">
        <f>1/($BF$15)</f>
        <v>-8.2059572800313537E-5</v>
      </c>
      <c r="CF17" s="179">
        <f>1/($BF$18)</f>
        <v>-8.2059572800313537E-5</v>
      </c>
      <c r="CG17" s="184">
        <f>1/($BF$21)</f>
        <v>-7.6127555489447502E-5</v>
      </c>
      <c r="CI17" s="603"/>
      <c r="CJ17" s="202">
        <v>2</v>
      </c>
      <c r="CK17" s="757"/>
      <c r="CL17" s="757"/>
      <c r="CM17" s="760"/>
      <c r="CO17" s="172" t="s">
        <v>210</v>
      </c>
      <c r="CP17" s="56">
        <f>AT13*COS($N13)+AT14*COS($N14)+AT15*COS($N15)</f>
        <v>523.58400000000006</v>
      </c>
      <c r="CQ17" s="56">
        <f>AX13*COS($N13)+AX14*COS($N14)+AX15*COS($N15)</f>
        <v>654.48</v>
      </c>
      <c r="CR17" s="408">
        <f>BC13*COS($N13)+BC14*COS($N14)+BC15*COS($N15)</f>
        <v>65.448000000000008</v>
      </c>
      <c r="CS17" s="138">
        <f>BC13*COS($N13)+BC14*COS($N14)+BC15*COS($N15)</f>
        <v>65.448000000000008</v>
      </c>
      <c r="CT17" s="172" t="s">
        <v>261</v>
      </c>
      <c r="CU17" s="403">
        <f>CK13</f>
        <v>82507.303060889535</v>
      </c>
      <c r="CV17" s="403" t="s">
        <v>85</v>
      </c>
      <c r="CW17" s="403">
        <f>CL13</f>
        <v>14282.564677973991</v>
      </c>
      <c r="CX17" s="403">
        <f>CM13</f>
        <v>-31630.580078217019</v>
      </c>
      <c r="CY17" s="409">
        <v>0</v>
      </c>
      <c r="CZ17" s="172" t="s">
        <v>359</v>
      </c>
      <c r="DA17" s="406">
        <f>CP17/(CU17*'Structural Information'!$U$9)</f>
        <v>2.1153036582858631E-3</v>
      </c>
      <c r="DB17" s="406">
        <f>DA17+(((1/CW17)*(CQ17-CP17))/'Structural Information'!$U$9)</f>
        <v>5.1702171828356619E-3</v>
      </c>
      <c r="DC17" s="406">
        <f>DB17+(((1/CX17)*(CR17-CQ17))/'Structural Information'!$U$9)</f>
        <v>1.1377627844115817E-2</v>
      </c>
      <c r="DD17" s="175">
        <f t="shared" si="26"/>
        <v>0.08</v>
      </c>
      <c r="DE17" s="138"/>
    </row>
    <row r="18" spans="2:110" ht="15.75" thickBot="1" x14ac:dyDescent="0.3">
      <c r="B18" s="765"/>
      <c r="C18" s="509">
        <v>3</v>
      </c>
      <c r="D18" s="510">
        <v>312</v>
      </c>
      <c r="E18" s="521">
        <f>'Structural Information'!$U$10</f>
        <v>3</v>
      </c>
      <c r="F18" s="403">
        <f>'Structural Information'!$AC$6</f>
        <v>4.5</v>
      </c>
      <c r="G18" s="403">
        <v>0.5</v>
      </c>
      <c r="H18" s="403">
        <f t="shared" si="24"/>
        <v>0.3</v>
      </c>
      <c r="I18" s="522">
        <v>0.3</v>
      </c>
      <c r="J18" s="529">
        <f t="shared" si="0"/>
        <v>6.7499999999999993E-4</v>
      </c>
      <c r="K18" s="403">
        <f t="shared" si="11"/>
        <v>4.2</v>
      </c>
      <c r="L18" s="522">
        <f t="shared" si="1"/>
        <v>2.5</v>
      </c>
      <c r="M18" s="521">
        <f t="shared" si="2"/>
        <v>4.8877397639399751</v>
      </c>
      <c r="N18" s="516">
        <f t="shared" si="12"/>
        <v>0.53691074274004558</v>
      </c>
      <c r="U18" s="762"/>
      <c r="V18" s="511">
        <v>3</v>
      </c>
      <c r="W18" s="512">
        <v>312</v>
      </c>
      <c r="X18" s="72">
        <f>1/((((COS(N18))^4)/'Structural Information'!$AH$29)+(((SIN(N18))^4)/'Structural Information'!$AH$30)+(((SIN(N18))^2)*((COS(N18))^2)*((1/'Structural Information'!$AH$31)-(2*'Structural Information'!$AL$31/'Structural Information'!$AH$30))))</f>
        <v>1502.4537801186543</v>
      </c>
      <c r="Y18" s="514">
        <f>((X18*('Structural Information'!$AL$29/1000)*SIN(2*N18))/(4*'Structural Information'!$AH$32*J18*L18))^(1/4)</f>
        <v>1.2825092876158837</v>
      </c>
      <c r="Z18" s="514">
        <f t="shared" si="3"/>
        <v>3.847527862847651</v>
      </c>
      <c r="AA18" s="256">
        <f t="shared" si="4"/>
        <v>0.70699999999999996</v>
      </c>
      <c r="AB18" s="256">
        <f t="shared" si="5"/>
        <v>0.01</v>
      </c>
      <c r="AC18" s="152">
        <f t="shared" si="13"/>
        <v>0.94702086437649646</v>
      </c>
      <c r="AD18" s="72">
        <f>((0.6*'Structural Information'!$AJ$29)+(0.3*'Structural Information'!$AL$30))/(AC18/M18)</f>
        <v>1.1148136527130528</v>
      </c>
      <c r="AE18" s="514">
        <f>(((1.2*SIN(N18)+0.45*COS(N18))*'Structural Information'!$AJ$30)+(0.3*'Structural Information'!$AL$30))/(AC18/M18)</f>
        <v>1.5490682995309184</v>
      </c>
      <c r="AF18" s="514">
        <f>(1.12*'Structural Information'!$AJ$31*COS(N18)*SIN(N18))/((AA18*(Z18^(-0.12)))+(AB18*(Z18^(0.88))))</f>
        <v>2.7245002700290422</v>
      </c>
      <c r="AG18" s="514">
        <f>(1.16*'Structural Information'!$AJ$31*TAN(N18))/((AA18)+(AB18*Z18))</f>
        <v>3.2510419836192401</v>
      </c>
      <c r="AH18" s="152">
        <f t="shared" si="14"/>
        <v>1.1148136527130528</v>
      </c>
      <c r="AI18" s="72">
        <f>AH18*AC18*'Structural Information'!$AL$29</f>
        <v>316.72553670331041</v>
      </c>
      <c r="AJ18" s="514">
        <f t="shared" si="15"/>
        <v>253.38042936264833</v>
      </c>
      <c r="AK18" s="152">
        <f t="shared" si="6"/>
        <v>31.672553670331041</v>
      </c>
      <c r="AL18" s="526">
        <f>(X18*'Structural Information'!$AL$17*AC18)/(M18)</f>
        <v>23288.55702230347</v>
      </c>
      <c r="AM18" s="464">
        <f t="shared" si="16"/>
        <v>93154.228089213881</v>
      </c>
      <c r="AN18" s="467">
        <f t="shared" si="7"/>
        <v>-465.77114044606941</v>
      </c>
      <c r="AP18" s="764"/>
      <c r="AQ18" s="21">
        <v>3</v>
      </c>
      <c r="AR18" s="21">
        <v>312</v>
      </c>
      <c r="AS18" s="152">
        <v>3</v>
      </c>
      <c r="AT18" s="72">
        <f t="shared" si="8"/>
        <v>253.38042936264833</v>
      </c>
      <c r="AU18" s="168">
        <f t="shared" si="17"/>
        <v>8.0000000000000004E-4</v>
      </c>
      <c r="AV18" s="433">
        <f>AT18/(AU18*(SQRT(($F$18^2)+($E$18^2))))</f>
        <v>58562.572452955756</v>
      </c>
      <c r="AW18" s="456">
        <f>AV18*((COS($N$18))^2)</f>
        <v>43241.681794480515</v>
      </c>
      <c r="AX18" s="72">
        <f t="shared" si="9"/>
        <v>316.72553670331041</v>
      </c>
      <c r="AY18" s="168">
        <f t="shared" si="18"/>
        <v>2.2000000000000001E-3</v>
      </c>
      <c r="AZ18" s="433">
        <f>AX18/(AY18*(SQRT(($F$18^2)+($E$18^2))))</f>
        <v>26619.351114979887</v>
      </c>
      <c r="BA18" s="234">
        <f>(AX18-AT18)/((AY18-AU18)*(SQRT(($F$18^2)+($E$18^2))))</f>
        <v>8366.0817789936791</v>
      </c>
      <c r="BB18" s="456">
        <f>BA18*((COS($N$18))^2)</f>
        <v>6177.3831134972161</v>
      </c>
      <c r="BC18" s="72">
        <f t="shared" si="10"/>
        <v>31.672553670331041</v>
      </c>
      <c r="BD18" s="168">
        <f t="shared" si="19"/>
        <v>8.8999999999999999E-3</v>
      </c>
      <c r="BE18" s="433">
        <f>BF18/((COS($N$18))^2)</f>
        <v>-16503.965884861409</v>
      </c>
      <c r="BF18" s="436">
        <f>((BC18*COS($N$18))-(AX18*COS($N$18)))/((BD18-AY18)*AS18)</f>
        <v>-12186.268656716418</v>
      </c>
      <c r="BH18" s="748"/>
      <c r="BI18" s="402">
        <v>3</v>
      </c>
      <c r="BJ18" s="402">
        <v>7313</v>
      </c>
      <c r="BK18" s="402" t="s">
        <v>28</v>
      </c>
      <c r="BL18" s="182">
        <f>'Structural Information'!$U$9</f>
        <v>3</v>
      </c>
      <c r="BM18" s="426">
        <f>('Structural Information'!$X$29)*(200)/$BL18</f>
        <v>53616.514621265807</v>
      </c>
      <c r="BN18" s="222">
        <f>'Structural Information'!$T$28*'Structural Information'!$T$29*(12680+460*$AC$18)/(BL18*1000)</f>
        <v>393468.88792839565</v>
      </c>
      <c r="BZ18" s="752"/>
      <c r="CA18" s="194" t="s">
        <v>286</v>
      </c>
      <c r="CB18" s="186">
        <f>(BS15*BS15)/$BN$7</f>
        <v>1.6265580828247558E-6</v>
      </c>
      <c r="CC18" s="186">
        <f>(BT15*BT15)/$BN$11</f>
        <v>1.6265580828247558E-6</v>
      </c>
      <c r="CD18" s="186">
        <f>(BU15*BU15)/$BN$15</f>
        <v>1.6265580828247558E-6</v>
      </c>
      <c r="CE18" s="186">
        <f>(BV15*BV15)/$BN$19</f>
        <v>1.6265580828247558E-6</v>
      </c>
      <c r="CF18" s="186">
        <f>(BW15*BW15)/$BN$23</f>
        <v>1.6265580828247558E-6</v>
      </c>
      <c r="CG18" s="187">
        <f>(BX15*BX15)/$BN$27</f>
        <v>8.7004437059532159E-7</v>
      </c>
      <c r="CI18" s="603"/>
      <c r="CJ18" s="59">
        <v>3</v>
      </c>
      <c r="CK18" s="758"/>
      <c r="CL18" s="758"/>
      <c r="CM18" s="761"/>
      <c r="CO18" s="172" t="s">
        <v>211</v>
      </c>
      <c r="CP18" s="56">
        <f>AT16*COS($N16)+AT17*COS($N17)+AT18*COS($N18)</f>
        <v>523.58400000000006</v>
      </c>
      <c r="CQ18" s="56">
        <f>AX16*COS($N16)+AX17*COS($N17)+AX18*COS($N18)</f>
        <v>654.48</v>
      </c>
      <c r="CR18" s="408">
        <f>BC16*COS($N16)+BC17*COS($N17)+BC18*COS($N18)</f>
        <v>65.448000000000008</v>
      </c>
      <c r="CS18" s="138">
        <f>BC16*COS($N16)+BC17*COS($N17)+BC18*COS($N18)</f>
        <v>65.448000000000008</v>
      </c>
      <c r="CT18" s="172" t="s">
        <v>262</v>
      </c>
      <c r="CU18" s="403">
        <f>CK16</f>
        <v>92070.404972892095</v>
      </c>
      <c r="CV18" s="403" t="s">
        <v>85</v>
      </c>
      <c r="CW18" s="403">
        <f>CL16</f>
        <v>14546.531540067284</v>
      </c>
      <c r="CX18" s="403">
        <f>CM16</f>
        <v>-30395.749954640567</v>
      </c>
      <c r="CY18" s="409">
        <v>0</v>
      </c>
      <c r="CZ18" s="172" t="s">
        <v>358</v>
      </c>
      <c r="DA18" s="406">
        <f>CP18/(CU18*'Structural Information'!$U$10)</f>
        <v>1.8955928351937364E-3</v>
      </c>
      <c r="DB18" s="406">
        <f>DA18+(((1/CW18)*(CQ18-CP18))/'Structural Information'!$U$10)</f>
        <v>4.8950707437122763E-3</v>
      </c>
      <c r="DC18" s="406">
        <f>DB18+(((1/CX18)*(CR18-CQ18))/'Structural Information'!$U$10)</f>
        <v>1.135465803117856E-2</v>
      </c>
      <c r="DD18" s="175">
        <f t="shared" si="26"/>
        <v>0.08</v>
      </c>
      <c r="DE18" s="138"/>
    </row>
    <row r="19" spans="2:110" ht="15.75" thickBot="1" x14ac:dyDescent="0.3">
      <c r="B19" s="762">
        <v>1</v>
      </c>
      <c r="C19" s="507">
        <v>1</v>
      </c>
      <c r="D19" s="508">
        <v>111</v>
      </c>
      <c r="E19" s="92">
        <f>'Structural Information'!$U$11</f>
        <v>2.75</v>
      </c>
      <c r="F19" s="513">
        <f>'Structural Information'!$AC$8</f>
        <v>4.5</v>
      </c>
      <c r="G19" s="513">
        <v>0.5</v>
      </c>
      <c r="H19" s="513">
        <v>0.35</v>
      </c>
      <c r="I19" s="153">
        <v>0.35</v>
      </c>
      <c r="J19" s="528">
        <f t="shared" si="0"/>
        <v>1.2505208333333329E-3</v>
      </c>
      <c r="K19" s="513">
        <f t="shared" si="11"/>
        <v>4.1500000000000004</v>
      </c>
      <c r="L19" s="153">
        <f t="shared" si="1"/>
        <v>2.25</v>
      </c>
      <c r="M19" s="92">
        <f t="shared" si="2"/>
        <v>4.7206991007688686</v>
      </c>
      <c r="N19" s="515">
        <f t="shared" si="12"/>
        <v>0.49681080150337087</v>
      </c>
      <c r="U19" s="764">
        <v>1</v>
      </c>
      <c r="V19" s="509">
        <v>1</v>
      </c>
      <c r="W19" s="510">
        <v>111</v>
      </c>
      <c r="X19" s="521">
        <f>1/((((COS(N19))^4)/'Structural Information'!$AH$29)+(((SIN(N19))^4)/'Structural Information'!$AH$30)+(((SIN(N19))^2)*((COS(N19))^2)*((1/'Structural Information'!$AH$31)-(2*'Structural Information'!$AL$31/'Structural Information'!$AH$30))))</f>
        <v>1431.5502335519</v>
      </c>
      <c r="Y19" s="403">
        <f>((X19*('Structural Information'!$AL$29/1000)*SIN(2*N19))/(4*'Structural Information'!$AH$32*J19*L19))^(1/4)</f>
        <v>1.1018327490804085</v>
      </c>
      <c r="Z19" s="403">
        <f t="shared" si="3"/>
        <v>3.0300400599711232</v>
      </c>
      <c r="AA19" s="449">
        <f t="shared" si="4"/>
        <v>1.3</v>
      </c>
      <c r="AB19" s="449">
        <f t="shared" si="5"/>
        <v>-0.17799999999999999</v>
      </c>
      <c r="AC19" s="522">
        <f t="shared" si="13"/>
        <v>1.1850712350828356</v>
      </c>
      <c r="AD19" s="521">
        <f>((0.6*'Structural Information'!$AJ$29)+(0.3*'Structural Information'!$AL$30))/(AC19/M19)</f>
        <v>0.86043013751388642</v>
      </c>
      <c r="AE19" s="403">
        <f>(((1.2*SIN(N19)+0.45*COS(N19))*'Structural Information'!$AJ$30)+(0.3*'Structural Information'!$AL$30))/(AC19/M19)</f>
        <v>1.1562596065410535</v>
      </c>
      <c r="AF19" s="403">
        <f>(1.12*'Structural Information'!$AJ$31*COS(N19)*SIN(N19))/((AA19*(Z19^(-0.12)))+(AB19*(Z19^(0.88))))</f>
        <v>2.4736053533173021</v>
      </c>
      <c r="AG19" s="403">
        <f>(1.16*'Structural Information'!$AJ$31*TAN(N19))/((AA19)+(AB19*Z19))</f>
        <v>2.9021043171271117</v>
      </c>
      <c r="AH19" s="522">
        <f t="shared" si="14"/>
        <v>0.86043013751388642</v>
      </c>
      <c r="AI19" s="521">
        <f>AH19*AC19*'Structural Information'!$AL$29</f>
        <v>305.90130172982259</v>
      </c>
      <c r="AJ19" s="403">
        <f t="shared" si="15"/>
        <v>244.72104138385808</v>
      </c>
      <c r="AK19" s="522">
        <f t="shared" si="6"/>
        <v>30.59013017298226</v>
      </c>
      <c r="AL19" s="525">
        <f>(X19*'Structural Information'!$AL$17*AC19)/(M19)</f>
        <v>28749.792641215561</v>
      </c>
      <c r="AM19" s="462">
        <f t="shared" si="16"/>
        <v>114999.17056486224</v>
      </c>
      <c r="AN19" s="466">
        <f t="shared" si="7"/>
        <v>-574.99585282431121</v>
      </c>
      <c r="AO19" s="151"/>
      <c r="AP19" s="770">
        <v>1</v>
      </c>
      <c r="AQ19" s="402">
        <v>1</v>
      </c>
      <c r="AR19" s="402">
        <v>111</v>
      </c>
      <c r="AS19" s="442">
        <v>2.75</v>
      </c>
      <c r="AT19" s="441">
        <f t="shared" si="8"/>
        <v>244.72104138385808</v>
      </c>
      <c r="AU19" s="406">
        <f t="shared" si="17"/>
        <v>8.0000000000000004E-4</v>
      </c>
      <c r="AV19" s="403">
        <f>AT19/(AU19*(SQRT(($F$19^2)+($E$19^2))))</f>
        <v>58004.449701454258</v>
      </c>
      <c r="AW19" s="455">
        <f>AV19*((COS($N$19))^2)</f>
        <v>44827.535785653854</v>
      </c>
      <c r="AX19" s="441">
        <f t="shared" si="9"/>
        <v>305.90130172982259</v>
      </c>
      <c r="AY19" s="406">
        <f t="shared" si="18"/>
        <v>2.2000000000000001E-3</v>
      </c>
      <c r="AZ19" s="403">
        <f>AX19/(AY19*(SQRT(($F$19^2)+($E$19^2))))</f>
        <v>26365.658955206483</v>
      </c>
      <c r="BA19" s="407">
        <f>(AX19-AT19)/((AY19-AU19)*(SQRT(($F$19^2)+($E$19^2))))</f>
        <v>8286.3499573506069</v>
      </c>
      <c r="BB19" s="455">
        <f>BA19*((COS($N$19))^2)</f>
        <v>6403.9336836648345</v>
      </c>
      <c r="BC19" s="441">
        <f t="shared" si="10"/>
        <v>30.59013017298226</v>
      </c>
      <c r="BD19" s="406">
        <f t="shared" si="19"/>
        <v>8.8999999999999999E-3</v>
      </c>
      <c r="BE19" s="403">
        <f>BF19/((COS($N$19))^2)</f>
        <v>-16997.089470500727</v>
      </c>
      <c r="BF19" s="435">
        <f>((BC19*COS($N$19))-(AX19*COS($N$19)))/((BD19-AY19)*AS19)</f>
        <v>-13135.84803256445</v>
      </c>
      <c r="BH19" s="749"/>
      <c r="BI19" s="21">
        <v>4</v>
      </c>
      <c r="BJ19" s="21">
        <v>7413</v>
      </c>
      <c r="BK19" s="21" t="s">
        <v>27</v>
      </c>
      <c r="BL19" s="60">
        <f>'Structural Information'!$U$9</f>
        <v>3</v>
      </c>
      <c r="BM19" s="152">
        <f>('Structural Information'!$X$24)*(200)/$BL19</f>
        <v>53616.514621265807</v>
      </c>
      <c r="BN19" s="61">
        <f>'Structural Information'!$T$23*'Structural Information'!$T$24*(12680+460*$AC$18)/(BL19*1000)</f>
        <v>273242.28328360809</v>
      </c>
      <c r="CI19" s="699">
        <v>1</v>
      </c>
      <c r="CJ19" s="202">
        <v>1</v>
      </c>
      <c r="CK19" s="757">
        <f>1/(CG5+CG4)+1/(CG10+CG9)+1/(CG15+CG14)</f>
        <v>104933.93345308179</v>
      </c>
      <c r="CL19" s="757">
        <f>1/(CG6+CG4)+1/(CG11+CG9)+1/(CG16+CG14)</f>
        <v>15394.574711878102</v>
      </c>
      <c r="CM19" s="760">
        <f>1/(CG7+CG4)+1/(CG12+CG9)+1/(CG17+CG14)</f>
        <v>-31786.436244547112</v>
      </c>
      <c r="CO19" s="70" t="s">
        <v>212</v>
      </c>
      <c r="CP19" s="215">
        <f>AT19*COS($N19)+AT20*COS($N20)+AT21*COS($N21)</f>
        <v>515.80799999999999</v>
      </c>
      <c r="CQ19" s="215">
        <f>AX19*COS($N19)+AX20*COS($N20)+AX21*COS($N21)</f>
        <v>644.75999999999988</v>
      </c>
      <c r="CR19" s="410">
        <f>BC19*COS($N19)+BC20*COS($N20)+BC21*COS($N21)</f>
        <v>64.475999999999999</v>
      </c>
      <c r="CS19" s="139">
        <f>BC19*COS($N19)+BC20*COS($N20)+BC21*COS($N21)</f>
        <v>64.475999999999999</v>
      </c>
      <c r="CT19" s="70" t="s">
        <v>263</v>
      </c>
      <c r="CU19" s="410">
        <f>CK19</f>
        <v>104933.93345308179</v>
      </c>
      <c r="CV19" s="410" t="s">
        <v>85</v>
      </c>
      <c r="CW19" s="410">
        <f>CL19</f>
        <v>15394.574711878102</v>
      </c>
      <c r="CX19" s="410">
        <f>CM19</f>
        <v>-31786.436244547112</v>
      </c>
      <c r="CY19" s="411">
        <v>0</v>
      </c>
      <c r="CZ19" s="70" t="s">
        <v>357</v>
      </c>
      <c r="DA19" s="146">
        <f>CP19/(CU19*'Structural Information'!$U$11)</f>
        <v>1.7874727391059869E-3</v>
      </c>
      <c r="DB19" s="146">
        <f>DA19+(((1/CW19)*(CQ19-CP19))/'Structural Information'!$U$11)</f>
        <v>4.8334572655545031E-3</v>
      </c>
      <c r="DC19" s="146">
        <f>DB19+(((1/CX19)*(CR19-CQ19))/'Structural Information'!$U$11)</f>
        <v>1.1471897700114458E-2</v>
      </c>
      <c r="DD19" s="176">
        <f t="shared" si="26"/>
        <v>0.08</v>
      </c>
    </row>
    <row r="20" spans="2:110" ht="16.5" customHeight="1" thickBot="1" x14ac:dyDescent="0.3">
      <c r="B20" s="762"/>
      <c r="C20" s="509">
        <v>2</v>
      </c>
      <c r="D20" s="510">
        <v>211</v>
      </c>
      <c r="E20" s="521">
        <f>'Structural Information'!$U$11</f>
        <v>2.75</v>
      </c>
      <c r="F20" s="403">
        <f>'Structural Information'!$AC$7</f>
        <v>2</v>
      </c>
      <c r="G20" s="403">
        <v>0.5</v>
      </c>
      <c r="H20" s="403">
        <v>0.35</v>
      </c>
      <c r="I20" s="522">
        <v>0.35</v>
      </c>
      <c r="J20" s="529">
        <f t="shared" si="0"/>
        <v>1.2505208333333329E-3</v>
      </c>
      <c r="K20" s="403">
        <f t="shared" si="11"/>
        <v>1.65</v>
      </c>
      <c r="L20" s="522">
        <f t="shared" si="1"/>
        <v>2.25</v>
      </c>
      <c r="M20" s="521">
        <f t="shared" si="2"/>
        <v>2.7901612856607412</v>
      </c>
      <c r="N20" s="516">
        <f t="shared" si="12"/>
        <v>0.93804749179271352</v>
      </c>
      <c r="U20" s="762"/>
      <c r="V20" s="509">
        <v>2</v>
      </c>
      <c r="W20" s="510">
        <v>211</v>
      </c>
      <c r="X20" s="521">
        <f>1/((((COS(N20))^4)/'Structural Information'!$AH$29)+(((SIN(N20))^4)/'Structural Information'!$AH$30)+(((SIN(N20))^2)*((COS(N20))^2)*((1/'Structural Information'!$AH$31)-(2*'Structural Information'!$AL$31/'Structural Information'!$AH$30))))</f>
        <v>2535.5693224710863</v>
      </c>
      <c r="Y20" s="403">
        <f>((X20*('Structural Information'!$AL$29/1000)*SIN(2*N20))/(4*'Structural Information'!$AH$32*J20*L20))^(1/4)</f>
        <v>1.3128961291047272</v>
      </c>
      <c r="Z20" s="403">
        <f t="shared" si="3"/>
        <v>3.6104643550379998</v>
      </c>
      <c r="AA20" s="449">
        <f t="shared" si="4"/>
        <v>0.70699999999999996</v>
      </c>
      <c r="AB20" s="449">
        <f t="shared" si="5"/>
        <v>0.01</v>
      </c>
      <c r="AC20" s="522">
        <f t="shared" si="13"/>
        <v>0.57427012254969989</v>
      </c>
      <c r="AD20" s="521">
        <f>((0.6*'Structural Information'!$AJ$29)+(0.3*'Structural Information'!$AL$30))/(AC20/M20)</f>
        <v>1.049462289674598</v>
      </c>
      <c r="AE20" s="403">
        <f>(((1.2*SIN(N20)+0.45*COS(N20))*'Structural Information'!$AJ$30)+(0.3*'Structural Information'!$AL$30))/(AC20/M20)</f>
        <v>1.7983697208809972</v>
      </c>
      <c r="AF20" s="403">
        <f>(1.12*'Structural Information'!$AJ$31*COS(N20)*SIN(N20))/((AA20*(Z20^(-0.12)))+(AB20*(Z20^(0.88))))</f>
        <v>2.9430021326088953</v>
      </c>
      <c r="AG20" s="403">
        <f>(1.16*'Structural Information'!$AJ$31*TAN(N20))/((AA20)+(AB20*Z20))</f>
        <v>7.4716015656352148</v>
      </c>
      <c r="AH20" s="522">
        <f t="shared" si="14"/>
        <v>1.049462289674598</v>
      </c>
      <c r="AI20" s="521">
        <f>AH20*AC20*'Structural Information'!$AL$29</f>
        <v>180.802451310816</v>
      </c>
      <c r="AJ20" s="403">
        <f t="shared" si="15"/>
        <v>144.6419610486528</v>
      </c>
      <c r="AK20" s="522">
        <f t="shared" si="6"/>
        <v>18.0802451310816</v>
      </c>
      <c r="AL20" s="525">
        <f>(X20*'Structural Information'!$AL$17*AC20)/(M20)</f>
        <v>41749.606749458115</v>
      </c>
      <c r="AM20" s="462">
        <f t="shared" si="16"/>
        <v>166998.42699783246</v>
      </c>
      <c r="AN20" s="466">
        <f t="shared" si="7"/>
        <v>-834.99213498916231</v>
      </c>
      <c r="AO20" s="151"/>
      <c r="AP20" s="770"/>
      <c r="AQ20" s="402">
        <v>2</v>
      </c>
      <c r="AR20" s="402">
        <v>211</v>
      </c>
      <c r="AS20" s="442">
        <v>2.75</v>
      </c>
      <c r="AT20" s="441">
        <f t="shared" si="8"/>
        <v>144.6419610486528</v>
      </c>
      <c r="AU20" s="406">
        <f t="shared" si="17"/>
        <v>8.0000000000000004E-4</v>
      </c>
      <c r="AV20" s="403">
        <f>AT20/(AU20*(SQRT(($F$20^2)+($E$20^2))))</f>
        <v>53171.44236564626</v>
      </c>
      <c r="AW20" s="455">
        <f>AV20*((COS($N$20))^2)</f>
        <v>18594.637359084383</v>
      </c>
      <c r="AX20" s="441">
        <f t="shared" si="9"/>
        <v>180.802451310816</v>
      </c>
      <c r="AY20" s="406">
        <f t="shared" si="18"/>
        <v>2.2000000000000001E-3</v>
      </c>
      <c r="AZ20" s="403">
        <f>AX20/(AY20*(SQRT(($F$20^2)+($E$20^2))))</f>
        <v>24168.837438930117</v>
      </c>
      <c r="BA20" s="407">
        <f>(AX20-AT20)/((AY20-AU20)*(SQRT(($F$20^2)+($E$20^2))))</f>
        <v>7595.9203379494638</v>
      </c>
      <c r="BB20" s="455">
        <f>BA20*((COS($N$20))^2)</f>
        <v>2656.3767655834827</v>
      </c>
      <c r="BC20" s="441">
        <f t="shared" si="10"/>
        <v>18.0802451310816</v>
      </c>
      <c r="BD20" s="406">
        <f t="shared" si="19"/>
        <v>8.8999999999999999E-3</v>
      </c>
      <c r="BE20" s="403">
        <f>BF20/((COS($N$20))^2)</f>
        <v>-14934.293820155423</v>
      </c>
      <c r="BF20" s="435">
        <f>((BC20*COS($N$20))-(AX20*COS($N$20)))/((BD20-AY20)*AS20)</f>
        <v>-5222.686567164179</v>
      </c>
      <c r="BH20" s="747">
        <v>2</v>
      </c>
      <c r="BI20" s="20">
        <v>1</v>
      </c>
      <c r="BJ20" s="20">
        <v>7112</v>
      </c>
      <c r="BK20" s="20" t="s">
        <v>27</v>
      </c>
      <c r="BL20" s="182">
        <f>'Structural Information'!$U$10</f>
        <v>3</v>
      </c>
      <c r="BM20" s="153">
        <f>('Structural Information'!$X$24)*(200)/$BL20</f>
        <v>53616.514621265807</v>
      </c>
      <c r="BN20" s="221">
        <f>'Structural Information'!$T$23*'Structural Information'!$T$24*(12680+460*$AC$18)/(BL20*1000)</f>
        <v>273242.28328360809</v>
      </c>
      <c r="BP20" s="523"/>
      <c r="BQ20" s="523"/>
      <c r="BR20" s="523"/>
      <c r="BS20" s="523"/>
      <c r="BT20" s="523"/>
      <c r="BU20" s="523"/>
      <c r="BV20" s="523"/>
      <c r="BW20" s="523"/>
      <c r="BX20" s="523"/>
      <c r="BY20" s="523"/>
      <c r="BZ20" s="523"/>
      <c r="CA20" s="523"/>
      <c r="CB20" s="523"/>
      <c r="CC20" s="523"/>
      <c r="CD20" s="523"/>
      <c r="CE20" s="523"/>
      <c r="CF20" s="523"/>
      <c r="CG20" s="523"/>
      <c r="CI20" s="603"/>
      <c r="CJ20" s="202">
        <v>2</v>
      </c>
      <c r="CK20" s="757"/>
      <c r="CL20" s="757"/>
      <c r="CM20" s="760"/>
      <c r="CS20" s="131"/>
    </row>
    <row r="21" spans="2:110" ht="16.5" thickBot="1" x14ac:dyDescent="0.3">
      <c r="B21" s="763"/>
      <c r="C21" s="474">
        <v>3</v>
      </c>
      <c r="D21" s="468">
        <v>311</v>
      </c>
      <c r="E21" s="169">
        <f>'Structural Information'!$U$11</f>
        <v>2.75</v>
      </c>
      <c r="F21" s="518">
        <f>'Structural Information'!$AC$6</f>
        <v>4.5</v>
      </c>
      <c r="G21" s="518">
        <v>0.5</v>
      </c>
      <c r="H21" s="518">
        <v>0.35</v>
      </c>
      <c r="I21" s="149">
        <v>0.35</v>
      </c>
      <c r="J21" s="531">
        <f t="shared" si="0"/>
        <v>1.2505208333333329E-3</v>
      </c>
      <c r="K21" s="518">
        <f t="shared" si="11"/>
        <v>4.1500000000000004</v>
      </c>
      <c r="L21" s="149">
        <f t="shared" si="1"/>
        <v>2.25</v>
      </c>
      <c r="M21" s="169">
        <f t="shared" si="2"/>
        <v>4.7206991007688686</v>
      </c>
      <c r="N21" s="519">
        <f t="shared" si="12"/>
        <v>0.49681080150337087</v>
      </c>
      <c r="U21" s="763"/>
      <c r="V21" s="474">
        <v>3</v>
      </c>
      <c r="W21" s="468">
        <v>311</v>
      </c>
      <c r="X21" s="169">
        <f>1/((((COS(N21))^4)/'Structural Information'!$AH$29)+(((SIN(N21))^4)/'Structural Information'!$AH$30)+(((SIN(N21))^2)*((COS(N21))^2)*((1/'Structural Information'!$AH$31)-(2*'Structural Information'!$AL$31/'Structural Information'!$AH$30))))</f>
        <v>1431.5502335519</v>
      </c>
      <c r="Y21" s="518">
        <f>((X21*('Structural Information'!$AL$29/1000)*SIN(2*N21))/(4*'Structural Information'!$AH$32*J21*L21))^(1/4)</f>
        <v>1.1018327490804085</v>
      </c>
      <c r="Z21" s="518">
        <f t="shared" si="3"/>
        <v>3.0300400599711232</v>
      </c>
      <c r="AA21" s="262">
        <f t="shared" si="4"/>
        <v>1.3</v>
      </c>
      <c r="AB21" s="262">
        <f t="shared" si="5"/>
        <v>-0.17799999999999999</v>
      </c>
      <c r="AC21" s="149">
        <f t="shared" si="13"/>
        <v>1.1850712350828356</v>
      </c>
      <c r="AD21" s="169">
        <f>((0.6*'Structural Information'!$AJ$29)+(0.3*'Structural Information'!$AL$30))/(AC21/M21)</f>
        <v>0.86043013751388642</v>
      </c>
      <c r="AE21" s="518">
        <f>(((1.2*SIN(N21)+0.45*COS(N21))*'Structural Information'!$AJ$30)+(0.3*'Structural Information'!$AL$30))/(AC21/M21)</f>
        <v>1.1562596065410535</v>
      </c>
      <c r="AF21" s="518">
        <f>(1.12*'Structural Information'!$AJ$31*COS(N21)*SIN(N21))/((AA21*(Z21^(-0.12)))+(AB21*(Z21^(0.88))))</f>
        <v>2.4736053533173021</v>
      </c>
      <c r="AG21" s="518">
        <f>(1.16*'Structural Information'!$AJ$31*TAN(N21))/((AA21)+(AB21*Z21))</f>
        <v>2.9021043171271117</v>
      </c>
      <c r="AH21" s="149">
        <f t="shared" si="14"/>
        <v>0.86043013751388642</v>
      </c>
      <c r="AI21" s="169">
        <f>AH21*AC21*'Structural Information'!$AL$29</f>
        <v>305.90130172982259</v>
      </c>
      <c r="AJ21" s="518">
        <f t="shared" si="15"/>
        <v>244.72104138385808</v>
      </c>
      <c r="AK21" s="149">
        <f t="shared" si="6"/>
        <v>30.59013017298226</v>
      </c>
      <c r="AL21" s="527">
        <f>(X21*'Structural Information'!$AL$17*AC21)/(M21)</f>
        <v>28749.792641215561</v>
      </c>
      <c r="AM21" s="469">
        <f t="shared" si="16"/>
        <v>114999.17056486224</v>
      </c>
      <c r="AN21" s="470">
        <f t="shared" si="7"/>
        <v>-574.99585282431121</v>
      </c>
      <c r="AO21" s="151"/>
      <c r="AP21" s="771"/>
      <c r="AQ21" s="110">
        <v>3</v>
      </c>
      <c r="AR21" s="110">
        <v>311</v>
      </c>
      <c r="AS21" s="149">
        <v>2.75</v>
      </c>
      <c r="AT21" s="169">
        <f t="shared" si="8"/>
        <v>244.72104138385808</v>
      </c>
      <c r="AU21" s="146">
        <f t="shared" si="17"/>
        <v>8.0000000000000004E-4</v>
      </c>
      <c r="AV21" s="437">
        <f>AT21/(AU21*(SQRT(($F$21^2)+($E$21^2))))</f>
        <v>58004.449701454258</v>
      </c>
      <c r="AW21" s="458">
        <f>AV21*((COS($N$21))^2)</f>
        <v>44827.535785653854</v>
      </c>
      <c r="AX21" s="169">
        <f t="shared" si="9"/>
        <v>305.90130172982259</v>
      </c>
      <c r="AY21" s="146">
        <f t="shared" si="18"/>
        <v>2.2000000000000001E-3</v>
      </c>
      <c r="AZ21" s="437">
        <f>AX21/(AY21*(SQRT(($F$21^2)+($E$21^2))))</f>
        <v>26365.658955206483</v>
      </c>
      <c r="BA21" s="139">
        <f>(AX21-AT21)/((AY21-AU21)*(SQRT(($F$21^2)+($E$21^2))))</f>
        <v>8286.3499573506069</v>
      </c>
      <c r="BB21" s="458">
        <f>BA21*((COS($N$21))^2)</f>
        <v>6403.9336836648345</v>
      </c>
      <c r="BC21" s="169">
        <f t="shared" si="10"/>
        <v>30.59013017298226</v>
      </c>
      <c r="BD21" s="146">
        <f t="shared" si="19"/>
        <v>8.8999999999999999E-3</v>
      </c>
      <c r="BE21" s="437">
        <f>BF21/((COS($N$21))^2)</f>
        <v>-16997.089470500727</v>
      </c>
      <c r="BF21" s="438">
        <f>((BC21*COS($N$21))-(AX21*COS($N$21)))/((BD21-AY21)*AS21)</f>
        <v>-13135.84803256445</v>
      </c>
      <c r="BH21" s="748"/>
      <c r="BI21" s="402">
        <v>2</v>
      </c>
      <c r="BJ21" s="402">
        <v>7212</v>
      </c>
      <c r="BK21" s="402" t="s">
        <v>28</v>
      </c>
      <c r="BL21" s="182">
        <f>'Structural Information'!$U$10</f>
        <v>3</v>
      </c>
      <c r="BM21" s="426">
        <f>('Structural Information'!$X$29)*(200)/$BL21</f>
        <v>53616.514621265807</v>
      </c>
      <c r="BN21" s="222">
        <f>'Structural Information'!$T$28*'Structural Information'!$T$29*(12680+460*$AC$18)/(BL21*1000)</f>
        <v>393468.88792839565</v>
      </c>
      <c r="BP21" s="523"/>
      <c r="BQ21" s="523"/>
      <c r="BR21" s="523"/>
      <c r="BS21" s="523"/>
      <c r="BT21" s="523"/>
      <c r="BU21" s="523"/>
      <c r="BV21" s="523"/>
      <c r="BW21" s="523"/>
      <c r="BX21" s="523"/>
      <c r="BY21" s="523"/>
      <c r="BZ21" s="523"/>
      <c r="CA21" s="523"/>
      <c r="CB21" s="523"/>
      <c r="CC21" s="523"/>
      <c r="CD21" s="523"/>
      <c r="CE21" s="523"/>
      <c r="CF21" s="523"/>
      <c r="CG21" s="523"/>
      <c r="CI21" s="604"/>
      <c r="CJ21" s="203">
        <v>3</v>
      </c>
      <c r="CK21" s="797"/>
      <c r="CL21" s="797"/>
      <c r="CM21" s="798"/>
      <c r="CZ21" s="708" t="s">
        <v>356</v>
      </c>
      <c r="DA21" s="709"/>
      <c r="DB21" s="709"/>
      <c r="DC21" s="709"/>
      <c r="DD21" s="710"/>
    </row>
    <row r="22" spans="2:110" ht="15" customHeight="1" x14ac:dyDescent="0.25">
      <c r="B22" s="402"/>
      <c r="C22" s="402"/>
      <c r="D22" s="402"/>
      <c r="E22" s="403"/>
      <c r="F22" s="403"/>
      <c r="G22" s="403"/>
      <c r="H22" s="403"/>
      <c r="I22" s="403"/>
      <c r="J22" s="448"/>
      <c r="K22" s="403"/>
      <c r="L22" s="403"/>
      <c r="M22" s="403"/>
      <c r="N22" s="403"/>
      <c r="U22" s="402"/>
      <c r="V22" s="402"/>
      <c r="W22" s="402"/>
      <c r="X22" s="403"/>
      <c r="Y22" s="403"/>
      <c r="Z22" s="403"/>
      <c r="AA22" s="449"/>
      <c r="AB22" s="449"/>
      <c r="AC22" s="403"/>
      <c r="AD22" s="403"/>
      <c r="AE22" s="403"/>
      <c r="AF22" s="403"/>
      <c r="AG22" s="403"/>
      <c r="AH22" s="403"/>
      <c r="AI22" s="403"/>
      <c r="AJ22" s="403"/>
      <c r="AK22" s="403"/>
      <c r="AL22" s="452"/>
      <c r="AM22" s="452"/>
      <c r="AN22" s="452"/>
      <c r="AO22" s="151"/>
      <c r="AP22" s="402"/>
      <c r="AQ22" s="402"/>
      <c r="AR22" s="402"/>
      <c r="AS22" s="403"/>
      <c r="AT22" s="403"/>
      <c r="AU22" s="406"/>
      <c r="AV22" s="450"/>
      <c r="AW22" s="403"/>
      <c r="AX22" s="403"/>
      <c r="AY22" s="406"/>
      <c r="AZ22" s="406"/>
      <c r="BA22" s="450"/>
      <c r="BB22" s="403"/>
      <c r="BC22" s="403"/>
      <c r="BD22" s="406"/>
      <c r="BE22" s="406"/>
      <c r="BF22" s="403"/>
      <c r="BH22" s="748"/>
      <c r="BI22" s="402">
        <v>3</v>
      </c>
      <c r="BJ22" s="402">
        <v>7312</v>
      </c>
      <c r="BK22" s="402" t="s">
        <v>28</v>
      </c>
      <c r="BL22" s="182">
        <f>'Structural Information'!$U$10</f>
        <v>3</v>
      </c>
      <c r="BM22" s="426">
        <f>('Structural Information'!$X$29)*(200)/$BL22</f>
        <v>53616.514621265807</v>
      </c>
      <c r="BN22" s="222">
        <f>'Structural Information'!$T$28*'Structural Information'!$T$29*(12680+460*$AC$18)/(BL22*1000)</f>
        <v>393468.88792839565</v>
      </c>
      <c r="BP22" s="523"/>
      <c r="BQ22" s="523"/>
      <c r="BR22" s="523"/>
      <c r="BS22" s="523"/>
      <c r="BT22" s="523"/>
      <c r="BU22" s="523"/>
      <c r="BV22" s="523"/>
      <c r="BW22" s="523"/>
      <c r="BX22" s="523"/>
      <c r="BY22" s="523"/>
      <c r="BZ22" s="523"/>
      <c r="CA22" s="523"/>
      <c r="CB22" s="523"/>
      <c r="CC22" s="523"/>
      <c r="CD22" s="523"/>
      <c r="CE22" s="523"/>
      <c r="CF22" s="523"/>
      <c r="CG22" s="523"/>
      <c r="CI22" s="451"/>
      <c r="CJ22" s="402"/>
      <c r="CK22" s="403"/>
      <c r="CL22" s="403"/>
      <c r="CM22" s="403"/>
      <c r="CZ22" s="711" t="s">
        <v>348</v>
      </c>
      <c r="DA22" s="713" t="s">
        <v>221</v>
      </c>
      <c r="DB22" s="715" t="s">
        <v>222</v>
      </c>
      <c r="DC22" s="715" t="s">
        <v>223</v>
      </c>
      <c r="DD22" s="717" t="s">
        <v>224</v>
      </c>
    </row>
    <row r="23" spans="2:110" ht="15" customHeight="1" x14ac:dyDescent="0.25">
      <c r="B23" s="402"/>
      <c r="C23" s="402"/>
      <c r="D23" s="402"/>
      <c r="E23" s="403"/>
      <c r="F23" s="403"/>
      <c r="G23" s="403"/>
      <c r="H23" s="403"/>
      <c r="I23" s="403"/>
      <c r="J23" s="448"/>
      <c r="K23" s="403"/>
      <c r="L23" s="403"/>
      <c r="M23" s="403"/>
      <c r="N23" s="403"/>
      <c r="U23" s="402"/>
      <c r="V23" s="402"/>
      <c r="W23" s="402"/>
      <c r="X23" s="403"/>
      <c r="Y23" s="403"/>
      <c r="Z23" s="403"/>
      <c r="AA23" s="449"/>
      <c r="AB23" s="449"/>
      <c r="AC23" s="403"/>
      <c r="AD23" s="403"/>
      <c r="AE23" s="403"/>
      <c r="AF23" s="403"/>
      <c r="AG23" s="403"/>
      <c r="AH23" s="403"/>
      <c r="AI23" s="403"/>
      <c r="AJ23" s="403"/>
      <c r="AK23" s="403"/>
      <c r="AL23" s="452"/>
      <c r="AM23" s="452"/>
      <c r="AN23" s="452"/>
      <c r="AO23" s="151"/>
      <c r="AP23" s="402"/>
      <c r="AQ23" s="402"/>
      <c r="AR23" s="402"/>
      <c r="AS23" s="403"/>
      <c r="AT23" s="403"/>
      <c r="AU23" s="406"/>
      <c r="AV23" s="450"/>
      <c r="AW23" s="403"/>
      <c r="AX23" s="403"/>
      <c r="AY23" s="406"/>
      <c r="AZ23" s="406"/>
      <c r="BA23" s="450"/>
      <c r="BB23" s="403"/>
      <c r="BC23" s="403"/>
      <c r="BD23" s="406"/>
      <c r="BE23" s="406"/>
      <c r="BF23" s="403"/>
      <c r="BH23" s="749"/>
      <c r="BI23" s="21">
        <v>4</v>
      </c>
      <c r="BJ23" s="21">
        <v>7412</v>
      </c>
      <c r="BK23" s="21" t="s">
        <v>27</v>
      </c>
      <c r="BL23" s="182">
        <f>'Structural Information'!$U$10</f>
        <v>3</v>
      </c>
      <c r="BM23" s="152">
        <f>('Structural Information'!$X$24)*(200)/$BL23</f>
        <v>53616.514621265807</v>
      </c>
      <c r="BN23" s="61">
        <f>'Structural Information'!$T$23*'Structural Information'!$T$24*(12680+460*$AC$18)/(BL23*1000)</f>
        <v>273242.28328360809</v>
      </c>
      <c r="BP23" s="523"/>
      <c r="BQ23" s="523"/>
      <c r="BR23" s="523"/>
      <c r="BS23" s="523"/>
      <c r="BT23" s="523"/>
      <c r="BU23" s="523"/>
      <c r="BV23" s="523"/>
      <c r="BW23" s="523"/>
      <c r="BX23" s="523"/>
      <c r="BY23" s="523"/>
      <c r="BZ23" s="523"/>
      <c r="CA23" s="523"/>
      <c r="CB23" s="523"/>
      <c r="CC23" s="523"/>
      <c r="CD23" s="523"/>
      <c r="CE23" s="523"/>
      <c r="CF23" s="523"/>
      <c r="CG23" s="523"/>
      <c r="CI23" s="451"/>
      <c r="CJ23" s="402"/>
      <c r="CK23" s="403"/>
      <c r="CL23" s="403"/>
      <c r="CM23" s="403"/>
      <c r="CZ23" s="712"/>
      <c r="DA23" s="714"/>
      <c r="DB23" s="716"/>
      <c r="DC23" s="716"/>
      <c r="DD23" s="718"/>
    </row>
    <row r="24" spans="2:110" ht="15" customHeight="1" x14ac:dyDescent="0.25">
      <c r="B24" s="402"/>
      <c r="C24" s="402"/>
      <c r="D24" s="402"/>
      <c r="E24" s="403"/>
      <c r="F24" s="403"/>
      <c r="G24" s="403"/>
      <c r="H24" s="403"/>
      <c r="I24" s="403"/>
      <c r="J24" s="448"/>
      <c r="K24" s="403"/>
      <c r="L24" s="403"/>
      <c r="M24" s="403"/>
      <c r="N24" s="403"/>
      <c r="U24" s="402"/>
      <c r="V24" s="402"/>
      <c r="W24" s="402"/>
      <c r="X24" s="403"/>
      <c r="Y24" s="403"/>
      <c r="Z24" s="403"/>
      <c r="AA24" s="449"/>
      <c r="AB24" s="449"/>
      <c r="AC24" s="403"/>
      <c r="AD24" s="403"/>
      <c r="AE24" s="403"/>
      <c r="AF24" s="403"/>
      <c r="AG24" s="403"/>
      <c r="AH24" s="403"/>
      <c r="AI24" s="403"/>
      <c r="AJ24" s="403"/>
      <c r="AK24" s="403"/>
      <c r="AL24" s="452"/>
      <c r="AM24" s="452"/>
      <c r="AN24" s="452"/>
      <c r="AO24" s="151"/>
      <c r="AP24" s="402"/>
      <c r="AQ24" s="402"/>
      <c r="AR24" s="402"/>
      <c r="AS24" s="403"/>
      <c r="AT24" s="403"/>
      <c r="AU24" s="406"/>
      <c r="AV24" s="450"/>
      <c r="AW24" s="403"/>
      <c r="AX24" s="403"/>
      <c r="AY24" s="406"/>
      <c r="AZ24" s="406"/>
      <c r="BA24" s="450"/>
      <c r="BB24" s="403"/>
      <c r="BC24" s="403"/>
      <c r="BD24" s="406"/>
      <c r="BE24" s="406"/>
      <c r="BF24" s="403"/>
      <c r="BH24" s="747">
        <v>1</v>
      </c>
      <c r="BI24" s="20">
        <v>1</v>
      </c>
      <c r="BJ24" s="20">
        <v>7111</v>
      </c>
      <c r="BK24" s="20" t="s">
        <v>28</v>
      </c>
      <c r="BL24" s="63">
        <f>'Structural Information'!$U$11</f>
        <v>2.75</v>
      </c>
      <c r="BM24" s="153">
        <f>('Structural Information'!$X$29)*(200)/$BL24</f>
        <v>58490.743223199061</v>
      </c>
      <c r="BN24" s="221">
        <f>'Structural Information'!$T$28*'Structural Information'!$T$29*(12680+460*$AC$18)/(BL24*1000)</f>
        <v>429238.78683097707</v>
      </c>
      <c r="BP24" s="523"/>
      <c r="BQ24" s="523"/>
      <c r="BR24" s="523"/>
      <c r="BS24" s="523"/>
      <c r="BT24" s="523"/>
      <c r="BU24" s="523"/>
      <c r="BV24" s="523"/>
      <c r="BW24" s="523"/>
      <c r="BX24" s="523"/>
      <c r="BY24" s="523"/>
      <c r="BZ24" s="523"/>
      <c r="CA24" s="523"/>
      <c r="CB24" s="523"/>
      <c r="CC24" s="523"/>
      <c r="CD24" s="523"/>
      <c r="CE24" s="523"/>
      <c r="CF24" s="523"/>
      <c r="CG24" s="523"/>
      <c r="CI24" s="451"/>
      <c r="CJ24" s="402"/>
      <c r="CK24" s="403"/>
      <c r="CL24" s="403"/>
      <c r="CM24" s="403"/>
      <c r="CZ24" s="171" t="s">
        <v>369</v>
      </c>
      <c r="DA24" s="140">
        <f t="shared" ref="DA24:DD29" si="28">DA14/$DA14</f>
        <v>1</v>
      </c>
      <c r="DB24" s="140">
        <f t="shared" si="28"/>
        <v>1.955434033564716</v>
      </c>
      <c r="DC24" s="140">
        <f t="shared" si="28"/>
        <v>3.2464940385943653</v>
      </c>
      <c r="DD24" s="175">
        <f t="shared" si="28"/>
        <v>22.59185426567765</v>
      </c>
    </row>
    <row r="25" spans="2:110" ht="15" customHeight="1" x14ac:dyDescent="0.25">
      <c r="B25" s="402"/>
      <c r="C25" s="402"/>
      <c r="D25" s="402"/>
      <c r="E25" s="403"/>
      <c r="F25" s="403"/>
      <c r="G25" s="403"/>
      <c r="H25" s="403"/>
      <c r="I25" s="403"/>
      <c r="J25" s="448"/>
      <c r="K25" s="403"/>
      <c r="L25" s="403"/>
      <c r="M25" s="403"/>
      <c r="N25" s="403"/>
      <c r="U25" s="402"/>
      <c r="V25" s="402"/>
      <c r="W25" s="402"/>
      <c r="X25" s="403"/>
      <c r="Y25" s="403"/>
      <c r="Z25" s="403"/>
      <c r="AA25" s="449"/>
      <c r="AB25" s="449"/>
      <c r="AC25" s="403"/>
      <c r="AD25" s="403"/>
      <c r="AE25" s="403"/>
      <c r="AF25" s="403"/>
      <c r="AG25" s="403"/>
      <c r="AH25" s="403"/>
      <c r="AI25" s="403"/>
      <c r="AJ25" s="403"/>
      <c r="AK25" s="403"/>
      <c r="AL25" s="452"/>
      <c r="AM25" s="452"/>
      <c r="AN25" s="452"/>
      <c r="AO25" s="151"/>
      <c r="AP25" s="402"/>
      <c r="AQ25" s="402"/>
      <c r="AR25" s="402"/>
      <c r="AS25" s="403"/>
      <c r="AT25" s="403"/>
      <c r="AU25" s="406"/>
      <c r="AV25" s="450"/>
      <c r="AW25" s="403"/>
      <c r="AX25" s="403"/>
      <c r="AY25" s="406"/>
      <c r="AZ25" s="406"/>
      <c r="BA25" s="450"/>
      <c r="BB25" s="403"/>
      <c r="BC25" s="403"/>
      <c r="BD25" s="406"/>
      <c r="BE25" s="406"/>
      <c r="BF25" s="403"/>
      <c r="BH25" s="748"/>
      <c r="BI25" s="402">
        <v>2</v>
      </c>
      <c r="BJ25" s="402">
        <v>7211</v>
      </c>
      <c r="BK25" s="402" t="s">
        <v>29</v>
      </c>
      <c r="BL25" s="182">
        <f>'Structural Information'!$U$11</f>
        <v>2.75</v>
      </c>
      <c r="BM25" s="426">
        <f>('Structural Information'!$X$34)*(200)/$BL25</f>
        <v>74027.346891861307</v>
      </c>
      <c r="BN25" s="222">
        <f>'Structural Information'!$T$33*'Structural Information'!$T$34*(12680+460*$AC$18)/(BL25*1000)</f>
        <v>834630.97439356649</v>
      </c>
      <c r="BP25" s="523"/>
      <c r="BQ25" s="523"/>
      <c r="BR25" s="523"/>
      <c r="BS25" s="523"/>
      <c r="BT25" s="523"/>
      <c r="BU25" s="523"/>
      <c r="BV25" s="523"/>
      <c r="BW25" s="523"/>
      <c r="BX25" s="523"/>
      <c r="BY25" s="523"/>
      <c r="BZ25" s="523"/>
      <c r="CA25" s="523"/>
      <c r="CB25" s="523"/>
      <c r="CC25" s="523"/>
      <c r="CD25" s="523"/>
      <c r="CE25" s="523"/>
      <c r="CF25" s="523"/>
      <c r="CG25" s="523"/>
      <c r="CI25" s="451"/>
      <c r="CJ25" s="402"/>
      <c r="CK25" s="403"/>
      <c r="CL25" s="403"/>
      <c r="CM25" s="403"/>
      <c r="CZ25" s="171" t="s">
        <v>370</v>
      </c>
      <c r="DA25" s="140">
        <f t="shared" si="28"/>
        <v>1</v>
      </c>
      <c r="DB25" s="140">
        <f t="shared" si="28"/>
        <v>2.1975056459273001</v>
      </c>
      <c r="DC25" s="140">
        <f t="shared" si="28"/>
        <v>4.3014369270339383</v>
      </c>
      <c r="DD25" s="175">
        <f t="shared" si="28"/>
        <v>30.301289734620052</v>
      </c>
    </row>
    <row r="26" spans="2:110" ht="15" customHeight="1" x14ac:dyDescent="0.25">
      <c r="B26" s="402"/>
      <c r="C26" s="402"/>
      <c r="D26" s="402"/>
      <c r="E26" s="403"/>
      <c r="F26" s="403"/>
      <c r="G26" s="403"/>
      <c r="H26" s="403"/>
      <c r="I26" s="403"/>
      <c r="J26" s="448"/>
      <c r="K26" s="403"/>
      <c r="L26" s="403"/>
      <c r="M26" s="403"/>
      <c r="N26" s="403"/>
      <c r="U26" s="402"/>
      <c r="V26" s="402"/>
      <c r="W26" s="402"/>
      <c r="X26" s="403"/>
      <c r="Y26" s="403"/>
      <c r="Z26" s="403"/>
      <c r="AA26" s="449"/>
      <c r="AB26" s="449"/>
      <c r="AC26" s="403"/>
      <c r="AD26" s="403"/>
      <c r="AE26" s="403"/>
      <c r="AF26" s="403"/>
      <c r="AG26" s="403"/>
      <c r="AH26" s="403"/>
      <c r="AI26" s="403"/>
      <c r="AJ26" s="403"/>
      <c r="AK26" s="403"/>
      <c r="AL26" s="452"/>
      <c r="AM26" s="452"/>
      <c r="AN26" s="452"/>
      <c r="AO26" s="151"/>
      <c r="AP26" s="402"/>
      <c r="AQ26" s="402"/>
      <c r="AR26" s="402"/>
      <c r="AS26" s="403"/>
      <c r="AT26" s="403"/>
      <c r="AU26" s="406"/>
      <c r="AV26" s="450"/>
      <c r="AW26" s="403"/>
      <c r="AX26" s="403"/>
      <c r="AY26" s="406"/>
      <c r="AZ26" s="406"/>
      <c r="BA26" s="450"/>
      <c r="BB26" s="403"/>
      <c r="BC26" s="403"/>
      <c r="BD26" s="406"/>
      <c r="BE26" s="406"/>
      <c r="BF26" s="403"/>
      <c r="BH26" s="748"/>
      <c r="BI26" s="402">
        <v>3</v>
      </c>
      <c r="BJ26" s="402">
        <v>7311</v>
      </c>
      <c r="BK26" s="402" t="s">
        <v>29</v>
      </c>
      <c r="BL26" s="182">
        <f>'Structural Information'!$U$11</f>
        <v>2.75</v>
      </c>
      <c r="BM26" s="426">
        <f>('Structural Information'!$X$34)*(200)/$BL26</f>
        <v>74027.346891861307</v>
      </c>
      <c r="BN26" s="222">
        <f>'Structural Information'!$T$33*'Structural Information'!$T$34*(12680+460*$AC$18)/(BL26*1000)</f>
        <v>834630.97439356649</v>
      </c>
      <c r="BP26" s="523"/>
      <c r="BQ26" s="523"/>
      <c r="BR26" s="523"/>
      <c r="BS26" s="523"/>
      <c r="BT26" s="523"/>
      <c r="BU26" s="523"/>
      <c r="BV26" s="523"/>
      <c r="BW26" s="523"/>
      <c r="BX26" s="523"/>
      <c r="BY26" s="523"/>
      <c r="BZ26" s="523"/>
      <c r="CA26" s="523"/>
      <c r="CB26" s="523"/>
      <c r="CC26" s="523"/>
      <c r="CD26" s="523"/>
      <c r="CE26" s="523"/>
      <c r="CF26" s="523"/>
      <c r="CG26" s="523"/>
      <c r="CI26" s="451"/>
      <c r="CJ26" s="402"/>
      <c r="CK26" s="403"/>
      <c r="CL26" s="403"/>
      <c r="CM26" s="403"/>
      <c r="CZ26" s="171" t="s">
        <v>371</v>
      </c>
      <c r="DA26" s="140">
        <f t="shared" si="28"/>
        <v>1</v>
      </c>
      <c r="DB26" s="140">
        <f t="shared" si="28"/>
        <v>2.3068480754109504</v>
      </c>
      <c r="DC26" s="140">
        <f t="shared" si="28"/>
        <v>4.7986801635131586</v>
      </c>
      <c r="DD26" s="175">
        <f t="shared" si="28"/>
        <v>33.832852808775023</v>
      </c>
    </row>
    <row r="27" spans="2:110" ht="15.75" customHeight="1" thickBot="1" x14ac:dyDescent="0.3">
      <c r="B27" s="402"/>
      <c r="C27" s="402"/>
      <c r="D27" s="402"/>
      <c r="E27" s="403"/>
      <c r="F27" s="403"/>
      <c r="G27" s="403"/>
      <c r="H27" s="403"/>
      <c r="I27" s="403"/>
      <c r="J27" s="448"/>
      <c r="K27" s="403"/>
      <c r="L27" s="403"/>
      <c r="M27" s="403"/>
      <c r="N27" s="403"/>
      <c r="U27" s="402"/>
      <c r="V27" s="402"/>
      <c r="W27" s="402"/>
      <c r="X27" s="403"/>
      <c r="Y27" s="403"/>
      <c r="Z27" s="403"/>
      <c r="AA27" s="449"/>
      <c r="AB27" s="449"/>
      <c r="AC27" s="403"/>
      <c r="AD27" s="403"/>
      <c r="AE27" s="403"/>
      <c r="AF27" s="403"/>
      <c r="AG27" s="403"/>
      <c r="AH27" s="403"/>
      <c r="AI27" s="403"/>
      <c r="AJ27" s="403"/>
      <c r="AK27" s="403"/>
      <c r="AL27" s="452"/>
      <c r="AM27" s="452"/>
      <c r="AN27" s="452"/>
      <c r="AO27" s="151"/>
      <c r="AP27" s="402"/>
      <c r="AQ27" s="402"/>
      <c r="AR27" s="402"/>
      <c r="AS27" s="403"/>
      <c r="AT27" s="403"/>
      <c r="AU27" s="406"/>
      <c r="AV27" s="450"/>
      <c r="AW27" s="403"/>
      <c r="AX27" s="403"/>
      <c r="AY27" s="406"/>
      <c r="AZ27" s="406"/>
      <c r="BA27" s="450"/>
      <c r="BB27" s="403"/>
      <c r="BC27" s="403"/>
      <c r="BD27" s="406"/>
      <c r="BE27" s="406"/>
      <c r="BF27" s="403"/>
      <c r="BH27" s="750"/>
      <c r="BI27" s="110">
        <v>4</v>
      </c>
      <c r="BJ27" s="110">
        <v>7411</v>
      </c>
      <c r="BK27" s="110" t="s">
        <v>28</v>
      </c>
      <c r="BL27" s="71">
        <f>'Structural Information'!$U$11</f>
        <v>2.75</v>
      </c>
      <c r="BM27" s="149">
        <f>('Structural Information'!$X$29)*(200)/$BL27</f>
        <v>58490.743223199061</v>
      </c>
      <c r="BN27" s="107">
        <f>'Structural Information'!$T$28*'Structural Information'!$T$29*(12680+460*$AC$18)/(BL27*1000)</f>
        <v>429238.78683097707</v>
      </c>
      <c r="BP27" s="523"/>
      <c r="BQ27" s="523"/>
      <c r="BR27" s="523"/>
      <c r="BS27" s="523"/>
      <c r="BT27" s="523"/>
      <c r="BU27" s="523"/>
      <c r="BV27" s="523"/>
      <c r="BW27" s="523"/>
      <c r="BX27" s="523"/>
      <c r="BY27" s="523"/>
      <c r="BZ27" s="523"/>
      <c r="CA27" s="523"/>
      <c r="CB27" s="523"/>
      <c r="CC27" s="523"/>
      <c r="CD27" s="523"/>
      <c r="CE27" s="523"/>
      <c r="CF27" s="523"/>
      <c r="CG27" s="523"/>
      <c r="CI27" s="451"/>
      <c r="CJ27" s="402"/>
      <c r="CK27" s="403"/>
      <c r="CL27" s="403"/>
      <c r="CM27" s="403"/>
      <c r="CZ27" s="171" t="s">
        <v>372</v>
      </c>
      <c r="DA27" s="140">
        <f t="shared" si="28"/>
        <v>1</v>
      </c>
      <c r="DB27" s="140">
        <f t="shared" si="28"/>
        <v>2.4441962091746907</v>
      </c>
      <c r="DC27" s="140">
        <f t="shared" si="28"/>
        <v>5.3787208278813647</v>
      </c>
      <c r="DD27" s="175">
        <f t="shared" si="28"/>
        <v>37.81962919916095</v>
      </c>
    </row>
    <row r="28" spans="2:110" ht="15.75" customHeight="1" x14ac:dyDescent="0.25">
      <c r="B28" s="402"/>
      <c r="C28" s="402"/>
      <c r="D28" s="402"/>
      <c r="E28" s="403"/>
      <c r="F28" s="403"/>
      <c r="G28" s="403"/>
      <c r="H28" s="403"/>
      <c r="I28" s="403"/>
      <c r="J28" s="448"/>
      <c r="K28" s="403"/>
      <c r="L28" s="403"/>
      <c r="M28" s="403"/>
      <c r="N28" s="403"/>
      <c r="U28" s="402"/>
      <c r="V28" s="402"/>
      <c r="W28" s="402"/>
      <c r="X28" s="403"/>
      <c r="Y28" s="403"/>
      <c r="Z28" s="403"/>
      <c r="AA28" s="449"/>
      <c r="AB28" s="449"/>
      <c r="AC28" s="403"/>
      <c r="AD28" s="403"/>
      <c r="AE28" s="403"/>
      <c r="AF28" s="403"/>
      <c r="AG28" s="403"/>
      <c r="AH28" s="403"/>
      <c r="AI28" s="403"/>
      <c r="AJ28" s="403"/>
      <c r="AK28" s="403"/>
      <c r="AL28" s="452"/>
      <c r="AM28" s="452"/>
      <c r="AN28" s="452"/>
      <c r="AO28" s="151"/>
      <c r="AP28" s="402"/>
      <c r="AQ28" s="402"/>
      <c r="AR28" s="402"/>
      <c r="AS28" s="403"/>
      <c r="AT28" s="403"/>
      <c r="AU28" s="406"/>
      <c r="AV28" s="450"/>
      <c r="AW28" s="403"/>
      <c r="AX28" s="403"/>
      <c r="AY28" s="406"/>
      <c r="AZ28" s="406"/>
      <c r="BA28" s="450"/>
      <c r="BB28" s="403"/>
      <c r="BC28" s="403"/>
      <c r="BD28" s="406"/>
      <c r="BE28" s="406"/>
      <c r="BF28" s="403"/>
      <c r="BP28" s="523"/>
      <c r="BQ28" s="523"/>
      <c r="BR28" s="523"/>
      <c r="BS28" s="523"/>
      <c r="BT28" s="523"/>
      <c r="BU28" s="523"/>
      <c r="BV28" s="523"/>
      <c r="BW28" s="523"/>
      <c r="BX28" s="523"/>
      <c r="BY28" s="523"/>
      <c r="BZ28" s="523"/>
      <c r="CA28" s="523"/>
      <c r="CB28" s="523"/>
      <c r="CC28" s="523"/>
      <c r="CD28" s="523"/>
      <c r="CE28" s="523"/>
      <c r="CF28" s="523"/>
      <c r="CG28" s="523"/>
      <c r="CI28" s="451"/>
      <c r="CJ28" s="402"/>
      <c r="CK28" s="403"/>
      <c r="CL28" s="403"/>
      <c r="CM28" s="403"/>
      <c r="CZ28" s="171" t="s">
        <v>373</v>
      </c>
      <c r="DA28" s="140">
        <f t="shared" si="28"/>
        <v>1</v>
      </c>
      <c r="DB28" s="140">
        <f t="shared" si="28"/>
        <v>2.5823429234538029</v>
      </c>
      <c r="DC28" s="140">
        <f t="shared" si="28"/>
        <v>5.9900300425107238</v>
      </c>
      <c r="DD28" s="175">
        <f t="shared" si="28"/>
        <v>42.203155928168357</v>
      </c>
    </row>
    <row r="29" spans="2:110" ht="15.75" customHeight="1" thickBot="1" x14ac:dyDescent="0.3">
      <c r="T29" s="475"/>
      <c r="U29" s="475"/>
      <c r="V29" s="475"/>
      <c r="W29" s="475"/>
      <c r="X29" s="475"/>
      <c r="Y29" s="475"/>
      <c r="BP29" s="523"/>
      <c r="BQ29" s="523"/>
      <c r="BR29" s="523"/>
      <c r="BS29" s="523"/>
      <c r="BT29" s="523"/>
      <c r="BU29" s="523"/>
      <c r="BV29" s="523"/>
      <c r="BW29" s="523"/>
      <c r="BX29" s="523"/>
      <c r="BY29" s="523"/>
      <c r="BZ29" s="523"/>
      <c r="CA29" s="523"/>
      <c r="CB29" s="523"/>
      <c r="CC29" s="523"/>
      <c r="CD29" s="523"/>
      <c r="CE29" s="523"/>
      <c r="CF29" s="523"/>
      <c r="CG29" s="523"/>
      <c r="CK29" s="151"/>
      <c r="CZ29" s="65" t="s">
        <v>374</v>
      </c>
      <c r="DA29" s="146">
        <f t="shared" si="28"/>
        <v>1</v>
      </c>
      <c r="DB29" s="146">
        <f t="shared" si="28"/>
        <v>2.7040732760892232</v>
      </c>
      <c r="DC29" s="146">
        <f t="shared" si="28"/>
        <v>6.4179427462777321</v>
      </c>
      <c r="DD29" s="176">
        <f t="shared" si="28"/>
        <v>44.755927321169878</v>
      </c>
    </row>
    <row r="30" spans="2:110" ht="16.5" customHeight="1" thickBot="1" x14ac:dyDescent="0.3">
      <c r="B30" s="96"/>
      <c r="C30" s="96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8"/>
      <c r="R30" s="98"/>
      <c r="T30" s="744" t="s">
        <v>265</v>
      </c>
      <c r="U30" s="745"/>
      <c r="V30" s="745"/>
      <c r="W30" s="745"/>
      <c r="X30" s="745"/>
      <c r="Y30" s="745"/>
      <c r="Z30" s="746"/>
      <c r="AA30" s="473"/>
      <c r="AB30" s="473"/>
      <c r="AC30" s="473"/>
      <c r="AD30" s="473"/>
      <c r="AE30" s="473"/>
      <c r="AF30" s="473"/>
      <c r="AG30" s="473"/>
      <c r="AH30" s="473"/>
      <c r="AI30" s="473"/>
      <c r="AJ30" s="473"/>
      <c r="AK30" s="473"/>
      <c r="AL30" s="473"/>
      <c r="AM30" s="473"/>
      <c r="AN30" s="473"/>
      <c r="AO30" s="473"/>
      <c r="AP30" s="473"/>
      <c r="AQ30" s="473"/>
      <c r="AR30" s="473"/>
      <c r="AS30" s="473"/>
      <c r="AT30" s="473"/>
      <c r="AU30" s="473"/>
      <c r="AV30" s="473"/>
      <c r="AW30" s="473"/>
      <c r="AX30" s="473"/>
      <c r="AY30" s="473"/>
      <c r="AZ30" s="473"/>
      <c r="BA30" s="473"/>
      <c r="BB30" s="473"/>
      <c r="BC30" s="473"/>
      <c r="BD30" s="473"/>
      <c r="BE30" s="473"/>
      <c r="BF30" s="473"/>
      <c r="BG30" s="473"/>
      <c r="BH30" s="473"/>
      <c r="BI30" s="473"/>
      <c r="BJ30" s="473"/>
      <c r="BK30" s="473"/>
      <c r="BL30" s="473"/>
      <c r="BM30" s="473"/>
      <c r="BN30" s="473"/>
      <c r="BO30" s="473"/>
      <c r="BP30" s="523"/>
      <c r="BQ30" s="523"/>
      <c r="BR30" s="523"/>
      <c r="BS30" s="523"/>
      <c r="BT30" s="523"/>
      <c r="BU30" s="523"/>
      <c r="BV30" s="523"/>
      <c r="BW30" s="523"/>
      <c r="BX30" s="523"/>
      <c r="BY30" s="523"/>
      <c r="BZ30" s="523"/>
      <c r="CA30" s="523"/>
      <c r="CB30" s="523"/>
      <c r="CC30" s="523"/>
      <c r="CD30" s="523"/>
      <c r="CE30" s="523"/>
      <c r="CF30" s="523"/>
      <c r="CG30" s="523"/>
      <c r="CH30" s="477"/>
      <c r="CI30" s="477"/>
      <c r="CJ30" s="477"/>
      <c r="CK30" s="477"/>
      <c r="CL30" s="477"/>
      <c r="CM30" s="477"/>
      <c r="CN30" s="477"/>
      <c r="CO30" s="477"/>
      <c r="CP30" s="477"/>
      <c r="CQ30" s="477"/>
      <c r="CR30" s="477"/>
      <c r="CS30" s="477"/>
      <c r="CT30" s="477"/>
      <c r="CU30" s="477"/>
      <c r="CV30" s="477"/>
      <c r="CW30" s="477"/>
      <c r="CX30" s="477"/>
      <c r="CY30" s="477"/>
      <c r="CZ30" s="477"/>
      <c r="DA30" s="477"/>
      <c r="DB30" s="477"/>
      <c r="DC30" s="477"/>
      <c r="DD30" s="477"/>
      <c r="DE30" s="477"/>
      <c r="DF30" s="477"/>
    </row>
    <row r="31" spans="2:110" ht="16.5" customHeight="1" thickBot="1" x14ac:dyDescent="0.3">
      <c r="B31" s="99"/>
      <c r="C31" s="99"/>
      <c r="D31" s="453"/>
      <c r="E31" s="453"/>
      <c r="F31" s="453"/>
      <c r="G31" s="453"/>
      <c r="H31" s="453"/>
      <c r="I31" s="453"/>
      <c r="J31" s="453"/>
      <c r="K31" s="453"/>
      <c r="L31" s="453"/>
      <c r="M31" s="453"/>
      <c r="N31" s="453"/>
      <c r="O31" s="453"/>
      <c r="P31" s="453"/>
      <c r="Q31" s="100"/>
      <c r="R31" s="100"/>
      <c r="T31" s="120" t="s">
        <v>9</v>
      </c>
      <c r="U31" s="119" t="s">
        <v>63</v>
      </c>
      <c r="V31" s="121" t="s">
        <v>32</v>
      </c>
      <c r="W31" s="121" t="s">
        <v>30</v>
      </c>
      <c r="X31" s="118" t="s">
        <v>264</v>
      </c>
      <c r="Y31" s="132" t="s">
        <v>255</v>
      </c>
      <c r="Z31" s="133" t="s">
        <v>256</v>
      </c>
      <c r="AA31" s="473"/>
      <c r="AB31" s="473"/>
      <c r="AC31" s="473"/>
      <c r="AD31" s="473"/>
      <c r="AE31" s="473"/>
      <c r="AF31" s="473"/>
      <c r="AG31" s="473"/>
      <c r="AH31" s="473"/>
      <c r="AI31" s="473"/>
      <c r="AJ31" s="473"/>
      <c r="AK31" s="473"/>
      <c r="AL31" s="473"/>
      <c r="AM31" s="473"/>
      <c r="AN31" s="473"/>
      <c r="AO31" s="473"/>
      <c r="AP31" s="473"/>
      <c r="AQ31" s="473"/>
      <c r="AR31" s="473"/>
      <c r="AS31" s="473"/>
      <c r="AT31" s="473"/>
      <c r="AU31" s="473"/>
      <c r="AV31" s="473"/>
      <c r="AW31" s="473"/>
      <c r="AX31" s="473"/>
      <c r="AY31" s="473"/>
      <c r="AZ31" s="473"/>
      <c r="BA31" s="473"/>
      <c r="BB31" s="473"/>
      <c r="BC31" s="473"/>
      <c r="BD31" s="473"/>
      <c r="BE31" s="473"/>
      <c r="BF31" s="473"/>
      <c r="BG31" s="473"/>
      <c r="BH31" s="473"/>
      <c r="BI31" s="473"/>
      <c r="BJ31" s="473"/>
      <c r="BK31" s="473"/>
      <c r="BL31" s="473"/>
      <c r="BM31" s="473"/>
      <c r="BN31" s="473"/>
      <c r="BO31" s="473"/>
      <c r="BP31" s="523"/>
      <c r="BQ31" s="523"/>
      <c r="BR31" s="523"/>
      <c r="BS31" s="523"/>
      <c r="BT31" s="523"/>
      <c r="BU31" s="523"/>
      <c r="BV31" s="523"/>
      <c r="BW31" s="523"/>
      <c r="BX31" s="523"/>
      <c r="BY31" s="523"/>
      <c r="BZ31" s="523"/>
      <c r="CA31" s="523"/>
      <c r="CB31" s="523"/>
      <c r="CC31" s="523"/>
      <c r="CD31" s="523"/>
      <c r="CE31" s="523"/>
      <c r="CF31" s="523"/>
      <c r="CG31" s="523"/>
      <c r="CH31" s="477"/>
      <c r="CI31" s="477"/>
      <c r="CJ31" s="477"/>
      <c r="CK31" s="477"/>
      <c r="CL31" s="477"/>
      <c r="CM31" s="477"/>
      <c r="CN31" s="477"/>
      <c r="CO31" s="477"/>
      <c r="CP31" s="477"/>
      <c r="CQ31" s="477"/>
      <c r="CR31" s="477"/>
      <c r="CS31" s="477"/>
      <c r="CT31" s="477"/>
      <c r="CU31" s="477"/>
      <c r="CV31" s="477"/>
      <c r="CW31" s="477"/>
      <c r="CX31" s="477"/>
      <c r="CY31" s="477"/>
      <c r="CZ31" s="477"/>
      <c r="DA31" s="477"/>
      <c r="DB31" s="477"/>
      <c r="DC31" s="477"/>
      <c r="DD31" s="477"/>
      <c r="DE31" s="477"/>
      <c r="DF31" s="477"/>
    </row>
    <row r="32" spans="2:110" ht="15" customHeight="1" x14ac:dyDescent="0.25">
      <c r="B32" s="99"/>
      <c r="C32" s="99"/>
      <c r="D32" s="453"/>
      <c r="E32" s="453"/>
      <c r="F32" s="453"/>
      <c r="G32" s="453"/>
      <c r="H32" s="453"/>
      <c r="I32" s="453"/>
      <c r="J32" s="453"/>
      <c r="K32" s="453"/>
      <c r="L32" s="453"/>
      <c r="M32" s="453"/>
      <c r="N32" s="453"/>
      <c r="O32" s="453"/>
      <c r="P32" s="453"/>
      <c r="Q32" s="100"/>
      <c r="R32" s="100"/>
      <c r="T32" s="740">
        <v>6</v>
      </c>
      <c r="U32" s="48">
        <v>1</v>
      </c>
      <c r="V32" s="48">
        <v>7116</v>
      </c>
      <c r="W32" s="48" t="s">
        <v>12</v>
      </c>
      <c r="X32" s="75">
        <f>'Structural Information'!$AC$8</f>
        <v>4.5</v>
      </c>
      <c r="Y32" s="129">
        <f>2*(SUM('Structural Information'!$X$19:$X$20))*(200)/$X32</f>
        <v>107233.0292425316</v>
      </c>
      <c r="Z32" s="130" t="s">
        <v>85</v>
      </c>
      <c r="AA32" s="473"/>
      <c r="AB32" s="473"/>
      <c r="AC32" s="473"/>
      <c r="AD32" s="473"/>
      <c r="AE32" s="473"/>
      <c r="AF32" s="473"/>
      <c r="AG32" s="473"/>
      <c r="AH32" s="473"/>
      <c r="AI32" s="473"/>
      <c r="AJ32" s="473"/>
      <c r="AK32" s="473"/>
      <c r="AL32" s="473"/>
      <c r="AM32" s="473"/>
      <c r="AN32" s="473"/>
      <c r="AO32" s="473"/>
      <c r="AP32" s="473"/>
      <c r="AQ32" s="473"/>
      <c r="AR32" s="473"/>
      <c r="AS32" s="473"/>
      <c r="AT32" s="473"/>
      <c r="AU32" s="473"/>
      <c r="AV32" s="473"/>
      <c r="AW32" s="473"/>
      <c r="AX32" s="473"/>
      <c r="AY32" s="473"/>
      <c r="AZ32" s="473"/>
      <c r="BA32" s="473"/>
      <c r="BB32" s="473"/>
      <c r="BC32" s="473"/>
      <c r="BD32" s="473"/>
      <c r="BE32" s="473"/>
      <c r="BF32" s="473"/>
      <c r="BG32" s="473"/>
      <c r="BH32" s="473"/>
      <c r="BI32" s="473"/>
      <c r="BJ32" s="473"/>
      <c r="BK32" s="473"/>
      <c r="BL32" s="473"/>
      <c r="BM32" s="473"/>
      <c r="BN32" s="473"/>
      <c r="BO32" s="473"/>
      <c r="BP32" s="523"/>
      <c r="BQ32" s="523"/>
      <c r="BR32" s="523"/>
      <c r="BS32" s="523"/>
      <c r="BT32" s="523"/>
      <c r="BU32" s="523"/>
      <c r="BV32" s="523"/>
      <c r="BW32" s="523"/>
      <c r="BX32" s="523"/>
      <c r="BY32" s="523"/>
      <c r="BZ32" s="523"/>
      <c r="CA32" s="523"/>
      <c r="CB32" s="523"/>
      <c r="CC32" s="523"/>
      <c r="CD32" s="523"/>
      <c r="CE32" s="523"/>
      <c r="CF32" s="523"/>
      <c r="CG32" s="523"/>
      <c r="CH32" s="477"/>
      <c r="CI32" s="477"/>
      <c r="CJ32" s="477"/>
      <c r="CK32" s="477"/>
      <c r="CL32" s="477"/>
      <c r="CM32" s="477"/>
      <c r="CN32" s="477"/>
      <c r="CO32" s="477"/>
      <c r="CP32" s="477"/>
      <c r="CQ32" s="477"/>
      <c r="CR32" s="477"/>
      <c r="CS32" s="477"/>
      <c r="CT32" s="477"/>
      <c r="CU32" s="477"/>
      <c r="CV32" s="477"/>
      <c r="CW32" s="477"/>
      <c r="CX32" s="477"/>
      <c r="CY32" s="477"/>
      <c r="CZ32" s="477"/>
      <c r="DA32" s="477"/>
      <c r="DB32" s="477"/>
      <c r="DC32" s="477"/>
      <c r="DD32" s="477"/>
      <c r="DE32" s="477"/>
      <c r="DF32" s="477"/>
    </row>
    <row r="33" spans="2:110" ht="15" customHeight="1" x14ac:dyDescent="0.25">
      <c r="B33" s="99"/>
      <c r="C33" s="99"/>
      <c r="D33" s="453"/>
      <c r="E33" s="453"/>
      <c r="F33" s="453"/>
      <c r="G33" s="453"/>
      <c r="H33" s="453"/>
      <c r="I33" s="453"/>
      <c r="J33" s="453"/>
      <c r="K33" s="453"/>
      <c r="L33" s="453"/>
      <c r="M33" s="453"/>
      <c r="N33" s="453"/>
      <c r="O33" s="453"/>
      <c r="P33" s="453"/>
      <c r="Q33" s="100"/>
      <c r="R33" s="100"/>
      <c r="T33" s="591"/>
      <c r="U33" s="17">
        <v>2</v>
      </c>
      <c r="V33" s="17">
        <v>7216</v>
      </c>
      <c r="W33" s="17" t="s">
        <v>12</v>
      </c>
      <c r="X33" s="73">
        <f>'Structural Information'!$AC$7</f>
        <v>2</v>
      </c>
      <c r="Y33" s="125">
        <f>2*(SUM('Structural Information'!$X$19:$X$20))*(200)/$X33</f>
        <v>241274.31579569611</v>
      </c>
      <c r="Z33" s="123" t="s">
        <v>85</v>
      </c>
      <c r="AA33" s="473"/>
      <c r="AB33" s="473"/>
      <c r="AC33" s="473"/>
      <c r="AD33" s="473"/>
      <c r="AE33" s="473"/>
      <c r="AF33" s="473"/>
      <c r="AG33" s="473"/>
      <c r="AH33" s="473"/>
      <c r="AI33" s="473"/>
      <c r="AJ33" s="473"/>
      <c r="AK33" s="473"/>
      <c r="AL33" s="473"/>
      <c r="AM33" s="473"/>
      <c r="AN33" s="473"/>
      <c r="AO33" s="473"/>
      <c r="AP33" s="473"/>
      <c r="AQ33" s="473"/>
      <c r="AR33" s="473"/>
      <c r="AS33" s="473"/>
      <c r="AT33" s="473"/>
      <c r="AU33" s="473"/>
      <c r="AV33" s="473"/>
      <c r="AW33" s="473"/>
      <c r="AX33" s="473"/>
      <c r="AY33" s="473"/>
      <c r="AZ33" s="473"/>
      <c r="BA33" s="473"/>
      <c r="BB33" s="473"/>
      <c r="BC33" s="473"/>
      <c r="BD33" s="473"/>
      <c r="BE33" s="473"/>
      <c r="BF33" s="473"/>
      <c r="BG33" s="473"/>
      <c r="BH33" s="473"/>
      <c r="BI33" s="473"/>
      <c r="BJ33" s="473"/>
      <c r="BK33" s="473"/>
      <c r="BL33" s="473"/>
      <c r="BM33" s="473"/>
      <c r="BN33" s="473"/>
      <c r="BO33" s="473"/>
      <c r="BP33" s="523"/>
      <c r="BQ33" s="523"/>
      <c r="BR33" s="523"/>
      <c r="BS33" s="523"/>
      <c r="BT33" s="523"/>
      <c r="BU33" s="523"/>
      <c r="BV33" s="523"/>
      <c r="BW33" s="523"/>
      <c r="BX33" s="523"/>
      <c r="BY33" s="523"/>
      <c r="BZ33" s="523"/>
      <c r="CA33" s="523"/>
      <c r="CB33" s="523"/>
      <c r="CC33" s="523"/>
      <c r="CD33" s="523"/>
      <c r="CE33" s="523"/>
      <c r="CF33" s="523"/>
      <c r="CG33" s="523"/>
      <c r="CH33" s="477"/>
      <c r="CI33" s="477"/>
      <c r="CJ33" s="477"/>
      <c r="CK33" s="477"/>
      <c r="CL33" s="477"/>
      <c r="CM33" s="477"/>
      <c r="CN33" s="477"/>
      <c r="CO33" s="477"/>
      <c r="CP33" s="477"/>
      <c r="CQ33" s="477"/>
      <c r="CR33" s="477"/>
      <c r="CS33" s="477"/>
      <c r="CT33" s="477"/>
      <c r="CU33" s="477"/>
      <c r="CV33" s="477"/>
      <c r="CW33" s="477"/>
      <c r="CX33" s="477"/>
      <c r="CY33" s="477"/>
      <c r="CZ33" s="477"/>
      <c r="DA33" s="477"/>
      <c r="DB33" s="477"/>
      <c r="DC33" s="477"/>
      <c r="DD33" s="477"/>
      <c r="DE33" s="477"/>
      <c r="DF33" s="477"/>
    </row>
    <row r="34" spans="2:110" ht="15" customHeight="1" thickBot="1" x14ac:dyDescent="0.3">
      <c r="B34" s="99"/>
      <c r="C34" s="99"/>
      <c r="D34" s="453"/>
      <c r="E34" s="453"/>
      <c r="F34" s="453"/>
      <c r="G34" s="453"/>
      <c r="H34" s="453"/>
      <c r="I34" s="453"/>
      <c r="J34" s="453"/>
      <c r="K34" s="453"/>
      <c r="L34" s="453"/>
      <c r="M34" s="453"/>
      <c r="N34" s="453"/>
      <c r="O34" s="453"/>
      <c r="P34" s="453"/>
      <c r="Q34" s="100"/>
      <c r="R34" s="100"/>
      <c r="T34" s="741"/>
      <c r="U34" s="49">
        <v>3</v>
      </c>
      <c r="V34" s="49">
        <v>7316</v>
      </c>
      <c r="W34" s="49" t="s">
        <v>12</v>
      </c>
      <c r="X34" s="74">
        <f>'Structural Information'!$AC$6</f>
        <v>4.5</v>
      </c>
      <c r="Y34" s="126">
        <f>2*(SUM('Structural Information'!$X$19:$X$20))*(200)/$X34</f>
        <v>107233.0292425316</v>
      </c>
      <c r="Z34" s="124" t="s">
        <v>85</v>
      </c>
      <c r="AA34" s="473"/>
      <c r="AB34" s="473"/>
      <c r="AC34" s="473"/>
      <c r="AD34" s="473"/>
      <c r="AE34" s="473"/>
      <c r="AF34" s="473"/>
      <c r="AG34" s="473"/>
      <c r="AH34" s="473"/>
      <c r="AI34" s="473"/>
      <c r="AJ34" s="473"/>
      <c r="AK34" s="473"/>
      <c r="AL34" s="473"/>
      <c r="AM34" s="473"/>
      <c r="AN34" s="473"/>
      <c r="AO34" s="473"/>
      <c r="AP34" s="473"/>
      <c r="AQ34" s="473"/>
      <c r="AR34" s="473"/>
      <c r="AS34" s="473"/>
      <c r="AT34" s="473"/>
      <c r="AU34" s="473"/>
      <c r="AV34" s="473"/>
      <c r="AW34" s="473"/>
      <c r="AX34" s="473"/>
      <c r="AY34" s="473"/>
      <c r="AZ34" s="473"/>
      <c r="BA34" s="473"/>
      <c r="BB34" s="473"/>
      <c r="BC34" s="473"/>
      <c r="BD34" s="473"/>
      <c r="BE34" s="473"/>
      <c r="BF34" s="473"/>
      <c r="BG34" s="473"/>
      <c r="BH34" s="473"/>
      <c r="BI34" s="473"/>
      <c r="BJ34" s="473"/>
      <c r="BK34" s="473"/>
      <c r="BL34" s="473"/>
      <c r="BM34" s="473"/>
      <c r="BN34" s="473"/>
      <c r="BO34" s="473"/>
      <c r="BP34" s="523"/>
      <c r="BQ34" s="523"/>
      <c r="BR34" s="523"/>
      <c r="BS34" s="523"/>
      <c r="BT34" s="523"/>
      <c r="BU34" s="523"/>
      <c r="BV34" s="523"/>
      <c r="BW34" s="523"/>
      <c r="BX34" s="523"/>
      <c r="BY34" s="523"/>
      <c r="BZ34" s="523"/>
      <c r="CA34" s="523"/>
      <c r="CB34" s="523"/>
      <c r="CC34" s="523"/>
      <c r="CD34" s="523"/>
      <c r="CE34" s="523"/>
      <c r="CF34" s="523"/>
      <c r="CG34" s="523"/>
      <c r="CH34" s="477"/>
      <c r="CI34" s="477"/>
      <c r="CJ34" s="477"/>
      <c r="CK34" s="477"/>
      <c r="CL34" s="477"/>
      <c r="CM34" s="477"/>
      <c r="CN34" s="477"/>
      <c r="CO34" s="477"/>
      <c r="CP34" s="477"/>
      <c r="CQ34" s="477"/>
      <c r="CR34" s="477"/>
      <c r="CS34" s="477"/>
      <c r="CT34" s="477"/>
      <c r="CU34" s="477"/>
      <c r="CV34" s="477"/>
      <c r="CW34" s="477"/>
      <c r="CX34" s="477"/>
      <c r="CY34" s="477"/>
      <c r="CZ34" s="477"/>
      <c r="DA34" s="477"/>
      <c r="DB34" s="477"/>
      <c r="DC34" s="477"/>
      <c r="DD34" s="477"/>
      <c r="DE34" s="477"/>
      <c r="DF34" s="477"/>
    </row>
    <row r="35" spans="2:110" ht="15" customHeight="1" x14ac:dyDescent="0.25">
      <c r="B35" s="99"/>
      <c r="C35" s="99"/>
      <c r="D35" s="453"/>
      <c r="E35" s="453"/>
      <c r="F35" s="453"/>
      <c r="G35" s="453"/>
      <c r="H35" s="453"/>
      <c r="I35" s="453"/>
      <c r="J35" s="453"/>
      <c r="K35" s="453"/>
      <c r="L35" s="453"/>
      <c r="M35" s="453"/>
      <c r="N35" s="453"/>
      <c r="O35" s="453"/>
      <c r="P35" s="453"/>
      <c r="Q35" s="100"/>
      <c r="R35" s="100"/>
      <c r="T35" s="742">
        <v>5</v>
      </c>
      <c r="U35" s="59">
        <v>1</v>
      </c>
      <c r="V35" s="59">
        <v>7115</v>
      </c>
      <c r="W35" s="59" t="s">
        <v>12</v>
      </c>
      <c r="X35" s="72">
        <f>'Structural Information'!$AC$8</f>
        <v>4.5</v>
      </c>
      <c r="Y35" s="129">
        <f>2*(SUM('Structural Information'!$X$19:$X$20))*(200)/$X35</f>
        <v>107233.0292425316</v>
      </c>
      <c r="Z35" s="127" t="s">
        <v>85</v>
      </c>
      <c r="AA35" s="473"/>
      <c r="AB35" s="473"/>
      <c r="AC35" s="473"/>
      <c r="AD35" s="473"/>
      <c r="AE35" s="473"/>
      <c r="AF35" s="473"/>
      <c r="AG35" s="473"/>
      <c r="AH35" s="473"/>
      <c r="AI35" s="473"/>
      <c r="AJ35" s="473"/>
      <c r="AK35" s="473"/>
      <c r="AL35" s="473"/>
      <c r="AM35" s="473"/>
      <c r="AN35" s="473"/>
      <c r="AO35" s="473"/>
      <c r="AP35" s="473"/>
      <c r="AQ35" s="473"/>
      <c r="AR35" s="473"/>
      <c r="AS35" s="473"/>
      <c r="AT35" s="473"/>
      <c r="AU35" s="473"/>
      <c r="AV35" s="473"/>
      <c r="AW35" s="473"/>
      <c r="AX35" s="473"/>
      <c r="AY35" s="473"/>
      <c r="AZ35" s="473"/>
      <c r="BA35" s="473"/>
      <c r="BB35" s="473"/>
      <c r="BC35" s="473"/>
      <c r="BD35" s="473"/>
      <c r="BE35" s="473"/>
      <c r="BF35" s="473"/>
      <c r="BG35" s="473"/>
      <c r="BH35" s="473"/>
      <c r="BI35" s="473"/>
      <c r="BJ35" s="473"/>
      <c r="BK35" s="473"/>
      <c r="BL35" s="473"/>
      <c r="BM35" s="473"/>
      <c r="BN35" s="473"/>
      <c r="BO35" s="473"/>
      <c r="BP35" s="523"/>
      <c r="BQ35" s="523"/>
      <c r="BR35" s="523"/>
      <c r="BS35" s="523"/>
      <c r="BT35" s="523"/>
      <c r="BU35" s="523"/>
      <c r="BV35" s="523"/>
      <c r="BW35" s="523"/>
      <c r="BX35" s="523"/>
      <c r="BY35" s="523"/>
      <c r="BZ35" s="523"/>
      <c r="CA35" s="523"/>
      <c r="CB35" s="523"/>
      <c r="CC35" s="523"/>
      <c r="CD35" s="523"/>
      <c r="CE35" s="523"/>
      <c r="CF35" s="523"/>
      <c r="CG35" s="523"/>
      <c r="CH35" s="477"/>
      <c r="CI35" s="477"/>
      <c r="CJ35" s="477"/>
      <c r="CK35" s="477"/>
      <c r="CL35" s="477"/>
      <c r="CM35" s="477"/>
      <c r="CN35" s="477"/>
      <c r="CO35" s="477"/>
      <c r="CP35" s="477"/>
      <c r="CQ35" s="477"/>
      <c r="CR35" s="477"/>
      <c r="CS35" s="477"/>
      <c r="CT35" s="477"/>
      <c r="CU35" s="477"/>
      <c r="CV35" s="477"/>
      <c r="CW35" s="477"/>
      <c r="CX35" s="477"/>
      <c r="CY35" s="477"/>
      <c r="CZ35" s="477"/>
      <c r="DA35" s="477"/>
      <c r="DB35" s="477"/>
      <c r="DC35" s="477"/>
      <c r="DD35" s="477"/>
      <c r="DE35" s="477"/>
      <c r="DF35" s="477"/>
    </row>
    <row r="36" spans="2:110" ht="15" customHeight="1" x14ac:dyDescent="0.25">
      <c r="B36" s="99"/>
      <c r="C36" s="99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3"/>
      <c r="P36" s="453"/>
      <c r="Q36" s="100"/>
      <c r="R36" s="100"/>
      <c r="T36" s="591"/>
      <c r="U36" s="17">
        <v>2</v>
      </c>
      <c r="V36" s="17">
        <v>7215</v>
      </c>
      <c r="W36" s="17" t="s">
        <v>12</v>
      </c>
      <c r="X36" s="73">
        <f>'Structural Information'!$AC$7</f>
        <v>2</v>
      </c>
      <c r="Y36" s="125">
        <f>2*(SUM('Structural Information'!$X$19:$X$20))*(200)/$X36</f>
        <v>241274.31579569611</v>
      </c>
      <c r="Z36" s="123" t="s">
        <v>85</v>
      </c>
      <c r="AA36" s="473"/>
      <c r="AB36" s="473"/>
      <c r="AC36" s="473"/>
      <c r="AD36" s="473"/>
      <c r="AE36" s="473"/>
      <c r="AF36" s="473"/>
      <c r="AG36" s="473"/>
      <c r="AH36" s="473"/>
      <c r="AI36" s="473"/>
      <c r="AJ36" s="473"/>
      <c r="AK36" s="473"/>
      <c r="AL36" s="473"/>
      <c r="AM36" s="473"/>
      <c r="AN36" s="473"/>
      <c r="AO36" s="473"/>
      <c r="AP36" s="473"/>
      <c r="AQ36" s="473"/>
      <c r="AR36" s="473"/>
      <c r="AS36" s="473"/>
      <c r="AT36" s="473"/>
      <c r="AU36" s="473"/>
      <c r="AV36" s="473"/>
      <c r="AW36" s="473"/>
      <c r="AX36" s="473"/>
      <c r="AY36" s="473"/>
      <c r="AZ36" s="473"/>
      <c r="BA36" s="473"/>
      <c r="BB36" s="473"/>
      <c r="BC36" s="473"/>
      <c r="BD36" s="473"/>
      <c r="BE36" s="473"/>
      <c r="BF36" s="473"/>
      <c r="BG36" s="473"/>
      <c r="BH36" s="473"/>
      <c r="BI36" s="473"/>
      <c r="BJ36" s="473"/>
      <c r="BK36" s="473"/>
      <c r="BL36" s="473"/>
      <c r="BM36" s="473"/>
      <c r="BN36" s="473"/>
      <c r="BO36" s="473"/>
      <c r="BP36" s="523"/>
      <c r="BQ36" s="523"/>
      <c r="BR36" s="523"/>
      <c r="BS36" s="523"/>
      <c r="BT36" s="523"/>
      <c r="BU36" s="523"/>
      <c r="BV36" s="523"/>
      <c r="BW36" s="523"/>
      <c r="BX36" s="523"/>
      <c r="BY36" s="523"/>
      <c r="BZ36" s="523"/>
      <c r="CA36" s="523"/>
      <c r="CB36" s="523"/>
      <c r="CC36" s="523"/>
      <c r="CD36" s="523"/>
      <c r="CE36" s="523"/>
      <c r="CF36" s="523"/>
      <c r="CG36" s="523"/>
      <c r="CH36" s="477"/>
      <c r="CI36" s="477"/>
      <c r="CJ36" s="477"/>
      <c r="CK36" s="477"/>
      <c r="CL36" s="477"/>
      <c r="CM36" s="477"/>
      <c r="CN36" s="477"/>
      <c r="CO36" s="477"/>
      <c r="CP36" s="477"/>
      <c r="CQ36" s="477"/>
      <c r="CR36" s="477"/>
      <c r="CS36" s="477"/>
      <c r="CT36" s="477"/>
      <c r="CU36" s="477"/>
      <c r="CV36" s="477"/>
      <c r="CW36" s="477"/>
      <c r="CX36" s="477"/>
      <c r="CY36" s="477"/>
      <c r="CZ36" s="477"/>
      <c r="DA36" s="477"/>
      <c r="DB36" s="477"/>
      <c r="DC36" s="477"/>
      <c r="DD36" s="477"/>
      <c r="DE36" s="477"/>
      <c r="DF36" s="477"/>
    </row>
    <row r="37" spans="2:110" ht="15" customHeight="1" thickBot="1" x14ac:dyDescent="0.3">
      <c r="B37" s="99"/>
      <c r="C37" s="99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3"/>
      <c r="P37" s="453"/>
      <c r="Q37" s="100"/>
      <c r="R37" s="100"/>
      <c r="T37" s="743"/>
      <c r="U37" s="62">
        <v>3</v>
      </c>
      <c r="V37" s="62">
        <v>7315</v>
      </c>
      <c r="W37" s="62" t="s">
        <v>12</v>
      </c>
      <c r="X37" s="92">
        <f>'Structural Information'!$AC$6</f>
        <v>4.5</v>
      </c>
      <c r="Y37" s="126">
        <f>2*(SUM('Structural Information'!$X$19:$X$20))*(200)/$X37</f>
        <v>107233.0292425316</v>
      </c>
      <c r="Z37" s="128" t="s">
        <v>85</v>
      </c>
      <c r="AA37" s="473"/>
      <c r="AB37" s="473"/>
      <c r="AC37" s="473"/>
      <c r="AD37" s="473"/>
      <c r="AE37" s="473"/>
      <c r="AF37" s="473"/>
      <c r="AG37" s="473"/>
      <c r="AH37" s="473"/>
      <c r="AI37" s="473"/>
      <c r="AJ37" s="473"/>
      <c r="AK37" s="473"/>
      <c r="AL37" s="473"/>
      <c r="AM37" s="473"/>
      <c r="AN37" s="473"/>
      <c r="AO37" s="473"/>
      <c r="AP37" s="473"/>
      <c r="AQ37" s="473"/>
      <c r="AR37" s="473"/>
      <c r="AS37" s="473"/>
      <c r="AT37" s="473"/>
      <c r="AU37" s="473"/>
      <c r="AV37" s="473"/>
      <c r="AW37" s="473"/>
      <c r="AX37" s="473"/>
      <c r="AY37" s="473"/>
      <c r="AZ37" s="473"/>
      <c r="BA37" s="473"/>
      <c r="BB37" s="473"/>
      <c r="BC37" s="473"/>
      <c r="BD37" s="473"/>
      <c r="BE37" s="473"/>
      <c r="BF37" s="473"/>
      <c r="BG37" s="473"/>
      <c r="BH37" s="473"/>
      <c r="BI37" s="473"/>
      <c r="BJ37" s="473"/>
      <c r="BK37" s="473"/>
      <c r="BL37" s="473"/>
      <c r="BM37" s="473"/>
      <c r="BN37" s="473"/>
      <c r="BO37" s="473"/>
      <c r="BP37" s="523"/>
      <c r="BQ37" s="523"/>
      <c r="BR37" s="523"/>
      <c r="BS37" s="523"/>
      <c r="BT37" s="523"/>
      <c r="BU37" s="523"/>
      <c r="BV37" s="523"/>
      <c r="BW37" s="523"/>
      <c r="BX37" s="523"/>
      <c r="BY37" s="523"/>
      <c r="BZ37" s="523"/>
      <c r="CA37" s="523"/>
      <c r="CB37" s="523"/>
      <c r="CC37" s="523"/>
      <c r="CD37" s="523"/>
      <c r="CE37" s="523"/>
      <c r="CF37" s="523"/>
      <c r="CG37" s="523"/>
      <c r="CH37" s="477"/>
      <c r="CI37" s="477"/>
      <c r="CJ37" s="477"/>
      <c r="CK37" s="477"/>
      <c r="CL37" s="477"/>
      <c r="CM37" s="477"/>
      <c r="CN37" s="477"/>
      <c r="CO37" s="477"/>
      <c r="CP37" s="477"/>
      <c r="CQ37" s="477"/>
      <c r="CR37" s="477"/>
      <c r="CS37" s="477"/>
      <c r="CT37" s="477"/>
      <c r="CU37" s="477"/>
      <c r="CV37" s="477"/>
      <c r="CW37" s="477"/>
      <c r="CX37" s="477"/>
      <c r="CY37" s="477"/>
      <c r="CZ37" s="477"/>
      <c r="DA37" s="477"/>
      <c r="DB37" s="477"/>
      <c r="DC37" s="477"/>
      <c r="DD37" s="477"/>
      <c r="DE37" s="477"/>
      <c r="DF37" s="477"/>
    </row>
    <row r="38" spans="2:110" ht="15.75" customHeight="1" x14ac:dyDescent="0.25">
      <c r="B38" s="99"/>
      <c r="C38" s="99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453"/>
      <c r="P38" s="453"/>
      <c r="Q38" s="100"/>
      <c r="R38" s="100"/>
      <c r="T38" s="740">
        <v>4</v>
      </c>
      <c r="U38" s="48">
        <v>1</v>
      </c>
      <c r="V38" s="48">
        <v>7114</v>
      </c>
      <c r="W38" s="48" t="s">
        <v>12</v>
      </c>
      <c r="X38" s="75">
        <f>'Structural Information'!$AC$8</f>
        <v>4.5</v>
      </c>
      <c r="Y38" s="129">
        <f>2*(SUM('Structural Information'!$X$19:$X$20))*(200)/$X38</f>
        <v>107233.0292425316</v>
      </c>
      <c r="Z38" s="130" t="s">
        <v>85</v>
      </c>
      <c r="AA38" s="473"/>
      <c r="AB38" s="473"/>
      <c r="AC38" s="473"/>
      <c r="AD38" s="473"/>
      <c r="AE38" s="473"/>
      <c r="AF38" s="473"/>
      <c r="AG38" s="473"/>
      <c r="AH38" s="473"/>
      <c r="AI38" s="473"/>
      <c r="AJ38" s="473"/>
      <c r="AK38" s="473"/>
      <c r="AL38" s="473"/>
      <c r="AM38" s="473"/>
      <c r="AN38" s="473"/>
      <c r="AO38" s="473"/>
      <c r="AP38" s="473"/>
      <c r="AQ38" s="473"/>
      <c r="AR38" s="473"/>
      <c r="AS38" s="473"/>
      <c r="AT38" s="473"/>
      <c r="AU38" s="473"/>
      <c r="AV38" s="473"/>
      <c r="AW38" s="473"/>
      <c r="AX38" s="473"/>
      <c r="AY38" s="473"/>
      <c r="AZ38" s="473"/>
      <c r="BA38" s="473"/>
      <c r="BB38" s="473"/>
      <c r="BC38" s="473"/>
      <c r="BD38" s="473"/>
      <c r="BE38" s="473"/>
      <c r="BF38" s="473"/>
      <c r="BG38" s="473"/>
      <c r="BH38" s="473"/>
      <c r="BI38" s="473"/>
      <c r="BJ38" s="473"/>
      <c r="BK38" s="473"/>
      <c r="BL38" s="473"/>
      <c r="BM38" s="473"/>
      <c r="BN38" s="473"/>
      <c r="BO38" s="473"/>
      <c r="BP38" s="523"/>
      <c r="BQ38" s="523"/>
      <c r="BR38" s="523"/>
      <c r="BS38" s="523"/>
      <c r="BT38" s="523"/>
      <c r="BU38" s="523"/>
      <c r="BV38" s="523"/>
      <c r="BW38" s="523"/>
      <c r="BX38" s="523"/>
      <c r="BY38" s="523"/>
      <c r="BZ38" s="523"/>
      <c r="CA38" s="523"/>
      <c r="CB38" s="523"/>
      <c r="CC38" s="523"/>
      <c r="CD38" s="523"/>
      <c r="CE38" s="523"/>
      <c r="CF38" s="523"/>
      <c r="CG38" s="523"/>
      <c r="CH38" s="477"/>
      <c r="CI38" s="477"/>
      <c r="CJ38" s="477"/>
      <c r="CK38" s="477"/>
      <c r="CL38" s="477"/>
      <c r="CM38" s="477"/>
      <c r="CN38" s="477"/>
      <c r="CO38" s="477"/>
      <c r="CP38" s="477"/>
      <c r="CQ38" s="477"/>
      <c r="CR38" s="477"/>
      <c r="CS38" s="477"/>
      <c r="CT38" s="477"/>
      <c r="CU38" s="477"/>
      <c r="CV38" s="477"/>
      <c r="CW38" s="477"/>
      <c r="CX38" s="477"/>
      <c r="CY38" s="477"/>
      <c r="CZ38" s="477"/>
      <c r="DA38" s="477"/>
      <c r="DB38" s="477"/>
      <c r="DC38" s="477"/>
      <c r="DD38" s="477"/>
      <c r="DE38" s="477"/>
      <c r="DF38" s="477"/>
    </row>
    <row r="39" spans="2:110" ht="15.75" customHeight="1" x14ac:dyDescent="0.25">
      <c r="B39" s="99"/>
      <c r="C39" s="99"/>
      <c r="D39" s="453"/>
      <c r="E39" s="453"/>
      <c r="F39" s="453"/>
      <c r="G39" s="453"/>
      <c r="H39" s="453"/>
      <c r="I39" s="453"/>
      <c r="J39" s="453"/>
      <c r="K39" s="453"/>
      <c r="L39" s="453"/>
      <c r="M39" s="453"/>
      <c r="N39" s="453"/>
      <c r="O39" s="453"/>
      <c r="P39" s="453"/>
      <c r="Q39" s="100"/>
      <c r="R39" s="100"/>
      <c r="T39" s="591"/>
      <c r="U39" s="17">
        <v>2</v>
      </c>
      <c r="V39" s="17">
        <v>7214</v>
      </c>
      <c r="W39" s="17" t="s">
        <v>12</v>
      </c>
      <c r="X39" s="73">
        <f>'Structural Information'!$AC$7</f>
        <v>2</v>
      </c>
      <c r="Y39" s="125">
        <f>2*(SUM('Structural Information'!$X$19:$X$20))*(200)/$X39</f>
        <v>241274.31579569611</v>
      </c>
      <c r="Z39" s="123" t="s">
        <v>85</v>
      </c>
      <c r="AA39" s="473"/>
      <c r="AB39" s="473"/>
      <c r="AC39" s="473"/>
      <c r="AD39" s="473"/>
      <c r="AE39" s="473"/>
      <c r="AF39" s="473"/>
      <c r="AG39" s="473"/>
      <c r="AH39" s="473"/>
      <c r="AI39" s="473"/>
      <c r="AJ39" s="473"/>
      <c r="AK39" s="473"/>
      <c r="AL39" s="473"/>
      <c r="AM39" s="473"/>
      <c r="AN39" s="473"/>
      <c r="AO39" s="473"/>
      <c r="AP39" s="473"/>
      <c r="AQ39" s="473"/>
      <c r="AR39" s="473"/>
      <c r="AS39" s="473"/>
      <c r="AT39" s="473"/>
      <c r="AU39" s="473"/>
      <c r="AV39" s="473"/>
      <c r="AW39" s="473"/>
      <c r="AX39" s="473"/>
      <c r="AY39" s="473"/>
      <c r="AZ39" s="473"/>
      <c r="BA39" s="473"/>
      <c r="BB39" s="473"/>
      <c r="BC39" s="473"/>
      <c r="BD39" s="473"/>
      <c r="BE39" s="473"/>
      <c r="BF39" s="473"/>
      <c r="BG39" s="473"/>
      <c r="BH39" s="473"/>
      <c r="BI39" s="473"/>
      <c r="BJ39" s="473"/>
      <c r="BK39" s="473"/>
      <c r="BL39" s="473"/>
      <c r="BM39" s="473"/>
      <c r="BN39" s="473"/>
      <c r="BO39" s="473"/>
      <c r="BP39" s="523"/>
      <c r="BQ39" s="523"/>
      <c r="BR39" s="523"/>
      <c r="BS39" s="523"/>
      <c r="BT39" s="523"/>
      <c r="BU39" s="523"/>
      <c r="BV39" s="523"/>
      <c r="BW39" s="523"/>
      <c r="BX39" s="523"/>
      <c r="BY39" s="523"/>
      <c r="BZ39" s="523"/>
      <c r="CA39" s="523"/>
      <c r="CB39" s="523"/>
      <c r="CC39" s="523"/>
      <c r="CD39" s="523"/>
      <c r="CE39" s="523"/>
      <c r="CF39" s="523"/>
      <c r="CG39" s="523"/>
      <c r="CH39" s="477"/>
      <c r="CI39" s="477"/>
      <c r="CJ39" s="477"/>
      <c r="CK39" s="477"/>
      <c r="CL39" s="477"/>
      <c r="CM39" s="477"/>
      <c r="CN39" s="477"/>
      <c r="CO39" s="477"/>
      <c r="CP39" s="477"/>
      <c r="CQ39" s="477"/>
      <c r="CR39" s="477"/>
      <c r="CS39" s="477"/>
      <c r="CT39" s="477"/>
      <c r="CU39" s="477"/>
      <c r="CV39" s="477"/>
      <c r="CW39" s="477"/>
      <c r="CX39" s="477"/>
      <c r="CY39" s="477"/>
      <c r="CZ39" s="477"/>
      <c r="DA39" s="477"/>
      <c r="DB39" s="477"/>
      <c r="DC39" s="477"/>
      <c r="DD39" s="477"/>
      <c r="DE39" s="477"/>
      <c r="DF39" s="477"/>
    </row>
    <row r="40" spans="2:110" ht="15" customHeight="1" thickBot="1" x14ac:dyDescent="0.3">
      <c r="B40" s="99"/>
      <c r="C40" s="99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3"/>
      <c r="P40" s="453"/>
      <c r="Q40" s="100"/>
      <c r="R40" s="100"/>
      <c r="T40" s="741"/>
      <c r="U40" s="49">
        <v>3</v>
      </c>
      <c r="V40" s="49">
        <v>7314</v>
      </c>
      <c r="W40" s="49" t="s">
        <v>12</v>
      </c>
      <c r="X40" s="74">
        <f>'Structural Information'!$AC$6</f>
        <v>4.5</v>
      </c>
      <c r="Y40" s="126">
        <f>2*(SUM('Structural Information'!$X$19:$X$20))*(200)/$X40</f>
        <v>107233.0292425316</v>
      </c>
      <c r="Z40" s="124" t="s">
        <v>85</v>
      </c>
      <c r="AA40" s="473"/>
      <c r="AB40" s="473"/>
      <c r="AC40" s="473"/>
      <c r="AD40" s="473"/>
      <c r="AE40" s="473"/>
      <c r="AF40" s="473"/>
      <c r="AG40" s="473"/>
      <c r="AH40" s="473"/>
      <c r="AI40" s="473"/>
      <c r="AJ40" s="473"/>
      <c r="AK40" s="473"/>
      <c r="AL40" s="473"/>
      <c r="AM40" s="473"/>
      <c r="AN40" s="473"/>
      <c r="AO40" s="473"/>
      <c r="AP40" s="473"/>
      <c r="AQ40" s="473"/>
      <c r="AR40" s="473"/>
      <c r="AS40" s="473"/>
      <c r="AT40" s="473"/>
      <c r="AU40" s="473"/>
      <c r="AV40" s="473"/>
      <c r="AW40" s="473"/>
      <c r="AX40" s="473"/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523"/>
      <c r="BQ40" s="523"/>
      <c r="BR40" s="523"/>
      <c r="BS40" s="523"/>
      <c r="BT40" s="523"/>
      <c r="BU40" s="523"/>
      <c r="BV40" s="523"/>
      <c r="BW40" s="523"/>
      <c r="BX40" s="523"/>
      <c r="BY40" s="523"/>
      <c r="BZ40" s="523"/>
      <c r="CA40" s="523"/>
      <c r="CB40" s="523"/>
      <c r="CC40" s="523"/>
      <c r="CD40" s="523"/>
      <c r="CE40" s="523"/>
      <c r="CF40" s="523"/>
      <c r="CG40" s="523"/>
      <c r="CH40" s="477"/>
      <c r="CI40" s="477"/>
      <c r="CJ40" s="477"/>
      <c r="CK40" s="477"/>
      <c r="CL40" s="477"/>
      <c r="CM40" s="477"/>
      <c r="CN40" s="477"/>
      <c r="CO40" s="477"/>
      <c r="CP40" s="477"/>
      <c r="CQ40" s="477"/>
      <c r="CR40" s="477"/>
      <c r="CS40" s="477"/>
      <c r="CT40" s="477"/>
      <c r="CU40" s="477"/>
      <c r="CV40" s="477"/>
      <c r="CW40" s="477"/>
      <c r="CX40" s="477"/>
      <c r="CY40" s="477"/>
      <c r="CZ40" s="477"/>
      <c r="DA40" s="477"/>
      <c r="DB40" s="477"/>
      <c r="DC40" s="477"/>
      <c r="DD40" s="477"/>
      <c r="DE40" s="477"/>
      <c r="DF40" s="477"/>
    </row>
    <row r="41" spans="2:110" ht="15" customHeight="1" x14ac:dyDescent="0.25">
      <c r="B41" s="99"/>
      <c r="C41" s="99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3"/>
      <c r="P41" s="453"/>
      <c r="Q41" s="100"/>
      <c r="R41" s="100"/>
      <c r="T41" s="742">
        <v>3</v>
      </c>
      <c r="U41" s="59">
        <v>1</v>
      </c>
      <c r="V41" s="59">
        <v>7113</v>
      </c>
      <c r="W41" s="59" t="s">
        <v>12</v>
      </c>
      <c r="X41" s="72">
        <f>'Structural Information'!$AC$8</f>
        <v>4.5</v>
      </c>
      <c r="Y41" s="129">
        <f>2*(SUM('Structural Information'!$X$19:$X$20))*(200)/$X41</f>
        <v>107233.0292425316</v>
      </c>
      <c r="Z41" s="127" t="s">
        <v>85</v>
      </c>
      <c r="AA41" s="473"/>
      <c r="AB41" s="473"/>
      <c r="AC41" s="473"/>
      <c r="AD41" s="473"/>
      <c r="AE41" s="473"/>
      <c r="AF41" s="473"/>
      <c r="AG41" s="473"/>
      <c r="AH41" s="473"/>
      <c r="AI41" s="473"/>
      <c r="AJ41" s="473"/>
      <c r="AK41" s="473"/>
      <c r="AL41" s="473"/>
      <c r="AM41" s="473"/>
      <c r="AN41" s="473"/>
      <c r="AO41" s="473"/>
      <c r="AP41" s="473"/>
      <c r="AQ41" s="473"/>
      <c r="AR41" s="473"/>
      <c r="AS41" s="473"/>
      <c r="AT41" s="473"/>
      <c r="AU41" s="473"/>
      <c r="AV41" s="473"/>
      <c r="AW41" s="473"/>
      <c r="AX41" s="473"/>
      <c r="AY41" s="473"/>
      <c r="AZ41" s="473"/>
      <c r="BA41" s="473"/>
      <c r="BB41" s="473"/>
      <c r="BC41" s="473"/>
      <c r="BD41" s="473"/>
      <c r="BE41" s="473"/>
      <c r="BF41" s="473"/>
      <c r="BG41" s="473"/>
      <c r="BH41" s="473"/>
      <c r="BI41" s="473"/>
      <c r="BJ41" s="473"/>
      <c r="BK41" s="473"/>
      <c r="BL41" s="473"/>
      <c r="BM41" s="473"/>
      <c r="BN41" s="473"/>
      <c r="BO41" s="473"/>
      <c r="BP41" s="523"/>
      <c r="BQ41" s="523"/>
      <c r="BR41" s="523"/>
      <c r="BS41" s="523"/>
      <c r="BT41" s="523"/>
      <c r="BU41" s="523"/>
      <c r="BV41" s="523"/>
      <c r="BW41" s="523"/>
      <c r="BX41" s="523"/>
      <c r="BY41" s="523"/>
      <c r="BZ41" s="523"/>
      <c r="CA41" s="523"/>
      <c r="CB41" s="523"/>
      <c r="CC41" s="523"/>
      <c r="CD41" s="523"/>
      <c r="CE41" s="523"/>
      <c r="CF41" s="523"/>
      <c r="CG41" s="523"/>
      <c r="CH41" s="477"/>
      <c r="CI41" s="477"/>
      <c r="CJ41" s="477"/>
      <c r="CK41" s="477"/>
      <c r="CL41" s="477"/>
      <c r="CM41" s="477"/>
      <c r="CN41" s="477"/>
      <c r="CO41" s="477"/>
      <c r="CP41" s="477"/>
      <c r="CQ41" s="477"/>
      <c r="CR41" s="477"/>
      <c r="CS41" s="477"/>
      <c r="CT41" s="477"/>
      <c r="CU41" s="477"/>
      <c r="CV41" s="477"/>
      <c r="CW41" s="477"/>
      <c r="CX41" s="477"/>
      <c r="CY41" s="477"/>
      <c r="CZ41" s="477"/>
      <c r="DA41" s="477"/>
      <c r="DB41" s="477"/>
      <c r="DC41" s="477"/>
      <c r="DD41" s="477"/>
      <c r="DE41" s="477"/>
      <c r="DF41" s="477"/>
    </row>
    <row r="42" spans="2:110" ht="15" customHeight="1" x14ac:dyDescent="0.25">
      <c r="B42" s="99"/>
      <c r="C42" s="99"/>
      <c r="D42" s="453"/>
      <c r="E42" s="453"/>
      <c r="F42" s="453"/>
      <c r="G42" s="453"/>
      <c r="H42" s="453"/>
      <c r="I42" s="453"/>
      <c r="J42" s="453"/>
      <c r="K42" s="453"/>
      <c r="L42" s="453"/>
      <c r="M42" s="453"/>
      <c r="N42" s="453"/>
      <c r="O42" s="453"/>
      <c r="P42" s="453"/>
      <c r="Q42" s="100"/>
      <c r="R42" s="100"/>
      <c r="T42" s="591"/>
      <c r="U42" s="17">
        <v>2</v>
      </c>
      <c r="V42" s="17">
        <v>7213</v>
      </c>
      <c r="W42" s="17" t="s">
        <v>12</v>
      </c>
      <c r="X42" s="73">
        <f>'Structural Information'!$AC$7</f>
        <v>2</v>
      </c>
      <c r="Y42" s="125">
        <f>2*(SUM('Structural Information'!$X$19:$X$20))*(200)/$X42</f>
        <v>241274.31579569611</v>
      </c>
      <c r="Z42" s="123" t="s">
        <v>85</v>
      </c>
      <c r="AA42" s="473"/>
      <c r="AB42" s="473"/>
      <c r="AC42" s="473"/>
      <c r="AD42" s="473"/>
      <c r="AE42" s="473"/>
      <c r="AF42" s="473"/>
      <c r="AG42" s="473"/>
      <c r="AH42" s="473"/>
      <c r="AI42" s="473"/>
      <c r="AJ42" s="473"/>
      <c r="AK42" s="473"/>
      <c r="AL42" s="473"/>
      <c r="AM42" s="473"/>
      <c r="AN42" s="473"/>
      <c r="AO42" s="473"/>
      <c r="AP42" s="473"/>
      <c r="AQ42" s="473"/>
      <c r="AR42" s="473"/>
      <c r="AS42" s="473"/>
      <c r="AT42" s="473"/>
      <c r="AU42" s="473"/>
      <c r="AV42" s="473"/>
      <c r="AW42" s="473"/>
      <c r="AX42" s="473"/>
      <c r="AY42" s="473"/>
      <c r="AZ42" s="473"/>
      <c r="BA42" s="473"/>
      <c r="BB42" s="473"/>
      <c r="BC42" s="473"/>
      <c r="BD42" s="473"/>
      <c r="BE42" s="473"/>
      <c r="BF42" s="473"/>
      <c r="BG42" s="473"/>
      <c r="BH42" s="473"/>
      <c r="BI42" s="473"/>
      <c r="BJ42" s="473"/>
      <c r="BK42" s="473"/>
      <c r="BL42" s="473"/>
      <c r="BM42" s="473"/>
      <c r="BN42" s="473"/>
      <c r="BO42" s="473"/>
      <c r="BP42" s="523"/>
      <c r="BQ42" s="523"/>
      <c r="BR42" s="523"/>
      <c r="BS42" s="523"/>
      <c r="BT42" s="523"/>
      <c r="BU42" s="523"/>
      <c r="BV42" s="523"/>
      <c r="BW42" s="523"/>
      <c r="BX42" s="523"/>
      <c r="BY42" s="523"/>
      <c r="BZ42" s="523"/>
      <c r="CA42" s="523"/>
      <c r="CB42" s="523"/>
      <c r="CC42" s="523"/>
      <c r="CD42" s="523"/>
      <c r="CE42" s="523"/>
      <c r="CF42" s="523"/>
      <c r="CG42" s="523"/>
      <c r="CH42" s="477"/>
      <c r="CI42" s="477"/>
      <c r="CJ42" s="477"/>
      <c r="CK42" s="477"/>
      <c r="CL42" s="477"/>
      <c r="CM42" s="477"/>
      <c r="CN42" s="477"/>
      <c r="CO42" s="477"/>
      <c r="CP42" s="477"/>
      <c r="CQ42" s="477"/>
      <c r="CR42" s="477"/>
      <c r="CS42" s="477"/>
      <c r="CT42" s="477"/>
      <c r="CU42" s="477"/>
      <c r="CV42" s="477"/>
      <c r="CW42" s="477"/>
      <c r="CX42" s="477"/>
      <c r="CY42" s="477"/>
      <c r="CZ42" s="477"/>
      <c r="DA42" s="477"/>
      <c r="DB42" s="477"/>
      <c r="DC42" s="477"/>
      <c r="DD42" s="477"/>
      <c r="DE42" s="477"/>
      <c r="DF42" s="477"/>
    </row>
    <row r="43" spans="2:110" ht="15" customHeight="1" thickBot="1" x14ac:dyDescent="0.3">
      <c r="B43" s="99"/>
      <c r="C43" s="99"/>
      <c r="D43" s="453"/>
      <c r="E43" s="453"/>
      <c r="F43" s="453"/>
      <c r="G43" s="453"/>
      <c r="H43" s="453"/>
      <c r="I43" s="453"/>
      <c r="J43" s="453"/>
      <c r="K43" s="453"/>
      <c r="L43" s="453"/>
      <c r="M43" s="453"/>
      <c r="N43" s="453"/>
      <c r="O43" s="453"/>
      <c r="P43" s="453"/>
      <c r="Q43" s="100"/>
      <c r="R43" s="100"/>
      <c r="T43" s="743"/>
      <c r="U43" s="62">
        <v>3</v>
      </c>
      <c r="V43" s="62">
        <v>7313</v>
      </c>
      <c r="W43" s="62" t="s">
        <v>12</v>
      </c>
      <c r="X43" s="92">
        <f>'Structural Information'!$AC$6</f>
        <v>4.5</v>
      </c>
      <c r="Y43" s="126">
        <f>2*(SUM('Structural Information'!$X$19:$X$20))*(200)/$X43</f>
        <v>107233.0292425316</v>
      </c>
      <c r="Z43" s="128" t="s">
        <v>85</v>
      </c>
      <c r="AA43" s="473"/>
      <c r="AB43" s="473"/>
      <c r="AC43" s="473"/>
      <c r="AD43" s="473"/>
      <c r="AE43" s="473"/>
      <c r="AF43" s="473"/>
      <c r="AG43" s="473"/>
      <c r="AH43" s="473"/>
      <c r="AI43" s="473"/>
      <c r="AJ43" s="473"/>
      <c r="AK43" s="473"/>
      <c r="AL43" s="473"/>
      <c r="AM43" s="473"/>
      <c r="AN43" s="473"/>
      <c r="AO43" s="473"/>
      <c r="AP43" s="473"/>
      <c r="AQ43" s="473"/>
      <c r="AR43" s="473"/>
      <c r="AS43" s="473"/>
      <c r="AT43" s="473"/>
      <c r="AU43" s="473"/>
      <c r="AV43" s="473"/>
      <c r="AW43" s="473"/>
      <c r="AX43" s="473"/>
      <c r="AY43" s="473"/>
      <c r="AZ43" s="473"/>
      <c r="BA43" s="473"/>
      <c r="BB43" s="473"/>
      <c r="BC43" s="473"/>
      <c r="BD43" s="473"/>
      <c r="BE43" s="473"/>
      <c r="BF43" s="473"/>
      <c r="BG43" s="473"/>
      <c r="BH43" s="473"/>
      <c r="BI43" s="473"/>
      <c r="BJ43" s="473"/>
      <c r="BK43" s="473"/>
      <c r="BL43" s="473"/>
      <c r="BM43" s="473"/>
      <c r="BN43" s="473"/>
      <c r="BO43" s="473"/>
      <c r="BP43" s="523"/>
      <c r="BQ43" s="523"/>
      <c r="BR43" s="523"/>
      <c r="BS43" s="523"/>
      <c r="BT43" s="523"/>
      <c r="BU43" s="523"/>
      <c r="BV43" s="523"/>
      <c r="BW43" s="523"/>
      <c r="BX43" s="523"/>
      <c r="BY43" s="523"/>
      <c r="BZ43" s="523"/>
      <c r="CA43" s="523"/>
      <c r="CB43" s="523"/>
      <c r="CC43" s="523"/>
      <c r="CD43" s="523"/>
      <c r="CE43" s="523"/>
      <c r="CF43" s="523"/>
      <c r="CG43" s="523"/>
      <c r="CH43" s="477"/>
      <c r="CI43" s="477"/>
      <c r="CJ43" s="477"/>
      <c r="CK43" s="477"/>
      <c r="CL43" s="477"/>
      <c r="CM43" s="477"/>
      <c r="CN43" s="477"/>
      <c r="CO43" s="477"/>
      <c r="CP43" s="477"/>
      <c r="CQ43" s="477"/>
      <c r="CR43" s="477"/>
      <c r="CS43" s="477"/>
      <c r="CT43" s="477"/>
      <c r="CU43" s="477"/>
      <c r="CV43" s="477"/>
      <c r="CW43" s="477"/>
      <c r="CX43" s="477"/>
      <c r="CY43" s="477"/>
      <c r="CZ43" s="477"/>
      <c r="DA43" s="477"/>
      <c r="DB43" s="477"/>
      <c r="DC43" s="477"/>
      <c r="DD43" s="477"/>
      <c r="DE43" s="477"/>
      <c r="DF43" s="477"/>
    </row>
    <row r="44" spans="2:110" ht="15" customHeight="1" x14ac:dyDescent="0.25">
      <c r="B44" s="99"/>
      <c r="C44" s="99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100"/>
      <c r="R44" s="100"/>
      <c r="T44" s="740">
        <v>2</v>
      </c>
      <c r="U44" s="48">
        <v>1</v>
      </c>
      <c r="V44" s="48">
        <v>7112</v>
      </c>
      <c r="W44" s="48" t="s">
        <v>12</v>
      </c>
      <c r="X44" s="75">
        <f>'Structural Information'!$AC$8</f>
        <v>4.5</v>
      </c>
      <c r="Y44" s="129">
        <f>2*(SUM('Structural Information'!$X$19:$X$20))*(200)/$X44</f>
        <v>107233.0292425316</v>
      </c>
      <c r="Z44" s="130" t="s">
        <v>85</v>
      </c>
      <c r="AA44" s="473"/>
      <c r="AB44" s="473"/>
      <c r="AC44" s="473"/>
      <c r="AD44" s="473"/>
      <c r="AE44" s="473"/>
      <c r="AF44" s="473"/>
      <c r="AG44" s="473"/>
      <c r="AH44" s="473"/>
      <c r="AI44" s="473"/>
      <c r="AJ44" s="473"/>
      <c r="AK44" s="473"/>
      <c r="AL44" s="473"/>
      <c r="AM44" s="473"/>
      <c r="AN44" s="473"/>
      <c r="AO44" s="473"/>
      <c r="AP44" s="473"/>
      <c r="AQ44" s="473"/>
      <c r="AR44" s="473"/>
      <c r="AS44" s="473"/>
      <c r="AT44" s="473"/>
      <c r="AU44" s="473"/>
      <c r="AV44" s="473"/>
      <c r="AW44" s="473"/>
      <c r="AX44" s="473"/>
      <c r="AY44" s="473"/>
      <c r="AZ44" s="473"/>
      <c r="BA44" s="473"/>
      <c r="BB44" s="473"/>
      <c r="BC44" s="473"/>
      <c r="BD44" s="473"/>
      <c r="BE44" s="473"/>
      <c r="BF44" s="473"/>
      <c r="BG44" s="473"/>
      <c r="BH44" s="473"/>
      <c r="BI44" s="473"/>
      <c r="BJ44" s="473"/>
      <c r="BK44" s="473"/>
      <c r="BL44" s="473"/>
      <c r="BM44" s="473"/>
      <c r="BN44" s="473"/>
      <c r="BO44" s="473"/>
      <c r="BP44" s="523"/>
      <c r="BQ44" s="523"/>
      <c r="BR44" s="523"/>
      <c r="BS44" s="523"/>
      <c r="BT44" s="523"/>
      <c r="BU44" s="523"/>
      <c r="BV44" s="523"/>
      <c r="BW44" s="523"/>
      <c r="BX44" s="523"/>
      <c r="BY44" s="523"/>
      <c r="BZ44" s="523"/>
      <c r="CA44" s="523"/>
      <c r="CB44" s="523"/>
      <c r="CC44" s="523"/>
      <c r="CD44" s="523"/>
      <c r="CE44" s="523"/>
      <c r="CF44" s="523"/>
      <c r="CG44" s="523"/>
      <c r="CH44" s="477"/>
      <c r="CI44" s="477"/>
      <c r="CJ44" s="477"/>
      <c r="CK44" s="477"/>
      <c r="CL44" s="477"/>
      <c r="CM44" s="477"/>
      <c r="CN44" s="477"/>
      <c r="CO44" s="477"/>
      <c r="CP44" s="477"/>
      <c r="CQ44" s="477"/>
      <c r="CR44" s="477"/>
      <c r="CS44" s="477"/>
      <c r="CT44" s="477"/>
      <c r="CU44" s="477"/>
      <c r="CV44" s="477"/>
      <c r="CW44" s="477"/>
      <c r="CX44" s="477"/>
      <c r="CY44" s="477"/>
      <c r="CZ44" s="477"/>
      <c r="DA44" s="477"/>
      <c r="DB44" s="477"/>
      <c r="DC44" s="477"/>
      <c r="DD44" s="477"/>
      <c r="DE44" s="477"/>
      <c r="DF44" s="477"/>
    </row>
    <row r="45" spans="2:110" ht="15" customHeight="1" x14ac:dyDescent="0.25">
      <c r="B45" s="99"/>
      <c r="C45" s="99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3"/>
      <c r="P45" s="453"/>
      <c r="Q45" s="100"/>
      <c r="R45" s="100"/>
      <c r="T45" s="591"/>
      <c r="U45" s="17">
        <v>2</v>
      </c>
      <c r="V45" s="17">
        <v>7212</v>
      </c>
      <c r="W45" s="17" t="s">
        <v>12</v>
      </c>
      <c r="X45" s="73">
        <f>'Structural Information'!$AC$7</f>
        <v>2</v>
      </c>
      <c r="Y45" s="125">
        <f>2*(SUM('Structural Information'!$X$19:$X$20))*(200)/$X45</f>
        <v>241274.31579569611</v>
      </c>
      <c r="Z45" s="123" t="s">
        <v>85</v>
      </c>
      <c r="AA45" s="473"/>
      <c r="AB45" s="473"/>
      <c r="AC45" s="473"/>
      <c r="AD45" s="473"/>
      <c r="AE45" s="473"/>
      <c r="AF45" s="473"/>
      <c r="AG45" s="473"/>
      <c r="AH45" s="473"/>
      <c r="AI45" s="473"/>
      <c r="AJ45" s="473"/>
      <c r="AK45" s="473"/>
      <c r="AL45" s="473"/>
      <c r="AM45" s="473"/>
      <c r="AN45" s="473"/>
      <c r="AO45" s="473"/>
      <c r="AP45" s="473"/>
      <c r="AQ45" s="473"/>
      <c r="AR45" s="473"/>
      <c r="AS45" s="473"/>
      <c r="AT45" s="473"/>
      <c r="AU45" s="473"/>
      <c r="AV45" s="473"/>
      <c r="AW45" s="473"/>
      <c r="AX45" s="473"/>
      <c r="AY45" s="473"/>
      <c r="AZ45" s="473"/>
      <c r="BA45" s="473"/>
      <c r="BB45" s="473"/>
      <c r="BC45" s="473"/>
      <c r="BD45" s="473"/>
      <c r="BE45" s="473"/>
      <c r="BF45" s="473"/>
      <c r="BG45" s="473"/>
      <c r="BH45" s="473"/>
      <c r="BI45" s="473"/>
      <c r="BJ45" s="473"/>
      <c r="BK45" s="473"/>
      <c r="BL45" s="473"/>
      <c r="BM45" s="473"/>
      <c r="BN45" s="473"/>
      <c r="BO45" s="473"/>
      <c r="BP45" s="523"/>
      <c r="BQ45" s="523"/>
      <c r="BR45" s="523"/>
      <c r="BS45" s="523"/>
      <c r="BT45" s="523"/>
      <c r="BU45" s="523"/>
      <c r="BV45" s="523"/>
      <c r="BW45" s="523"/>
      <c r="BX45" s="523"/>
      <c r="BY45" s="523"/>
      <c r="BZ45" s="523"/>
      <c r="CA45" s="523"/>
      <c r="CB45" s="523"/>
      <c r="CC45" s="523"/>
      <c r="CD45" s="523"/>
      <c r="CE45" s="523"/>
      <c r="CF45" s="523"/>
      <c r="CG45" s="523"/>
      <c r="CH45" s="477"/>
      <c r="CI45" s="477"/>
      <c r="CJ45" s="477"/>
      <c r="CK45" s="477"/>
      <c r="CL45" s="477"/>
      <c r="CM45" s="477"/>
      <c r="CN45" s="477"/>
      <c r="CO45" s="477"/>
      <c r="CP45" s="477"/>
      <c r="CQ45" s="477"/>
      <c r="CR45" s="477"/>
      <c r="CS45" s="477"/>
      <c r="CT45" s="477"/>
      <c r="CU45" s="477"/>
      <c r="CV45" s="477"/>
      <c r="CW45" s="477"/>
      <c r="CX45" s="477"/>
      <c r="CY45" s="477"/>
      <c r="CZ45" s="477"/>
      <c r="DA45" s="477"/>
      <c r="DB45" s="477"/>
      <c r="DC45" s="477"/>
      <c r="DD45" s="477"/>
      <c r="DE45" s="477"/>
      <c r="DF45" s="477"/>
    </row>
    <row r="46" spans="2:110" ht="15.75" customHeight="1" thickBot="1" x14ac:dyDescent="0.3">
      <c r="B46" s="99"/>
      <c r="C46" s="99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P46" s="453"/>
      <c r="Q46" s="100"/>
      <c r="R46" s="100"/>
      <c r="T46" s="741"/>
      <c r="U46" s="49">
        <v>3</v>
      </c>
      <c r="V46" s="49">
        <v>7312</v>
      </c>
      <c r="W46" s="49" t="s">
        <v>12</v>
      </c>
      <c r="X46" s="74">
        <f>'Structural Information'!$AC$6</f>
        <v>4.5</v>
      </c>
      <c r="Y46" s="126">
        <f>2*(SUM('Structural Information'!$X$19:$X$20))*(200)/$X46</f>
        <v>107233.0292425316</v>
      </c>
      <c r="Z46" s="124" t="s">
        <v>85</v>
      </c>
      <c r="AA46" s="473"/>
      <c r="AB46" s="473"/>
      <c r="AC46" s="473"/>
      <c r="AD46" s="473"/>
      <c r="AE46" s="473"/>
      <c r="AF46" s="473"/>
      <c r="AG46" s="473"/>
      <c r="AH46" s="473"/>
      <c r="AI46" s="473"/>
      <c r="AJ46" s="473"/>
      <c r="AK46" s="473"/>
      <c r="AL46" s="473"/>
      <c r="AM46" s="473"/>
      <c r="AN46" s="473"/>
      <c r="AO46" s="473"/>
      <c r="AP46" s="473"/>
      <c r="AQ46" s="473"/>
      <c r="AR46" s="473"/>
      <c r="AS46" s="473"/>
      <c r="AT46" s="473"/>
      <c r="AU46" s="473"/>
      <c r="AV46" s="473"/>
      <c r="AW46" s="473"/>
      <c r="AX46" s="473"/>
      <c r="AY46" s="473"/>
      <c r="AZ46" s="473"/>
      <c r="BA46" s="473"/>
      <c r="BB46" s="473"/>
      <c r="BC46" s="473"/>
      <c r="BD46" s="473"/>
      <c r="BE46" s="473"/>
      <c r="BF46" s="473"/>
      <c r="BG46" s="473"/>
      <c r="BH46" s="473"/>
      <c r="BI46" s="473"/>
      <c r="BJ46" s="473"/>
      <c r="BK46" s="473"/>
      <c r="BL46" s="473"/>
      <c r="BM46" s="473"/>
      <c r="BN46" s="473"/>
      <c r="BO46" s="473"/>
      <c r="BP46" s="523"/>
      <c r="BQ46" s="523"/>
      <c r="BR46" s="523"/>
      <c r="BS46" s="523"/>
      <c r="BT46" s="523"/>
      <c r="BU46" s="523"/>
      <c r="BV46" s="523"/>
      <c r="BW46" s="523"/>
      <c r="BX46" s="523"/>
      <c r="BY46" s="523"/>
      <c r="BZ46" s="523"/>
      <c r="CA46" s="523"/>
      <c r="CB46" s="523"/>
      <c r="CC46" s="523"/>
      <c r="CD46" s="523"/>
      <c r="CE46" s="523"/>
      <c r="CF46" s="523"/>
      <c r="CG46" s="523"/>
      <c r="CH46" s="477"/>
      <c r="CI46" s="477"/>
      <c r="CJ46" s="477"/>
      <c r="CK46" s="477"/>
      <c r="CL46" s="477"/>
      <c r="CM46" s="477"/>
      <c r="CN46" s="477"/>
      <c r="CO46" s="477"/>
      <c r="CP46" s="477"/>
      <c r="CQ46" s="477"/>
      <c r="CR46" s="477"/>
      <c r="CS46" s="477"/>
      <c r="CT46" s="477"/>
      <c r="CU46" s="477"/>
      <c r="CV46" s="477"/>
      <c r="CW46" s="477"/>
      <c r="CX46" s="477"/>
      <c r="CY46" s="477"/>
      <c r="CZ46" s="477"/>
      <c r="DA46" s="477"/>
      <c r="DB46" s="477"/>
      <c r="DC46" s="477"/>
      <c r="DD46" s="477"/>
      <c r="DE46" s="477"/>
      <c r="DF46" s="477"/>
    </row>
    <row r="47" spans="2:110" ht="15.75" customHeight="1" x14ac:dyDescent="0.25">
      <c r="B47" s="99"/>
      <c r="C47" s="99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P47" s="453"/>
      <c r="Q47" s="100"/>
      <c r="R47" s="100"/>
      <c r="T47" s="742">
        <v>1</v>
      </c>
      <c r="U47" s="59">
        <v>1</v>
      </c>
      <c r="V47" s="48">
        <v>7111</v>
      </c>
      <c r="W47" s="48" t="s">
        <v>12</v>
      </c>
      <c r="X47" s="72">
        <f>'Structural Information'!$AC$8</f>
        <v>4.5</v>
      </c>
      <c r="Y47" s="129">
        <f>2*(SUM('Structural Information'!$X$19:$X$20))*(200)/$X47</f>
        <v>107233.0292425316</v>
      </c>
      <c r="Z47" s="130" t="s">
        <v>85</v>
      </c>
      <c r="AA47" s="473"/>
      <c r="AB47" s="473"/>
      <c r="AC47" s="473"/>
      <c r="AD47" s="473"/>
      <c r="AE47" s="473"/>
      <c r="AF47" s="473"/>
      <c r="AG47" s="473"/>
      <c r="AH47" s="473"/>
      <c r="AI47" s="473"/>
      <c r="AJ47" s="473"/>
      <c r="AK47" s="473"/>
      <c r="AL47" s="473"/>
      <c r="AM47" s="473"/>
      <c r="AN47" s="473"/>
      <c r="AO47" s="473"/>
      <c r="AP47" s="473"/>
      <c r="AQ47" s="473"/>
      <c r="AR47" s="473"/>
      <c r="AS47" s="473"/>
      <c r="AT47" s="473"/>
      <c r="AU47" s="473"/>
      <c r="AV47" s="473"/>
      <c r="AW47" s="473"/>
      <c r="AX47" s="473"/>
      <c r="AY47" s="473"/>
      <c r="AZ47" s="473"/>
      <c r="BA47" s="473"/>
      <c r="BB47" s="473"/>
      <c r="BC47" s="473"/>
      <c r="BD47" s="473"/>
      <c r="BE47" s="473"/>
      <c r="BF47" s="473"/>
      <c r="BG47" s="473"/>
      <c r="BH47" s="473"/>
      <c r="BI47" s="473"/>
      <c r="BJ47" s="473"/>
      <c r="BK47" s="473"/>
      <c r="BL47" s="473"/>
      <c r="BM47" s="473"/>
      <c r="BN47" s="473"/>
      <c r="BO47" s="473"/>
      <c r="BP47" s="523"/>
      <c r="BQ47" s="523"/>
      <c r="BR47" s="523"/>
      <c r="BS47" s="523"/>
      <c r="BT47" s="523"/>
      <c r="BU47" s="523"/>
      <c r="BV47" s="523"/>
      <c r="BW47" s="523"/>
      <c r="BX47" s="523"/>
      <c r="BY47" s="523"/>
      <c r="BZ47" s="523"/>
      <c r="CA47" s="523"/>
      <c r="CB47" s="523"/>
      <c r="CC47" s="523"/>
      <c r="CD47" s="523"/>
      <c r="CE47" s="523"/>
      <c r="CF47" s="523"/>
      <c r="CG47" s="523"/>
      <c r="CH47" s="477"/>
      <c r="CI47" s="477"/>
      <c r="CJ47" s="477"/>
      <c r="CK47" s="477"/>
      <c r="CL47" s="477"/>
      <c r="CM47" s="477"/>
      <c r="CN47" s="477"/>
      <c r="CO47" s="477"/>
      <c r="CP47" s="477"/>
      <c r="CQ47" s="477"/>
      <c r="CR47" s="477"/>
      <c r="CS47" s="477"/>
      <c r="CT47" s="477"/>
      <c r="CU47" s="477"/>
      <c r="CV47" s="477"/>
      <c r="CW47" s="477"/>
      <c r="CX47" s="477"/>
      <c r="CY47" s="477"/>
      <c r="CZ47" s="477"/>
      <c r="DA47" s="477"/>
      <c r="DB47" s="477"/>
      <c r="DC47" s="477"/>
      <c r="DD47" s="477"/>
      <c r="DE47" s="477"/>
      <c r="DF47" s="477"/>
    </row>
    <row r="48" spans="2:110" ht="15.75" customHeight="1" x14ac:dyDescent="0.25">
      <c r="B48" s="99"/>
      <c r="C48" s="99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3"/>
      <c r="P48" s="453"/>
      <c r="Q48" s="100"/>
      <c r="R48" s="100"/>
      <c r="T48" s="591"/>
      <c r="U48" s="17">
        <v>2</v>
      </c>
      <c r="V48" s="17">
        <v>7211</v>
      </c>
      <c r="W48" s="17" t="s">
        <v>12</v>
      </c>
      <c r="X48" s="73">
        <f>'Structural Information'!$AC$7</f>
        <v>2</v>
      </c>
      <c r="Y48" s="125">
        <f>2*(SUM('Structural Information'!$X$19:$X$20))*(200)/$X48</f>
        <v>241274.31579569611</v>
      </c>
      <c r="Z48" s="123" t="s">
        <v>85</v>
      </c>
      <c r="AA48" s="473"/>
      <c r="AB48" s="473"/>
      <c r="AC48" s="473"/>
      <c r="AD48" s="473"/>
      <c r="AE48" s="473"/>
      <c r="AF48" s="473"/>
      <c r="AG48" s="473"/>
      <c r="AH48" s="473"/>
      <c r="AI48" s="473"/>
      <c r="AJ48" s="473"/>
      <c r="AK48" s="473"/>
      <c r="AL48" s="473"/>
      <c r="AM48" s="473"/>
      <c r="AN48" s="473"/>
      <c r="AO48" s="473"/>
      <c r="AP48" s="473"/>
      <c r="AQ48" s="473"/>
      <c r="AR48" s="473"/>
      <c r="AS48" s="473"/>
      <c r="AT48" s="473"/>
      <c r="AU48" s="473"/>
      <c r="AV48" s="473"/>
      <c r="AW48" s="473"/>
      <c r="AX48" s="473"/>
      <c r="AY48" s="473"/>
      <c r="AZ48" s="473"/>
      <c r="BA48" s="473"/>
      <c r="BB48" s="473"/>
      <c r="BC48" s="473"/>
      <c r="BD48" s="473"/>
      <c r="BE48" s="473"/>
      <c r="BF48" s="473"/>
      <c r="BG48" s="473"/>
      <c r="BH48" s="473"/>
      <c r="BI48" s="473"/>
      <c r="BJ48" s="473"/>
      <c r="BK48" s="473"/>
      <c r="BL48" s="473"/>
      <c r="BM48" s="473"/>
      <c r="BN48" s="473"/>
      <c r="BO48" s="473"/>
      <c r="BP48" s="523"/>
      <c r="BQ48" s="523"/>
      <c r="BR48" s="523"/>
      <c r="BS48" s="523"/>
      <c r="BT48" s="523"/>
      <c r="BU48" s="523"/>
      <c r="BV48" s="523"/>
      <c r="BW48" s="523"/>
      <c r="BX48" s="523"/>
      <c r="BY48" s="523"/>
      <c r="BZ48" s="523"/>
      <c r="CA48" s="523"/>
      <c r="CB48" s="523"/>
      <c r="CC48" s="523"/>
      <c r="CD48" s="523"/>
      <c r="CE48" s="523"/>
      <c r="CF48" s="523"/>
      <c r="CG48" s="523"/>
      <c r="CH48" s="477"/>
      <c r="CI48" s="477"/>
      <c r="CJ48" s="477"/>
      <c r="CK48" s="477"/>
      <c r="CL48" s="477"/>
      <c r="CM48" s="477"/>
      <c r="CN48" s="477"/>
      <c r="CO48" s="477"/>
      <c r="CP48" s="477"/>
      <c r="CQ48" s="477"/>
      <c r="CR48" s="477"/>
      <c r="CS48" s="477"/>
      <c r="CT48" s="477"/>
      <c r="CU48" s="477"/>
      <c r="CV48" s="477"/>
      <c r="CW48" s="477"/>
      <c r="CX48" s="477"/>
      <c r="CY48" s="477"/>
      <c r="CZ48" s="477"/>
      <c r="DA48" s="477"/>
      <c r="DB48" s="477"/>
      <c r="DC48" s="477"/>
      <c r="DD48" s="477"/>
      <c r="DE48" s="477"/>
      <c r="DF48" s="477"/>
    </row>
    <row r="49" spans="2:110" ht="16.5" thickBot="1" x14ac:dyDescent="0.3">
      <c r="B49" s="99"/>
      <c r="C49" s="99"/>
      <c r="D49" s="453"/>
      <c r="E49" s="453"/>
      <c r="F49" s="453"/>
      <c r="G49" s="453"/>
      <c r="H49" s="453"/>
      <c r="I49" s="453"/>
      <c r="J49" s="453"/>
      <c r="K49" s="453"/>
      <c r="L49" s="453"/>
      <c r="M49" s="453"/>
      <c r="N49" s="453"/>
      <c r="O49" s="453"/>
      <c r="P49" s="453"/>
      <c r="Q49" s="100"/>
      <c r="R49" s="100"/>
      <c r="T49" s="741"/>
      <c r="U49" s="49">
        <v>3</v>
      </c>
      <c r="V49" s="49">
        <v>7311</v>
      </c>
      <c r="W49" s="49" t="s">
        <v>12</v>
      </c>
      <c r="X49" s="74">
        <f>'Structural Information'!$AC$6</f>
        <v>4.5</v>
      </c>
      <c r="Y49" s="126">
        <f>2*(SUM('Structural Information'!$X$19:$X$20))*(200)/$X49</f>
        <v>107233.0292425316</v>
      </c>
      <c r="Z49" s="124" t="s">
        <v>85</v>
      </c>
      <c r="AA49" s="473"/>
      <c r="AB49" s="473"/>
      <c r="AC49" s="473"/>
      <c r="AD49" s="473"/>
      <c r="AE49" s="473"/>
      <c r="AF49" s="473"/>
      <c r="AG49" s="473"/>
      <c r="AH49" s="473"/>
      <c r="AI49" s="473"/>
      <c r="AJ49" s="473"/>
      <c r="AK49" s="473"/>
      <c r="AL49" s="473"/>
      <c r="AM49" s="473"/>
      <c r="AN49" s="473"/>
      <c r="AO49" s="473"/>
      <c r="AP49" s="473"/>
      <c r="AQ49" s="473"/>
      <c r="AR49" s="473"/>
      <c r="AS49" s="473"/>
      <c r="AT49" s="473"/>
      <c r="AU49" s="473"/>
      <c r="AV49" s="473"/>
      <c r="AW49" s="473"/>
      <c r="AX49" s="473"/>
      <c r="AY49" s="473"/>
      <c r="AZ49" s="473"/>
      <c r="BA49" s="473"/>
      <c r="BB49" s="473"/>
      <c r="BC49" s="473"/>
      <c r="BD49" s="473"/>
      <c r="BE49" s="473"/>
      <c r="BF49" s="473"/>
      <c r="BG49" s="473"/>
      <c r="BH49" s="473"/>
      <c r="BI49" s="473"/>
      <c r="BJ49" s="473"/>
      <c r="BK49" s="473"/>
      <c r="BL49" s="473"/>
      <c r="BM49" s="473"/>
      <c r="BN49" s="473"/>
      <c r="BO49" s="473"/>
      <c r="BP49" s="523"/>
      <c r="BQ49" s="523"/>
      <c r="BR49" s="523"/>
      <c r="BS49" s="523"/>
      <c r="BT49" s="523"/>
      <c r="BU49" s="523"/>
      <c r="BV49" s="523"/>
      <c r="BW49" s="523"/>
      <c r="BX49" s="523"/>
      <c r="BY49" s="523"/>
      <c r="BZ49" s="523"/>
      <c r="CA49" s="523"/>
      <c r="CB49" s="523"/>
      <c r="CC49" s="523"/>
      <c r="CD49" s="523"/>
      <c r="CE49" s="523"/>
      <c r="CF49" s="523"/>
      <c r="CG49" s="523"/>
      <c r="CH49" s="477"/>
      <c r="CI49" s="477"/>
      <c r="CJ49" s="477"/>
      <c r="CK49" s="477"/>
      <c r="CL49" s="477"/>
      <c r="CM49" s="477"/>
      <c r="CN49" s="477"/>
      <c r="CO49" s="477"/>
      <c r="CP49" s="477"/>
      <c r="CQ49" s="477"/>
      <c r="CR49" s="477"/>
      <c r="CS49" s="477"/>
      <c r="CT49" s="477"/>
      <c r="CU49" s="477"/>
      <c r="CV49" s="477"/>
      <c r="CW49" s="477"/>
      <c r="CX49" s="477"/>
      <c r="CY49" s="477"/>
      <c r="CZ49" s="477"/>
      <c r="DA49" s="477"/>
      <c r="DB49" s="477"/>
      <c r="DC49" s="477"/>
      <c r="DD49" s="477"/>
      <c r="DE49" s="477"/>
      <c r="DF49" s="477"/>
    </row>
    <row r="50" spans="2:110" ht="15" customHeight="1" x14ac:dyDescent="0.25">
      <c r="B50" s="99"/>
      <c r="C50" s="99"/>
      <c r="D50" s="453"/>
      <c r="E50" s="453"/>
      <c r="F50" s="453"/>
      <c r="G50" s="453"/>
      <c r="H50" s="453"/>
      <c r="I50" s="453"/>
      <c r="J50" s="453"/>
      <c r="K50" s="453"/>
      <c r="L50" s="453"/>
      <c r="M50" s="453"/>
      <c r="N50" s="453"/>
      <c r="O50" s="453"/>
      <c r="P50" s="453"/>
      <c r="Q50" s="100"/>
      <c r="R50" s="100"/>
      <c r="T50" s="475"/>
      <c r="U50" s="475"/>
      <c r="V50" s="475"/>
      <c r="W50" s="475"/>
      <c r="X50" s="475"/>
      <c r="Y50" s="475"/>
      <c r="Z50" s="473"/>
      <c r="AA50" s="473"/>
      <c r="AB50" s="473"/>
      <c r="AC50" s="473"/>
      <c r="AD50" s="473"/>
      <c r="AE50" s="473"/>
      <c r="AF50" s="473"/>
      <c r="AG50" s="473"/>
      <c r="AH50" s="473"/>
      <c r="AI50" s="473"/>
      <c r="AJ50" s="473"/>
      <c r="AK50" s="473"/>
      <c r="AL50" s="473"/>
      <c r="AM50" s="473"/>
      <c r="AN50" s="473"/>
      <c r="AO50" s="473"/>
      <c r="AP50" s="473"/>
      <c r="AQ50" s="473"/>
      <c r="AR50" s="473"/>
      <c r="AS50" s="473"/>
      <c r="AT50" s="473"/>
      <c r="AU50" s="473"/>
      <c r="AV50" s="473"/>
      <c r="AW50" s="473"/>
      <c r="AX50" s="473"/>
      <c r="AY50" s="473"/>
      <c r="AZ50" s="473"/>
      <c r="BA50" s="473"/>
      <c r="BB50" s="473"/>
      <c r="BC50" s="473"/>
      <c r="BD50" s="473"/>
      <c r="BE50" s="473"/>
      <c r="BF50" s="473"/>
      <c r="BG50" s="473"/>
      <c r="BH50" s="473"/>
      <c r="BI50" s="473"/>
      <c r="BJ50" s="473"/>
      <c r="BK50" s="473"/>
      <c r="BL50" s="473"/>
      <c r="BM50" s="473"/>
      <c r="BN50" s="473"/>
      <c r="BO50" s="473"/>
      <c r="BP50" s="523"/>
      <c r="BQ50" s="523"/>
      <c r="BR50" s="523"/>
      <c r="BS50" s="523"/>
      <c r="BT50" s="523"/>
      <c r="BU50" s="523"/>
      <c r="BV50" s="523"/>
      <c r="BW50" s="523"/>
      <c r="BX50" s="523"/>
      <c r="BY50" s="523"/>
      <c r="BZ50" s="523"/>
      <c r="CA50" s="523"/>
      <c r="CB50" s="523"/>
      <c r="CC50" s="523"/>
      <c r="CD50" s="523"/>
      <c r="CE50" s="523"/>
      <c r="CF50" s="523"/>
      <c r="CG50" s="523"/>
      <c r="CH50" s="477"/>
      <c r="CI50" s="477"/>
      <c r="CJ50" s="477"/>
      <c r="CK50" s="477"/>
      <c r="CL50" s="477"/>
      <c r="CM50" s="477"/>
      <c r="CN50" s="477"/>
      <c r="CO50" s="477"/>
      <c r="CP50" s="477"/>
      <c r="CQ50" s="477"/>
      <c r="CR50" s="477"/>
      <c r="CS50" s="477"/>
      <c r="CT50" s="477"/>
      <c r="CU50" s="477"/>
      <c r="CV50" s="477"/>
      <c r="CW50" s="477"/>
      <c r="CX50" s="477"/>
      <c r="CY50" s="477"/>
      <c r="CZ50" s="477"/>
      <c r="DA50" s="477"/>
      <c r="DB50" s="477"/>
      <c r="DC50" s="477"/>
      <c r="DD50" s="477"/>
      <c r="DE50" s="477"/>
      <c r="DF50" s="477"/>
    </row>
    <row r="51" spans="2:110" ht="15" customHeight="1" x14ac:dyDescent="0.25">
      <c r="B51" s="99"/>
      <c r="C51" s="99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100"/>
      <c r="R51" s="100"/>
      <c r="T51" s="475"/>
      <c r="U51" s="475"/>
      <c r="V51" s="475"/>
      <c r="W51" s="475"/>
      <c r="X51" s="475"/>
      <c r="Y51" s="475"/>
      <c r="Z51" s="473"/>
      <c r="AA51" s="473"/>
      <c r="AB51" s="473"/>
      <c r="AC51" s="473"/>
      <c r="AD51" s="473"/>
      <c r="AE51" s="473"/>
      <c r="AF51" s="473"/>
      <c r="AG51" s="473"/>
      <c r="AH51" s="473"/>
      <c r="AI51" s="473"/>
      <c r="AJ51" s="473"/>
      <c r="AK51" s="473"/>
      <c r="AL51" s="473"/>
      <c r="AM51" s="473"/>
      <c r="AN51" s="473"/>
      <c r="AO51" s="473"/>
      <c r="AP51" s="473"/>
      <c r="AQ51" s="473"/>
      <c r="AR51" s="473"/>
      <c r="AS51" s="473"/>
      <c r="AT51" s="473"/>
      <c r="AU51" s="473"/>
      <c r="AV51" s="473"/>
      <c r="AW51" s="473"/>
      <c r="AX51" s="473"/>
      <c r="AY51" s="473"/>
      <c r="AZ51" s="473"/>
      <c r="BA51" s="473"/>
      <c r="BB51" s="473"/>
      <c r="BC51" s="473"/>
      <c r="BD51" s="473"/>
      <c r="BE51" s="473"/>
      <c r="BF51" s="473"/>
      <c r="BG51" s="473"/>
      <c r="BH51" s="473"/>
      <c r="BI51" s="473"/>
      <c r="BJ51" s="473"/>
      <c r="BK51" s="473"/>
      <c r="BL51" s="473"/>
      <c r="BM51" s="473"/>
      <c r="BN51" s="473"/>
      <c r="BO51" s="473"/>
      <c r="BP51" s="523"/>
      <c r="BQ51" s="523"/>
      <c r="BR51" s="523"/>
      <c r="BS51" s="523"/>
      <c r="BT51" s="523"/>
      <c r="BU51" s="523"/>
      <c r="BV51" s="523"/>
      <c r="BW51" s="523"/>
      <c r="BX51" s="523"/>
      <c r="BY51" s="523"/>
      <c r="BZ51" s="523"/>
      <c r="CA51" s="523"/>
      <c r="CB51" s="523"/>
      <c r="CC51" s="523"/>
      <c r="CD51" s="523"/>
      <c r="CE51" s="523"/>
      <c r="CF51" s="523"/>
      <c r="CG51" s="523"/>
      <c r="CH51" s="477"/>
      <c r="CI51" s="477"/>
      <c r="CJ51" s="477"/>
      <c r="CK51" s="477"/>
      <c r="CL51" s="477"/>
      <c r="CM51" s="477"/>
      <c r="CN51" s="477"/>
      <c r="CO51" s="477"/>
      <c r="CP51" s="477"/>
      <c r="CQ51" s="477"/>
      <c r="CR51" s="477"/>
      <c r="CS51" s="477"/>
      <c r="CT51" s="477"/>
      <c r="CU51" s="477"/>
      <c r="CV51" s="477"/>
      <c r="CW51" s="477"/>
      <c r="CX51" s="477"/>
      <c r="CY51" s="477"/>
      <c r="CZ51" s="477"/>
      <c r="DA51" s="477"/>
      <c r="DB51" s="477"/>
      <c r="DC51" s="477"/>
      <c r="DD51" s="477"/>
      <c r="DE51" s="477"/>
      <c r="DF51" s="477"/>
    </row>
    <row r="52" spans="2:110" ht="15" customHeight="1" x14ac:dyDescent="0.25">
      <c r="B52" s="99"/>
      <c r="C52" s="99"/>
      <c r="D52" s="453"/>
      <c r="E52" s="453"/>
      <c r="F52" s="453"/>
      <c r="G52" s="453"/>
      <c r="H52" s="453"/>
      <c r="I52" s="453"/>
      <c r="J52" s="453"/>
      <c r="K52" s="453"/>
      <c r="L52" s="453"/>
      <c r="M52" s="453"/>
      <c r="N52" s="453"/>
      <c r="O52" s="453"/>
      <c r="P52" s="453"/>
      <c r="Q52" s="100"/>
      <c r="R52" s="100"/>
      <c r="T52" s="475"/>
      <c r="U52" s="475"/>
      <c r="V52" s="475"/>
      <c r="W52" s="475"/>
      <c r="X52" s="475"/>
      <c r="Y52" s="475"/>
      <c r="Z52" s="473"/>
      <c r="AA52" s="473"/>
      <c r="AB52" s="473"/>
      <c r="AC52" s="473"/>
      <c r="AD52" s="473"/>
      <c r="AE52" s="473"/>
      <c r="AF52" s="473"/>
      <c r="AG52" s="473"/>
      <c r="AH52" s="473"/>
      <c r="AI52" s="473"/>
      <c r="AJ52" s="473"/>
      <c r="AK52" s="473"/>
      <c r="AL52" s="473"/>
      <c r="AM52" s="473"/>
      <c r="AN52" s="473"/>
      <c r="AO52" s="473"/>
      <c r="AP52" s="473"/>
      <c r="AQ52" s="473"/>
      <c r="AR52" s="473"/>
      <c r="AS52" s="473"/>
      <c r="AT52" s="473"/>
      <c r="AU52" s="473"/>
      <c r="AV52" s="473"/>
      <c r="AW52" s="473"/>
      <c r="AX52" s="473"/>
      <c r="AY52" s="473"/>
      <c r="AZ52" s="473"/>
      <c r="BA52" s="473"/>
      <c r="BB52" s="473"/>
      <c r="BC52" s="473"/>
      <c r="BD52" s="473"/>
      <c r="BE52" s="473"/>
      <c r="BF52" s="473"/>
      <c r="BG52" s="473"/>
      <c r="BH52" s="473"/>
      <c r="BI52" s="473"/>
      <c r="BJ52" s="473"/>
      <c r="BK52" s="473"/>
      <c r="BL52" s="473"/>
      <c r="BM52" s="473"/>
      <c r="BN52" s="473"/>
      <c r="BO52" s="473"/>
      <c r="BP52" s="523"/>
      <c r="BQ52" s="523"/>
      <c r="BR52" s="523"/>
      <c r="BS52" s="523"/>
      <c r="BT52" s="523"/>
      <c r="BU52" s="523"/>
      <c r="BV52" s="523"/>
      <c r="BW52" s="523"/>
      <c r="BX52" s="523"/>
      <c r="BY52" s="523"/>
      <c r="BZ52" s="523"/>
      <c r="CA52" s="523"/>
      <c r="CB52" s="523"/>
      <c r="CC52" s="523"/>
      <c r="CD52" s="523"/>
      <c r="CE52" s="523"/>
      <c r="CF52" s="523"/>
      <c r="CG52" s="523"/>
      <c r="CH52" s="477"/>
      <c r="CI52" s="477"/>
      <c r="CJ52" s="477"/>
      <c r="CK52" s="477"/>
      <c r="CL52" s="477"/>
      <c r="CM52" s="477"/>
      <c r="CN52" s="477"/>
      <c r="CO52" s="477"/>
      <c r="CP52" s="477"/>
      <c r="CQ52" s="477"/>
      <c r="CR52" s="477"/>
      <c r="CS52" s="477"/>
      <c r="CT52" s="477"/>
      <c r="CU52" s="477"/>
      <c r="CV52" s="477"/>
      <c r="CW52" s="477"/>
      <c r="CX52" s="477"/>
      <c r="CY52" s="477"/>
      <c r="CZ52" s="477"/>
      <c r="DA52" s="477"/>
      <c r="DB52" s="477"/>
      <c r="DC52" s="477"/>
      <c r="DD52" s="477"/>
      <c r="DE52" s="477"/>
      <c r="DF52" s="477"/>
    </row>
    <row r="53" spans="2:110" ht="15" customHeight="1" x14ac:dyDescent="0.25">
      <c r="B53" s="99"/>
      <c r="C53" s="99"/>
      <c r="D53" s="453"/>
      <c r="E53" s="453"/>
      <c r="F53" s="453"/>
      <c r="G53" s="453"/>
      <c r="H53" s="453"/>
      <c r="I53" s="453"/>
      <c r="J53" s="453"/>
      <c r="K53" s="453"/>
      <c r="L53" s="453"/>
      <c r="M53" s="453"/>
      <c r="N53" s="453"/>
      <c r="O53" s="453"/>
      <c r="P53" s="453"/>
      <c r="Q53" s="100"/>
      <c r="R53" s="100"/>
      <c r="T53" s="475"/>
      <c r="U53" s="475"/>
      <c r="V53" s="475"/>
      <c r="W53" s="475"/>
      <c r="X53" s="475"/>
      <c r="Y53" s="475"/>
      <c r="Z53" s="473"/>
      <c r="AA53" s="473"/>
      <c r="AB53" s="473"/>
      <c r="AC53" s="473"/>
      <c r="AD53" s="473"/>
      <c r="AE53" s="473"/>
      <c r="AF53" s="473"/>
      <c r="AG53" s="473"/>
      <c r="AH53" s="473"/>
      <c r="AI53" s="473"/>
      <c r="AJ53" s="473"/>
      <c r="AK53" s="473"/>
      <c r="AL53" s="473"/>
      <c r="AM53" s="473"/>
      <c r="AN53" s="473"/>
      <c r="AO53" s="473"/>
      <c r="AP53" s="473"/>
      <c r="AQ53" s="473"/>
      <c r="AR53" s="473"/>
      <c r="AS53" s="473"/>
      <c r="AT53" s="473"/>
      <c r="AU53" s="473"/>
      <c r="AV53" s="473"/>
      <c r="AW53" s="473"/>
      <c r="AX53" s="473"/>
      <c r="AY53" s="473"/>
      <c r="AZ53" s="473"/>
      <c r="BA53" s="473"/>
      <c r="BB53" s="473"/>
      <c r="BC53" s="473"/>
      <c r="BD53" s="473"/>
      <c r="BE53" s="473"/>
      <c r="BF53" s="473"/>
      <c r="BG53" s="473"/>
      <c r="BH53" s="473"/>
      <c r="BI53" s="473"/>
      <c r="BJ53" s="473"/>
      <c r="BK53" s="473"/>
      <c r="BL53" s="473"/>
      <c r="BM53" s="473"/>
      <c r="BN53" s="473"/>
      <c r="BO53" s="473"/>
      <c r="BP53" s="523"/>
      <c r="BQ53" s="523"/>
      <c r="BR53" s="523"/>
      <c r="BS53" s="523"/>
      <c r="BT53" s="523"/>
      <c r="BU53" s="523"/>
      <c r="BV53" s="523"/>
      <c r="BW53" s="523"/>
      <c r="BX53" s="523"/>
      <c r="BY53" s="523"/>
      <c r="BZ53" s="523"/>
      <c r="CA53" s="523"/>
      <c r="CB53" s="523"/>
      <c r="CC53" s="523"/>
      <c r="CD53" s="523"/>
      <c r="CE53" s="523"/>
      <c r="CF53" s="523"/>
      <c r="CG53" s="523"/>
      <c r="CH53" s="477"/>
      <c r="CI53" s="477"/>
      <c r="CJ53" s="477"/>
      <c r="CK53" s="477"/>
      <c r="CL53" s="477"/>
      <c r="CM53" s="477"/>
      <c r="CN53" s="477"/>
      <c r="CO53" s="477"/>
      <c r="CP53" s="477"/>
      <c r="CQ53" s="477"/>
      <c r="CR53" s="477"/>
      <c r="CS53" s="477"/>
      <c r="CT53" s="477"/>
      <c r="CU53" s="477"/>
      <c r="CV53" s="477"/>
      <c r="CW53" s="477"/>
      <c r="CX53" s="477"/>
      <c r="CY53" s="477"/>
      <c r="CZ53" s="477"/>
      <c r="DA53" s="477"/>
      <c r="DB53" s="477"/>
      <c r="DC53" s="477"/>
      <c r="DD53" s="477"/>
      <c r="DE53" s="477"/>
      <c r="DF53" s="477"/>
    </row>
    <row r="54" spans="2:110" ht="15" customHeight="1" x14ac:dyDescent="0.25">
      <c r="B54" s="99"/>
      <c r="C54" s="99"/>
      <c r="D54" s="453"/>
      <c r="E54" s="453"/>
      <c r="F54" s="453"/>
      <c r="G54" s="453"/>
      <c r="H54" s="453"/>
      <c r="I54" s="453"/>
      <c r="J54" s="453"/>
      <c r="K54" s="453"/>
      <c r="L54" s="453"/>
      <c r="M54" s="453"/>
      <c r="N54" s="453"/>
      <c r="O54" s="453"/>
      <c r="P54" s="453"/>
      <c r="Q54" s="100"/>
      <c r="R54" s="100"/>
      <c r="T54" s="475"/>
      <c r="U54" s="475"/>
      <c r="V54" s="475"/>
      <c r="W54" s="475"/>
      <c r="X54" s="475"/>
      <c r="Y54" s="475"/>
      <c r="Z54" s="473"/>
      <c r="AA54" s="473"/>
      <c r="AB54" s="473"/>
      <c r="AC54" s="473"/>
      <c r="AD54" s="473"/>
      <c r="AE54" s="473"/>
      <c r="AF54" s="473"/>
      <c r="AG54" s="473"/>
      <c r="AH54" s="473"/>
      <c r="AI54" s="473"/>
      <c r="AJ54" s="473"/>
      <c r="AK54" s="473"/>
      <c r="AL54" s="473"/>
      <c r="AM54" s="473"/>
      <c r="AN54" s="473"/>
      <c r="AO54" s="473"/>
      <c r="AP54" s="473"/>
      <c r="AQ54" s="473"/>
      <c r="AR54" s="473"/>
      <c r="AS54" s="473"/>
      <c r="AT54" s="473"/>
      <c r="AU54" s="473"/>
      <c r="AV54" s="473"/>
      <c r="AW54" s="473"/>
      <c r="AX54" s="473"/>
      <c r="AY54" s="473"/>
      <c r="AZ54" s="473"/>
      <c r="BA54" s="473"/>
      <c r="BB54" s="473"/>
      <c r="BC54" s="473"/>
      <c r="BD54" s="473"/>
      <c r="BE54" s="473"/>
      <c r="BF54" s="473"/>
      <c r="BG54" s="473"/>
      <c r="BH54" s="473"/>
      <c r="BI54" s="473"/>
      <c r="BJ54" s="473"/>
      <c r="BK54" s="473"/>
      <c r="BL54" s="473"/>
      <c r="BM54" s="473"/>
      <c r="BN54" s="473"/>
      <c r="BO54" s="473"/>
      <c r="BP54" s="523"/>
      <c r="BQ54" s="523"/>
      <c r="BR54" s="523"/>
      <c r="BS54" s="523"/>
      <c r="BT54" s="523"/>
      <c r="BU54" s="523"/>
      <c r="BV54" s="523"/>
      <c r="BW54" s="523"/>
      <c r="BX54" s="523"/>
      <c r="BY54" s="523"/>
      <c r="BZ54" s="523"/>
      <c r="CA54" s="523"/>
      <c r="CB54" s="523"/>
      <c r="CC54" s="523"/>
      <c r="CD54" s="523"/>
      <c r="CE54" s="523"/>
      <c r="CF54" s="523"/>
      <c r="CG54" s="523"/>
      <c r="CH54" s="477"/>
      <c r="CI54" s="477"/>
      <c r="CJ54" s="477"/>
      <c r="CK54" s="477"/>
      <c r="CL54" s="477"/>
      <c r="CM54" s="477"/>
      <c r="CN54" s="477"/>
      <c r="CO54" s="477"/>
      <c r="CP54" s="477"/>
      <c r="CQ54" s="477"/>
      <c r="CR54" s="477"/>
      <c r="CS54" s="477"/>
      <c r="CT54" s="477"/>
      <c r="CU54" s="477"/>
      <c r="CV54" s="477"/>
      <c r="CW54" s="477"/>
      <c r="CX54" s="477"/>
      <c r="CY54" s="477"/>
      <c r="CZ54" s="477"/>
      <c r="DA54" s="477"/>
      <c r="DB54" s="477"/>
      <c r="DC54" s="477"/>
      <c r="DD54" s="477"/>
      <c r="DE54" s="477"/>
      <c r="DF54" s="477"/>
    </row>
    <row r="55" spans="2:110" ht="15.75" customHeight="1" thickBot="1" x14ac:dyDescent="0.3">
      <c r="B55" s="101"/>
      <c r="C55" s="101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3"/>
      <c r="R55" s="103"/>
      <c r="U55" s="476"/>
      <c r="V55" s="476"/>
      <c r="W55" s="476"/>
      <c r="X55" s="473"/>
      <c r="Y55" s="473"/>
      <c r="Z55" s="473"/>
      <c r="AA55" s="473"/>
      <c r="AB55" s="473"/>
      <c r="AC55" s="473"/>
      <c r="AD55" s="473"/>
      <c r="AE55" s="473"/>
      <c r="AF55" s="473"/>
      <c r="AG55" s="473"/>
      <c r="AH55" s="473"/>
      <c r="AI55" s="473"/>
      <c r="AJ55" s="473"/>
      <c r="AK55" s="473"/>
      <c r="AL55" s="473"/>
      <c r="AM55" s="473"/>
      <c r="AN55" s="473"/>
      <c r="AO55" s="473"/>
      <c r="AP55" s="473"/>
      <c r="AQ55" s="473"/>
      <c r="AR55" s="473"/>
      <c r="AS55" s="473"/>
      <c r="AT55" s="473"/>
      <c r="AU55" s="473"/>
      <c r="AV55" s="473"/>
      <c r="AW55" s="473"/>
      <c r="AX55" s="473"/>
      <c r="AY55" s="473"/>
      <c r="AZ55" s="473"/>
      <c r="BA55" s="473"/>
      <c r="BB55" s="473"/>
      <c r="BC55" s="473"/>
      <c r="BD55" s="473"/>
      <c r="BE55" s="473"/>
      <c r="BF55" s="473"/>
      <c r="BG55" s="473"/>
      <c r="BH55" s="473"/>
      <c r="BI55" s="473"/>
      <c r="BJ55" s="473"/>
      <c r="BK55" s="473"/>
      <c r="BL55" s="473"/>
      <c r="BM55" s="473"/>
      <c r="BN55" s="473"/>
      <c r="BO55" s="473"/>
      <c r="BP55" s="523"/>
      <c r="BQ55" s="523"/>
      <c r="BR55" s="523"/>
      <c r="BS55" s="523"/>
      <c r="BT55" s="523"/>
      <c r="BU55" s="523"/>
      <c r="BV55" s="523"/>
      <c r="BW55" s="523"/>
      <c r="BX55" s="523"/>
      <c r="BY55" s="523"/>
      <c r="BZ55" s="523"/>
      <c r="CA55" s="523"/>
      <c r="CB55" s="523"/>
      <c r="CC55" s="523"/>
      <c r="CD55" s="523"/>
      <c r="CE55" s="523"/>
      <c r="CF55" s="523"/>
      <c r="CG55" s="523"/>
      <c r="CH55" s="477"/>
      <c r="CI55" s="477"/>
      <c r="CJ55" s="477"/>
      <c r="CK55" s="477"/>
      <c r="CL55" s="477"/>
      <c r="CM55" s="477"/>
      <c r="CN55" s="477"/>
      <c r="CO55" s="477"/>
      <c r="CP55" s="477"/>
      <c r="CQ55" s="477"/>
      <c r="CR55" s="477"/>
      <c r="CS55" s="477"/>
      <c r="CT55" s="477"/>
      <c r="CU55" s="477"/>
      <c r="CV55" s="477"/>
      <c r="CW55" s="477"/>
      <c r="CX55" s="477"/>
      <c r="CY55" s="477"/>
      <c r="CZ55" s="477"/>
      <c r="DA55" s="477"/>
      <c r="DB55" s="477"/>
      <c r="DC55" s="477"/>
      <c r="DD55" s="477"/>
      <c r="DE55" s="477"/>
      <c r="DF55" s="477"/>
    </row>
    <row r="56" spans="2:110" ht="15" customHeight="1" x14ac:dyDescent="0.25">
      <c r="B56" s="453"/>
      <c r="C56" s="453"/>
      <c r="D56" s="453"/>
      <c r="E56" s="453"/>
      <c r="F56" s="453"/>
      <c r="G56" s="453"/>
      <c r="H56" s="453"/>
      <c r="I56" s="453"/>
      <c r="J56" s="453"/>
      <c r="K56" s="453"/>
      <c r="L56" s="453"/>
      <c r="M56" s="453"/>
      <c r="N56" s="453"/>
      <c r="O56" s="453"/>
      <c r="P56" s="453"/>
      <c r="Q56" s="453"/>
      <c r="R56" s="453"/>
      <c r="U56" s="476"/>
      <c r="V56" s="476"/>
      <c r="W56" s="476"/>
      <c r="X56" s="473"/>
      <c r="Y56" s="473"/>
      <c r="Z56" s="473"/>
      <c r="AA56" s="473"/>
      <c r="AB56" s="473"/>
      <c r="AC56" s="473"/>
      <c r="AD56" s="473"/>
      <c r="AE56" s="473"/>
      <c r="AF56" s="473"/>
      <c r="AG56" s="473"/>
      <c r="AH56" s="473"/>
      <c r="AI56" s="473"/>
      <c r="AJ56" s="473"/>
      <c r="AK56" s="473"/>
      <c r="AL56" s="473"/>
      <c r="AM56" s="473"/>
      <c r="AN56" s="473"/>
      <c r="AO56" s="473"/>
      <c r="AP56" s="473"/>
      <c r="AQ56" s="473"/>
      <c r="AR56" s="473"/>
      <c r="AS56" s="473"/>
      <c r="AT56" s="473"/>
      <c r="AU56" s="473"/>
      <c r="AV56" s="473"/>
      <c r="AW56" s="473"/>
      <c r="AX56" s="473"/>
      <c r="AY56" s="473"/>
      <c r="AZ56" s="473"/>
      <c r="BA56" s="473"/>
      <c r="BB56" s="473"/>
      <c r="BC56" s="473"/>
      <c r="BD56" s="473"/>
      <c r="BE56" s="473"/>
      <c r="BF56" s="473"/>
      <c r="BG56" s="473"/>
      <c r="BH56" s="473"/>
      <c r="BI56" s="473"/>
      <c r="BJ56" s="473"/>
      <c r="BK56" s="473"/>
      <c r="BL56" s="473"/>
      <c r="BM56" s="473"/>
      <c r="BN56" s="473"/>
      <c r="BO56" s="473"/>
      <c r="BP56" s="523"/>
      <c r="BQ56" s="523"/>
      <c r="BR56" s="523"/>
      <c r="BS56" s="523"/>
      <c r="BT56" s="523"/>
      <c r="BU56" s="523"/>
      <c r="BV56" s="523"/>
      <c r="BW56" s="523"/>
      <c r="BX56" s="523"/>
      <c r="BY56" s="523"/>
      <c r="BZ56" s="523"/>
      <c r="CA56" s="523"/>
      <c r="CB56" s="523"/>
      <c r="CC56" s="523"/>
      <c r="CD56" s="523"/>
      <c r="CE56" s="523"/>
      <c r="CF56" s="523"/>
      <c r="CG56" s="523"/>
      <c r="CH56" s="477"/>
      <c r="CI56" s="477"/>
      <c r="CJ56" s="477"/>
      <c r="CK56" s="477"/>
      <c r="CL56" s="477"/>
      <c r="CM56" s="477"/>
      <c r="CN56" s="477"/>
      <c r="CO56" s="477"/>
      <c r="CP56" s="477"/>
      <c r="CQ56" s="477"/>
      <c r="CR56" s="477"/>
      <c r="CS56" s="477"/>
      <c r="CT56" s="477"/>
      <c r="CU56" s="477"/>
      <c r="CV56" s="477"/>
      <c r="CW56" s="477"/>
      <c r="CX56" s="477"/>
      <c r="CY56" s="477"/>
      <c r="CZ56" s="477"/>
      <c r="DA56" s="477"/>
      <c r="DB56" s="477"/>
      <c r="DC56" s="477"/>
      <c r="DD56" s="477"/>
      <c r="DE56" s="477"/>
      <c r="DF56" s="477"/>
    </row>
    <row r="57" spans="2:110" ht="15.75" customHeight="1" x14ac:dyDescent="0.25">
      <c r="B57" s="453"/>
      <c r="C57" s="453"/>
      <c r="D57" s="453"/>
      <c r="E57" s="453"/>
      <c r="F57" s="453"/>
      <c r="G57" s="453"/>
      <c r="H57" s="453"/>
      <c r="I57" s="453"/>
      <c r="J57" s="453"/>
      <c r="K57" s="453"/>
      <c r="L57" s="453"/>
      <c r="M57" s="453"/>
      <c r="N57" s="454"/>
      <c r="O57" s="453"/>
      <c r="P57" s="453"/>
      <c r="Q57" s="453"/>
      <c r="R57" s="453"/>
      <c r="U57" s="475"/>
      <c r="V57" s="475"/>
      <c r="W57" s="475"/>
      <c r="X57" s="473"/>
      <c r="Y57" s="473"/>
      <c r="Z57" s="473"/>
      <c r="AA57" s="473"/>
      <c r="AB57" s="473"/>
      <c r="AC57" s="473"/>
      <c r="AD57" s="473"/>
      <c r="AE57" s="473"/>
      <c r="AF57" s="473"/>
      <c r="AG57" s="473"/>
      <c r="AH57" s="473"/>
      <c r="AI57" s="473"/>
      <c r="AJ57" s="473"/>
      <c r="AK57" s="473"/>
      <c r="AL57" s="473"/>
      <c r="AM57" s="473"/>
      <c r="AN57" s="473"/>
      <c r="AO57" s="473"/>
      <c r="AP57" s="473"/>
      <c r="AQ57" s="473"/>
      <c r="AR57" s="473"/>
      <c r="AS57" s="473"/>
      <c r="AT57" s="473"/>
      <c r="AU57" s="473"/>
      <c r="AV57" s="473"/>
      <c r="AW57" s="473"/>
      <c r="AX57" s="473"/>
      <c r="AY57" s="473"/>
      <c r="AZ57" s="473"/>
      <c r="BA57" s="473"/>
      <c r="BB57" s="473"/>
      <c r="BC57" s="473"/>
      <c r="BD57" s="473"/>
      <c r="BE57" s="473"/>
      <c r="BF57" s="473"/>
      <c r="BG57" s="473"/>
      <c r="BH57" s="473"/>
      <c r="BI57" s="473"/>
      <c r="BJ57" s="473"/>
      <c r="BK57" s="473"/>
      <c r="BL57" s="473"/>
      <c r="BM57" s="473"/>
      <c r="BN57" s="473"/>
      <c r="BO57" s="473"/>
      <c r="BP57" s="523"/>
      <c r="BQ57" s="523"/>
      <c r="BR57" s="523"/>
      <c r="BS57" s="523"/>
      <c r="BT57" s="523"/>
      <c r="BU57" s="523"/>
      <c r="BV57" s="523"/>
      <c r="BW57" s="523"/>
      <c r="BX57" s="523"/>
      <c r="BY57" s="523"/>
      <c r="BZ57" s="523"/>
      <c r="CA57" s="523"/>
      <c r="CB57" s="523"/>
      <c r="CC57" s="523"/>
      <c r="CD57" s="523"/>
      <c r="CE57" s="523"/>
      <c r="CF57" s="523"/>
      <c r="CG57" s="523"/>
      <c r="CH57" s="477"/>
      <c r="CI57" s="477"/>
      <c r="CJ57" s="477"/>
      <c r="CK57" s="477"/>
      <c r="CL57" s="477"/>
      <c r="CM57" s="477"/>
      <c r="CN57" s="477"/>
      <c r="CO57" s="477"/>
      <c r="CP57" s="477"/>
      <c r="CQ57" s="477"/>
      <c r="CR57" s="477"/>
      <c r="CS57" s="477"/>
      <c r="CT57" s="477"/>
      <c r="CU57" s="477"/>
      <c r="CV57" s="477"/>
      <c r="CW57" s="477"/>
      <c r="CX57" s="477"/>
      <c r="CY57" s="477"/>
      <c r="CZ57" s="477"/>
      <c r="DA57" s="477"/>
      <c r="DB57" s="477"/>
      <c r="DC57" s="477"/>
      <c r="DD57" s="477"/>
      <c r="DE57" s="477"/>
      <c r="DF57" s="477"/>
    </row>
    <row r="58" spans="2:110" ht="16.5" customHeight="1" x14ac:dyDescent="0.25">
      <c r="I58" s="453"/>
      <c r="J58" s="453"/>
      <c r="K58" s="453"/>
      <c r="L58" s="453"/>
      <c r="M58" s="453"/>
      <c r="N58" s="451"/>
      <c r="O58" s="453"/>
      <c r="P58" s="453"/>
      <c r="Q58" s="453"/>
      <c r="R58" s="453"/>
      <c r="U58" s="473"/>
      <c r="V58" s="473"/>
      <c r="W58" s="473"/>
      <c r="X58" s="473"/>
      <c r="Y58" s="473"/>
      <c r="Z58" s="473"/>
      <c r="AA58" s="473"/>
      <c r="AB58" s="473"/>
      <c r="AC58" s="473"/>
      <c r="AD58" s="473"/>
      <c r="AE58" s="473"/>
      <c r="AF58" s="473"/>
      <c r="AG58" s="473"/>
      <c r="AH58" s="473"/>
      <c r="AI58" s="473"/>
      <c r="AJ58" s="473"/>
      <c r="AK58" s="473"/>
      <c r="AL58" s="473"/>
      <c r="AM58" s="473"/>
      <c r="AN58" s="473"/>
      <c r="AO58" s="473"/>
      <c r="AP58" s="473"/>
      <c r="AQ58" s="473"/>
      <c r="AR58" s="473"/>
      <c r="AS58" s="473"/>
      <c r="AT58" s="473"/>
      <c r="AU58" s="473"/>
      <c r="AV58" s="473"/>
      <c r="AW58" s="473"/>
      <c r="AX58" s="473"/>
      <c r="AY58" s="473"/>
      <c r="AZ58" s="473"/>
      <c r="BA58" s="473"/>
      <c r="BB58" s="473"/>
      <c r="BC58" s="473"/>
      <c r="BD58" s="473"/>
      <c r="BE58" s="473"/>
      <c r="BF58" s="473"/>
      <c r="BG58" s="473"/>
      <c r="BH58" s="473"/>
      <c r="BI58" s="473"/>
      <c r="BJ58" s="473"/>
      <c r="BK58" s="473"/>
      <c r="BL58" s="473"/>
      <c r="BM58" s="473"/>
      <c r="BN58" s="473"/>
      <c r="BO58" s="473"/>
      <c r="BP58" s="523"/>
      <c r="BQ58" s="523"/>
      <c r="BR58" s="523"/>
      <c r="BS58" s="523"/>
      <c r="BT58" s="523"/>
      <c r="BU58" s="523"/>
      <c r="BV58" s="523"/>
      <c r="BW58" s="523"/>
      <c r="BX58" s="523"/>
      <c r="BY58" s="523"/>
      <c r="BZ58" s="523"/>
      <c r="CA58" s="523"/>
      <c r="CB58" s="523"/>
      <c r="CC58" s="523"/>
      <c r="CD58" s="523"/>
      <c r="CE58" s="523"/>
      <c r="CF58" s="523"/>
      <c r="CG58" s="523"/>
      <c r="CH58" s="477"/>
      <c r="CI58" s="477"/>
      <c r="CJ58" s="477"/>
      <c r="CK58" s="477"/>
      <c r="CL58" s="477"/>
      <c r="CM58" s="477"/>
      <c r="CN58" s="477"/>
      <c r="CO58" s="477"/>
      <c r="CP58" s="477"/>
      <c r="CQ58" s="477"/>
      <c r="CR58" s="477"/>
      <c r="CS58" s="477"/>
      <c r="CT58" s="477"/>
      <c r="CU58" s="477"/>
      <c r="CV58" s="477"/>
      <c r="CW58" s="477"/>
      <c r="CX58" s="477"/>
      <c r="CY58" s="477"/>
      <c r="CZ58" s="477"/>
      <c r="DA58" s="477"/>
      <c r="DB58" s="477"/>
      <c r="DC58" s="477"/>
      <c r="DD58" s="477"/>
      <c r="DE58" s="477"/>
      <c r="DF58" s="477"/>
    </row>
    <row r="59" spans="2:110" ht="16.5" customHeight="1" x14ac:dyDescent="0.25">
      <c r="I59" s="453"/>
      <c r="J59" s="453"/>
      <c r="K59" s="453"/>
      <c r="L59" s="453"/>
      <c r="U59" s="473"/>
      <c r="V59" s="473"/>
      <c r="W59" s="473"/>
      <c r="X59" s="473"/>
      <c r="Y59" s="473"/>
      <c r="Z59" s="473"/>
      <c r="AA59" s="473"/>
      <c r="AB59" s="473"/>
      <c r="AC59" s="473"/>
      <c r="AD59" s="473"/>
      <c r="AE59" s="473"/>
      <c r="AF59" s="473"/>
      <c r="AG59" s="473"/>
      <c r="AH59" s="473"/>
      <c r="AI59" s="473"/>
      <c r="AJ59" s="473"/>
      <c r="AK59" s="473"/>
      <c r="AL59" s="473"/>
      <c r="AM59" s="473"/>
      <c r="AN59" s="473"/>
      <c r="AO59" s="473"/>
      <c r="AP59" s="473"/>
      <c r="AQ59" s="473"/>
      <c r="AR59" s="473"/>
      <c r="AS59" s="473"/>
      <c r="AT59" s="473"/>
      <c r="AU59" s="473"/>
      <c r="AV59" s="473"/>
      <c r="AW59" s="473"/>
      <c r="AX59" s="473"/>
      <c r="AY59" s="473"/>
      <c r="AZ59" s="473"/>
      <c r="BA59" s="473"/>
      <c r="BB59" s="473"/>
      <c r="BC59" s="473"/>
      <c r="BD59" s="473"/>
      <c r="BE59" s="473"/>
      <c r="BF59" s="473"/>
      <c r="BG59" s="473"/>
      <c r="BH59" s="473"/>
      <c r="BI59" s="473"/>
      <c r="BJ59" s="473"/>
      <c r="BK59" s="473"/>
      <c r="BL59" s="473"/>
      <c r="BM59" s="473"/>
      <c r="BN59" s="473"/>
      <c r="BO59" s="473"/>
      <c r="BP59" s="523"/>
      <c r="BQ59" s="523"/>
      <c r="BR59" s="523"/>
      <c r="BS59" s="523"/>
      <c r="BT59" s="523"/>
      <c r="BU59" s="523"/>
      <c r="BV59" s="523"/>
      <c r="BW59" s="523"/>
      <c r="BX59" s="523"/>
      <c r="BY59" s="523"/>
      <c r="BZ59" s="523"/>
      <c r="CA59" s="523"/>
      <c r="CB59" s="523"/>
      <c r="CC59" s="523"/>
      <c r="CD59" s="523"/>
      <c r="CE59" s="523"/>
      <c r="CF59" s="523"/>
      <c r="CG59" s="523"/>
      <c r="CH59" s="477"/>
      <c r="CI59" s="477"/>
      <c r="CJ59" s="477"/>
      <c r="CK59" s="477"/>
      <c r="CL59" s="477"/>
      <c r="CM59" s="477"/>
      <c r="CN59" s="477"/>
      <c r="CO59" s="477"/>
      <c r="CP59" s="477"/>
      <c r="CQ59" s="477"/>
      <c r="CR59" s="477"/>
      <c r="CS59" s="477"/>
      <c r="CT59" s="477"/>
      <c r="CU59" s="477"/>
      <c r="CV59" s="477"/>
      <c r="CW59" s="477"/>
      <c r="CX59" s="477"/>
      <c r="CY59" s="477"/>
      <c r="CZ59" s="477"/>
      <c r="DA59" s="477"/>
      <c r="DB59" s="477"/>
      <c r="DC59" s="477"/>
      <c r="DD59" s="477"/>
      <c r="DE59" s="477"/>
      <c r="DF59" s="477"/>
    </row>
    <row r="60" spans="2:110" ht="15" customHeight="1" x14ac:dyDescent="0.25">
      <c r="I60" s="453"/>
      <c r="J60" s="453"/>
      <c r="K60" s="453"/>
      <c r="L60" s="453"/>
      <c r="U60" s="473"/>
      <c r="V60" s="473"/>
      <c r="W60" s="473"/>
      <c r="X60" s="473"/>
      <c r="Y60" s="473"/>
      <c r="Z60" s="473"/>
      <c r="AA60" s="473"/>
      <c r="AB60" s="473"/>
      <c r="AC60" s="473"/>
      <c r="AD60" s="473"/>
      <c r="AE60" s="473"/>
      <c r="AF60" s="473"/>
      <c r="AG60" s="473"/>
      <c r="AH60" s="473"/>
      <c r="AI60" s="473"/>
      <c r="AJ60" s="473"/>
      <c r="AK60" s="473"/>
      <c r="AL60" s="473"/>
      <c r="AM60" s="473"/>
      <c r="AN60" s="473"/>
      <c r="AO60" s="473"/>
      <c r="AP60" s="473"/>
      <c r="AQ60" s="473"/>
      <c r="AR60" s="473"/>
      <c r="AS60" s="473"/>
      <c r="AT60" s="473"/>
      <c r="AU60" s="473"/>
      <c r="AV60" s="473"/>
      <c r="AW60" s="473"/>
      <c r="AX60" s="473"/>
      <c r="AY60" s="473"/>
      <c r="AZ60" s="473"/>
      <c r="BA60" s="473"/>
      <c r="BB60" s="473"/>
      <c r="BC60" s="473"/>
      <c r="BD60" s="473"/>
      <c r="BE60" s="473"/>
      <c r="BF60" s="473"/>
      <c r="BG60" s="473"/>
      <c r="BH60" s="473"/>
      <c r="BI60" s="473"/>
      <c r="BJ60" s="473"/>
      <c r="BK60" s="473"/>
      <c r="BL60" s="473"/>
      <c r="BM60" s="473"/>
      <c r="BN60" s="473"/>
      <c r="BO60" s="473"/>
      <c r="BP60" s="523"/>
      <c r="BQ60" s="523"/>
      <c r="BR60" s="523"/>
      <c r="BS60" s="523"/>
      <c r="BT60" s="523"/>
      <c r="BU60" s="523"/>
      <c r="BV60" s="523"/>
      <c r="BW60" s="523"/>
      <c r="BX60" s="523"/>
      <c r="BY60" s="523"/>
      <c r="BZ60" s="523"/>
      <c r="CA60" s="523"/>
      <c r="CB60" s="523"/>
      <c r="CC60" s="523"/>
      <c r="CD60" s="523"/>
      <c r="CE60" s="523"/>
      <c r="CF60" s="523"/>
      <c r="CG60" s="523"/>
      <c r="CH60" s="477"/>
      <c r="CI60" s="477"/>
      <c r="CJ60" s="477"/>
      <c r="CK60" s="477"/>
      <c r="CL60" s="477"/>
      <c r="CM60" s="477"/>
      <c r="CN60" s="477"/>
      <c r="CO60" s="477"/>
      <c r="CP60" s="477"/>
      <c r="CQ60" s="477"/>
      <c r="CR60" s="477"/>
      <c r="CS60" s="477"/>
      <c r="CT60" s="477"/>
      <c r="CU60" s="477"/>
      <c r="CV60" s="477"/>
      <c r="CW60" s="477"/>
      <c r="CX60" s="477"/>
      <c r="CY60" s="477"/>
      <c r="CZ60" s="477"/>
      <c r="DA60" s="477"/>
      <c r="DB60" s="477"/>
      <c r="DC60" s="477"/>
      <c r="DD60" s="477"/>
      <c r="DE60" s="477"/>
      <c r="DF60" s="477"/>
    </row>
    <row r="61" spans="2:110" ht="15" customHeight="1" x14ac:dyDescent="0.25">
      <c r="I61" s="453"/>
      <c r="J61" s="453"/>
      <c r="K61" s="453"/>
      <c r="L61" s="453"/>
      <c r="U61" s="473"/>
      <c r="V61" s="473"/>
      <c r="W61" s="473"/>
      <c r="X61" s="473"/>
      <c r="Y61" s="473"/>
      <c r="Z61" s="473"/>
      <c r="AA61" s="473"/>
      <c r="AB61" s="473"/>
      <c r="AC61" s="473"/>
      <c r="AD61" s="473"/>
      <c r="AE61" s="473"/>
      <c r="AF61" s="473"/>
      <c r="AG61" s="473"/>
      <c r="AH61" s="473"/>
      <c r="AI61" s="473"/>
      <c r="AJ61" s="473"/>
      <c r="AK61" s="473"/>
      <c r="AL61" s="473"/>
      <c r="AM61" s="473"/>
      <c r="AN61" s="473"/>
      <c r="AO61" s="473"/>
      <c r="AP61" s="473"/>
      <c r="AQ61" s="473"/>
      <c r="AR61" s="473"/>
      <c r="AS61" s="473"/>
      <c r="AT61" s="473"/>
      <c r="AU61" s="473"/>
      <c r="AV61" s="473"/>
      <c r="AW61" s="473"/>
      <c r="AX61" s="473"/>
      <c r="AY61" s="473"/>
      <c r="AZ61" s="473"/>
      <c r="BA61" s="473"/>
      <c r="BB61" s="473"/>
      <c r="BC61" s="473"/>
      <c r="BD61" s="473"/>
      <c r="BE61" s="473"/>
      <c r="BF61" s="473"/>
      <c r="BG61" s="473"/>
      <c r="BH61" s="473"/>
      <c r="BI61" s="473"/>
      <c r="BJ61" s="473"/>
      <c r="BK61" s="473"/>
      <c r="BL61" s="473"/>
      <c r="BM61" s="473"/>
      <c r="BN61" s="473"/>
      <c r="BO61" s="473"/>
      <c r="BP61" s="523"/>
      <c r="BQ61" s="523"/>
      <c r="BR61" s="523"/>
      <c r="BS61" s="523"/>
      <c r="BT61" s="523"/>
      <c r="BU61" s="523"/>
      <c r="BV61" s="523"/>
      <c r="BW61" s="523"/>
      <c r="BX61" s="523"/>
      <c r="BY61" s="523"/>
      <c r="BZ61" s="523"/>
      <c r="CA61" s="523"/>
      <c r="CB61" s="523"/>
      <c r="CC61" s="523"/>
      <c r="CD61" s="523"/>
      <c r="CE61" s="523"/>
      <c r="CF61" s="523"/>
      <c r="CG61" s="523"/>
      <c r="CH61" s="477"/>
      <c r="CI61" s="477"/>
      <c r="CJ61" s="477"/>
      <c r="CK61" s="477"/>
      <c r="CL61" s="477"/>
      <c r="CM61" s="477"/>
      <c r="CN61" s="477"/>
      <c r="CO61" s="477"/>
      <c r="CP61" s="477"/>
      <c r="CQ61" s="477"/>
      <c r="CR61" s="477"/>
      <c r="CS61" s="477"/>
      <c r="CT61" s="477"/>
      <c r="CU61" s="477"/>
      <c r="CV61" s="477"/>
      <c r="CW61" s="477"/>
      <c r="CX61" s="477"/>
      <c r="CY61" s="477"/>
      <c r="CZ61" s="477"/>
      <c r="DA61" s="477"/>
      <c r="DB61" s="477"/>
      <c r="DC61" s="477"/>
      <c r="DD61" s="477"/>
      <c r="DE61" s="477"/>
      <c r="DF61" s="477"/>
    </row>
    <row r="62" spans="2:110" ht="15.75" customHeight="1" x14ac:dyDescent="0.25">
      <c r="I62" s="453"/>
      <c r="J62" s="453"/>
      <c r="K62" s="453"/>
      <c r="L62" s="453"/>
      <c r="U62" s="473"/>
      <c r="V62" s="473"/>
      <c r="W62" s="473"/>
      <c r="X62" s="473"/>
      <c r="Y62" s="473"/>
      <c r="Z62" s="473"/>
      <c r="AA62" s="473"/>
      <c r="AB62" s="473"/>
      <c r="AC62" s="473"/>
      <c r="AD62" s="473"/>
      <c r="AE62" s="473"/>
      <c r="AF62" s="473"/>
      <c r="AG62" s="473"/>
      <c r="AH62" s="473"/>
      <c r="AI62" s="473"/>
      <c r="AJ62" s="473"/>
      <c r="AK62" s="473"/>
      <c r="AL62" s="473"/>
      <c r="AM62" s="473"/>
      <c r="AN62" s="473"/>
      <c r="AO62" s="473"/>
      <c r="AP62" s="473"/>
      <c r="AQ62" s="473"/>
      <c r="AR62" s="473"/>
      <c r="AS62" s="473"/>
      <c r="AT62" s="473"/>
      <c r="AU62" s="473"/>
      <c r="AV62" s="473"/>
      <c r="AW62" s="473"/>
      <c r="AX62" s="473"/>
      <c r="AY62" s="473"/>
      <c r="AZ62" s="473"/>
      <c r="BA62" s="473"/>
      <c r="BB62" s="473"/>
      <c r="BC62" s="473"/>
      <c r="BD62" s="473"/>
      <c r="BE62" s="473"/>
      <c r="BF62" s="473"/>
      <c r="BG62" s="473"/>
      <c r="BH62" s="473"/>
      <c r="BI62" s="473"/>
      <c r="BJ62" s="473"/>
      <c r="BK62" s="473"/>
      <c r="BL62" s="473"/>
      <c r="BM62" s="473"/>
      <c r="BN62" s="473"/>
      <c r="BO62" s="473"/>
      <c r="BP62" s="523"/>
      <c r="BQ62" s="523"/>
      <c r="BR62" s="523"/>
      <c r="BS62" s="523"/>
      <c r="BT62" s="523"/>
      <c r="BU62" s="523"/>
      <c r="BV62" s="523"/>
      <c r="BW62" s="523"/>
      <c r="BX62" s="523"/>
      <c r="BY62" s="523"/>
      <c r="BZ62" s="523"/>
      <c r="CA62" s="523"/>
      <c r="CB62" s="523"/>
      <c r="CC62" s="523"/>
      <c r="CD62" s="523"/>
      <c r="CE62" s="523"/>
      <c r="CF62" s="523"/>
      <c r="CG62" s="523"/>
      <c r="CH62" s="477"/>
      <c r="CI62" s="477"/>
      <c r="CJ62" s="477"/>
      <c r="CK62" s="477"/>
      <c r="CL62" s="477"/>
      <c r="CM62" s="477"/>
      <c r="CN62" s="477"/>
      <c r="CO62" s="477"/>
      <c r="CP62" s="477"/>
      <c r="CQ62" s="477"/>
      <c r="CR62" s="477"/>
      <c r="CS62" s="477"/>
      <c r="CT62" s="477"/>
      <c r="CU62" s="477"/>
      <c r="CV62" s="477"/>
      <c r="CW62" s="477"/>
      <c r="CX62" s="477"/>
      <c r="CY62" s="477"/>
      <c r="CZ62" s="477"/>
      <c r="DA62" s="477"/>
      <c r="DB62" s="477"/>
      <c r="DC62" s="477"/>
      <c r="DD62" s="477"/>
      <c r="DE62" s="477"/>
      <c r="DF62" s="477"/>
    </row>
    <row r="63" spans="2:110" ht="15.75" customHeight="1" x14ac:dyDescent="0.25">
      <c r="U63" s="473"/>
      <c r="V63" s="473"/>
      <c r="W63" s="473"/>
      <c r="X63" s="473"/>
      <c r="Y63" s="473"/>
      <c r="Z63" s="473"/>
      <c r="AA63" s="473"/>
      <c r="AB63" s="473"/>
      <c r="AC63" s="473"/>
      <c r="AD63" s="473"/>
      <c r="AE63" s="473"/>
      <c r="AF63" s="473"/>
      <c r="AG63" s="473"/>
      <c r="AH63" s="473"/>
      <c r="AI63" s="473"/>
      <c r="AJ63" s="473"/>
      <c r="AK63" s="473"/>
      <c r="AL63" s="473"/>
      <c r="AM63" s="473"/>
      <c r="AN63" s="473"/>
      <c r="AO63" s="473"/>
      <c r="AP63" s="473"/>
      <c r="AQ63" s="473"/>
      <c r="AR63" s="473"/>
      <c r="AS63" s="473"/>
      <c r="AT63" s="473"/>
      <c r="AU63" s="473"/>
      <c r="AV63" s="473"/>
      <c r="AW63" s="473"/>
      <c r="AX63" s="473"/>
      <c r="AY63" s="473"/>
      <c r="AZ63" s="473"/>
      <c r="BA63" s="473"/>
      <c r="BB63" s="473"/>
      <c r="BC63" s="473"/>
      <c r="BD63" s="473"/>
      <c r="BE63" s="473"/>
      <c r="BF63" s="473"/>
      <c r="BG63" s="473"/>
      <c r="BH63" s="473"/>
      <c r="BI63" s="473"/>
      <c r="BJ63" s="473"/>
      <c r="BK63" s="473"/>
      <c r="BL63" s="473"/>
      <c r="BM63" s="473"/>
      <c r="BN63" s="473"/>
      <c r="BO63" s="473"/>
      <c r="BP63" s="523"/>
      <c r="BQ63" s="523"/>
      <c r="BR63" s="523"/>
      <c r="BS63" s="523"/>
      <c r="BT63" s="523"/>
      <c r="BU63" s="523"/>
      <c r="BV63" s="523"/>
      <c r="BW63" s="523"/>
      <c r="BX63" s="523"/>
      <c r="BY63" s="523"/>
      <c r="BZ63" s="523"/>
      <c r="CA63" s="523"/>
      <c r="CB63" s="523"/>
      <c r="CC63" s="523"/>
      <c r="CD63" s="523"/>
      <c r="CE63" s="523"/>
      <c r="CF63" s="523"/>
      <c r="CG63" s="523"/>
      <c r="CH63" s="477"/>
      <c r="CI63" s="477"/>
      <c r="CJ63" s="477"/>
      <c r="CK63" s="477"/>
      <c r="CL63" s="477"/>
      <c r="CM63" s="477"/>
      <c r="CN63" s="477"/>
      <c r="CO63" s="477"/>
      <c r="CP63" s="477"/>
      <c r="CQ63" s="477"/>
      <c r="CR63" s="477"/>
      <c r="CS63" s="477"/>
      <c r="CT63" s="477"/>
      <c r="CU63" s="477"/>
      <c r="CV63" s="477"/>
      <c r="CW63" s="477"/>
      <c r="CX63" s="477"/>
      <c r="CY63" s="477"/>
      <c r="CZ63" s="477"/>
      <c r="DA63" s="477"/>
      <c r="DB63" s="477"/>
      <c r="DC63" s="477"/>
      <c r="DD63" s="477"/>
      <c r="DE63" s="477"/>
      <c r="DF63" s="477"/>
    </row>
    <row r="64" spans="2:110" ht="15" customHeight="1" x14ac:dyDescent="0.25"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3"/>
      <c r="BG64" s="473"/>
      <c r="BH64" s="473"/>
      <c r="BI64" s="473"/>
      <c r="BJ64" s="473"/>
      <c r="BK64" s="473"/>
      <c r="BL64" s="473"/>
      <c r="BM64" s="473"/>
      <c r="BN64" s="473"/>
      <c r="BO64" s="473"/>
      <c r="BP64" s="523"/>
      <c r="BQ64" s="523"/>
      <c r="BR64" s="523"/>
      <c r="BS64" s="523"/>
      <c r="BT64" s="523"/>
      <c r="BU64" s="523"/>
      <c r="BV64" s="523"/>
      <c r="BW64" s="523"/>
      <c r="BX64" s="523"/>
      <c r="BY64" s="523"/>
      <c r="BZ64" s="523"/>
      <c r="CA64" s="523"/>
      <c r="CB64" s="523"/>
      <c r="CC64" s="523"/>
      <c r="CD64" s="523"/>
      <c r="CE64" s="523"/>
      <c r="CF64" s="523"/>
      <c r="CG64" s="523"/>
      <c r="CH64" s="477"/>
      <c r="CI64" s="477"/>
      <c r="CJ64" s="477"/>
      <c r="CK64" s="477"/>
      <c r="CL64" s="477"/>
      <c r="CM64" s="477"/>
      <c r="CN64" s="477"/>
      <c r="CO64" s="477"/>
      <c r="CP64" s="477"/>
      <c r="CQ64" s="477"/>
      <c r="CR64" s="477"/>
      <c r="CS64" s="477"/>
      <c r="CT64" s="477"/>
      <c r="CU64" s="477"/>
      <c r="CV64" s="477"/>
      <c r="CW64" s="477"/>
      <c r="CX64" s="477"/>
      <c r="CY64" s="477"/>
      <c r="CZ64" s="477"/>
      <c r="DA64" s="477"/>
      <c r="DB64" s="477"/>
      <c r="DC64" s="477"/>
      <c r="DD64" s="477"/>
      <c r="DE64" s="477"/>
      <c r="DF64" s="477"/>
    </row>
    <row r="65" spans="21:110" ht="15.75" customHeight="1" x14ac:dyDescent="0.25">
      <c r="U65" s="473"/>
      <c r="V65" s="473"/>
      <c r="W65" s="473"/>
      <c r="X65" s="473"/>
      <c r="Y65" s="473"/>
      <c r="Z65" s="473"/>
      <c r="AA65" s="473"/>
      <c r="AB65" s="473"/>
      <c r="AC65" s="473"/>
      <c r="AD65" s="473"/>
      <c r="AE65" s="473"/>
      <c r="AF65" s="473"/>
      <c r="AG65" s="473"/>
      <c r="AH65" s="473"/>
      <c r="AI65" s="473"/>
      <c r="AJ65" s="473"/>
      <c r="AK65" s="473"/>
      <c r="AL65" s="473"/>
      <c r="AM65" s="473"/>
      <c r="AN65" s="473"/>
      <c r="AO65" s="473"/>
      <c r="AP65" s="473"/>
      <c r="AQ65" s="473"/>
      <c r="AR65" s="473"/>
      <c r="AS65" s="473"/>
      <c r="AT65" s="473"/>
      <c r="AU65" s="473"/>
      <c r="AV65" s="473"/>
      <c r="AW65" s="473"/>
      <c r="AX65" s="473"/>
      <c r="AY65" s="473"/>
      <c r="AZ65" s="473"/>
      <c r="BA65" s="473"/>
      <c r="BB65" s="473"/>
      <c r="BC65" s="473"/>
      <c r="BD65" s="473"/>
      <c r="BE65" s="473"/>
      <c r="BF65" s="473"/>
      <c r="BG65" s="473"/>
      <c r="BH65" s="473"/>
      <c r="BI65" s="473"/>
      <c r="BJ65" s="473"/>
      <c r="BK65" s="473"/>
      <c r="BL65" s="473"/>
      <c r="BM65" s="473"/>
      <c r="BN65" s="473"/>
      <c r="BO65" s="473"/>
      <c r="BP65" s="523"/>
      <c r="BQ65" s="523"/>
      <c r="BR65" s="523"/>
      <c r="BS65" s="523"/>
      <c r="BT65" s="523"/>
      <c r="BU65" s="523"/>
      <c r="BV65" s="523"/>
      <c r="BW65" s="523"/>
      <c r="BX65" s="523"/>
      <c r="BY65" s="523"/>
      <c r="BZ65" s="523"/>
      <c r="CA65" s="523"/>
      <c r="CB65" s="523"/>
      <c r="CC65" s="523"/>
      <c r="CD65" s="523"/>
      <c r="CE65" s="523"/>
      <c r="CF65" s="523"/>
      <c r="CG65" s="523"/>
      <c r="CH65" s="477"/>
      <c r="CI65" s="477"/>
      <c r="CJ65" s="477"/>
      <c r="CK65" s="477"/>
      <c r="CL65" s="477"/>
      <c r="CM65" s="477"/>
      <c r="CN65" s="477"/>
      <c r="CO65" s="477"/>
      <c r="CP65" s="477"/>
      <c r="CQ65" s="477"/>
      <c r="CR65" s="477"/>
      <c r="CS65" s="477"/>
      <c r="CT65" s="477"/>
      <c r="CU65" s="477"/>
      <c r="CV65" s="477"/>
      <c r="CW65" s="477"/>
      <c r="CX65" s="477"/>
      <c r="CY65" s="477"/>
      <c r="CZ65" s="477"/>
      <c r="DA65" s="477"/>
      <c r="DB65" s="477"/>
      <c r="DC65" s="477"/>
      <c r="DD65" s="477"/>
      <c r="DE65" s="477"/>
      <c r="DF65" s="477"/>
    </row>
    <row r="66" spans="21:110" ht="15.75" customHeight="1" x14ac:dyDescent="0.25">
      <c r="U66" s="473"/>
      <c r="V66" s="473"/>
      <c r="W66" s="473"/>
      <c r="X66" s="473"/>
      <c r="Y66" s="473"/>
      <c r="Z66" s="473"/>
      <c r="AA66" s="473"/>
      <c r="AB66" s="473"/>
      <c r="AC66" s="473"/>
      <c r="AD66" s="473"/>
      <c r="AE66" s="473"/>
      <c r="AF66" s="473"/>
      <c r="AG66" s="473"/>
      <c r="AH66" s="473"/>
      <c r="AI66" s="473"/>
      <c r="AJ66" s="473"/>
      <c r="AK66" s="473"/>
      <c r="AL66" s="473"/>
      <c r="AM66" s="473"/>
      <c r="AN66" s="473"/>
      <c r="AO66" s="473"/>
      <c r="AP66" s="473"/>
      <c r="AQ66" s="473"/>
      <c r="AR66" s="473"/>
      <c r="AS66" s="473"/>
      <c r="AT66" s="473"/>
      <c r="AU66" s="473"/>
      <c r="AV66" s="473"/>
      <c r="AW66" s="473"/>
      <c r="AX66" s="473"/>
      <c r="AY66" s="473"/>
      <c r="AZ66" s="473"/>
      <c r="BA66" s="473"/>
      <c r="BB66" s="473"/>
      <c r="BC66" s="473"/>
      <c r="BD66" s="473"/>
      <c r="BE66" s="473"/>
      <c r="BF66" s="473"/>
      <c r="BG66" s="473"/>
      <c r="BH66" s="473"/>
      <c r="BI66" s="473"/>
      <c r="BJ66" s="473"/>
      <c r="BK66" s="473"/>
      <c r="BL66" s="473"/>
      <c r="BM66" s="473"/>
      <c r="BN66" s="473"/>
      <c r="BO66" s="473"/>
      <c r="BP66" s="523"/>
      <c r="BQ66" s="523"/>
      <c r="BR66" s="523"/>
      <c r="BS66" s="523"/>
      <c r="BT66" s="523"/>
      <c r="BU66" s="523"/>
      <c r="BV66" s="523"/>
      <c r="BW66" s="523"/>
      <c r="BX66" s="523"/>
      <c r="BY66" s="523"/>
      <c r="BZ66" s="523"/>
      <c r="CA66" s="523"/>
      <c r="CB66" s="523"/>
      <c r="CC66" s="523"/>
      <c r="CD66" s="523"/>
      <c r="CE66" s="523"/>
      <c r="CF66" s="523"/>
      <c r="CG66" s="523"/>
      <c r="CH66" s="477"/>
      <c r="CI66" s="477"/>
      <c r="CJ66" s="477"/>
      <c r="CK66" s="477"/>
      <c r="CL66" s="477"/>
      <c r="CM66" s="477"/>
      <c r="CN66" s="477"/>
      <c r="CO66" s="477"/>
      <c r="CP66" s="477"/>
      <c r="CQ66" s="477"/>
      <c r="CR66" s="477"/>
      <c r="CS66" s="477"/>
      <c r="CT66" s="477"/>
      <c r="CU66" s="477"/>
      <c r="CV66" s="477"/>
      <c r="CW66" s="477"/>
      <c r="CX66" s="477"/>
      <c r="CY66" s="477"/>
      <c r="CZ66" s="477"/>
      <c r="DA66" s="477"/>
      <c r="DB66" s="477"/>
      <c r="DC66" s="477"/>
      <c r="DD66" s="477"/>
      <c r="DE66" s="477"/>
      <c r="DF66" s="477"/>
    </row>
    <row r="67" spans="21:110" ht="15.75" customHeight="1" x14ac:dyDescent="0.25"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3"/>
      <c r="BG67" s="473"/>
      <c r="BH67" s="473"/>
      <c r="BI67" s="473"/>
      <c r="BJ67" s="473"/>
      <c r="BK67" s="473"/>
      <c r="BL67" s="473"/>
      <c r="BM67" s="473"/>
      <c r="BN67" s="473"/>
      <c r="BO67" s="473"/>
      <c r="BP67" s="523"/>
      <c r="BQ67" s="523"/>
      <c r="BR67" s="523"/>
      <c r="BS67" s="523"/>
      <c r="BT67" s="523"/>
      <c r="BU67" s="523"/>
      <c r="BV67" s="523"/>
      <c r="BW67" s="523"/>
      <c r="BX67" s="523"/>
      <c r="BY67" s="523"/>
      <c r="BZ67" s="523"/>
      <c r="CA67" s="523"/>
      <c r="CB67" s="523"/>
      <c r="CC67" s="523"/>
      <c r="CD67" s="523"/>
      <c r="CE67" s="523"/>
      <c r="CF67" s="523"/>
      <c r="CG67" s="523"/>
      <c r="CH67" s="477"/>
      <c r="CI67" s="477"/>
      <c r="CJ67" s="477"/>
      <c r="CK67" s="477"/>
      <c r="CL67" s="477"/>
      <c r="CM67" s="477"/>
      <c r="CN67" s="477"/>
      <c r="CO67" s="477"/>
      <c r="CP67" s="477"/>
      <c r="CQ67" s="477"/>
      <c r="CR67" s="477"/>
      <c r="CS67" s="477"/>
      <c r="CT67" s="477"/>
      <c r="CU67" s="477"/>
      <c r="CV67" s="477"/>
      <c r="CW67" s="477"/>
      <c r="CX67" s="477"/>
      <c r="CY67" s="477"/>
      <c r="CZ67" s="477"/>
      <c r="DA67" s="477"/>
      <c r="DB67" s="477"/>
      <c r="DC67" s="477"/>
      <c r="DD67" s="477"/>
      <c r="DE67" s="477"/>
      <c r="DF67" s="477"/>
    </row>
    <row r="68" spans="21:110" ht="15.75" customHeight="1" x14ac:dyDescent="0.25">
      <c r="U68" s="473"/>
      <c r="V68" s="473"/>
      <c r="W68" s="473"/>
      <c r="X68" s="473"/>
      <c r="Y68" s="473"/>
      <c r="Z68" s="473"/>
      <c r="AA68" s="473"/>
      <c r="AB68" s="473"/>
      <c r="AC68" s="473"/>
      <c r="AD68" s="473"/>
      <c r="AE68" s="473"/>
      <c r="AF68" s="473"/>
      <c r="AG68" s="473"/>
      <c r="AH68" s="473"/>
      <c r="AI68" s="473"/>
      <c r="AJ68" s="473"/>
      <c r="AK68" s="473"/>
      <c r="AL68" s="473"/>
      <c r="AM68" s="473"/>
      <c r="AN68" s="473"/>
      <c r="AO68" s="473"/>
      <c r="AP68" s="473"/>
      <c r="AQ68" s="473"/>
      <c r="AR68" s="473"/>
      <c r="AS68" s="473"/>
      <c r="AT68" s="473"/>
      <c r="AU68" s="473"/>
      <c r="AV68" s="473"/>
      <c r="AW68" s="473"/>
      <c r="AX68" s="473"/>
      <c r="AY68" s="473"/>
      <c r="AZ68" s="473"/>
      <c r="BA68" s="473"/>
      <c r="BB68" s="473"/>
      <c r="BC68" s="473"/>
      <c r="BD68" s="473"/>
      <c r="BE68" s="473"/>
      <c r="BF68" s="473"/>
      <c r="BG68" s="473"/>
      <c r="BH68" s="473"/>
      <c r="BI68" s="473"/>
      <c r="BJ68" s="473"/>
      <c r="BK68" s="473"/>
      <c r="BL68" s="473"/>
      <c r="BM68" s="473"/>
      <c r="BN68" s="473"/>
      <c r="BO68" s="473"/>
      <c r="BP68" s="523"/>
      <c r="BQ68" s="523"/>
      <c r="BR68" s="523"/>
      <c r="BS68" s="523"/>
      <c r="BT68" s="523"/>
      <c r="BU68" s="523"/>
      <c r="BV68" s="523"/>
      <c r="BW68" s="523"/>
      <c r="BX68" s="523"/>
      <c r="BY68" s="523"/>
      <c r="BZ68" s="523"/>
      <c r="CA68" s="523"/>
      <c r="CB68" s="523"/>
      <c r="CC68" s="523"/>
      <c r="CD68" s="523"/>
      <c r="CE68" s="523"/>
      <c r="CF68" s="523"/>
      <c r="CG68" s="523"/>
      <c r="CH68" s="477"/>
      <c r="CI68" s="477"/>
      <c r="CJ68" s="477"/>
      <c r="CK68" s="477"/>
      <c r="CL68" s="477"/>
      <c r="CM68" s="477"/>
      <c r="CN68" s="477"/>
      <c r="CO68" s="477"/>
      <c r="CP68" s="477"/>
      <c r="CQ68" s="477"/>
      <c r="CR68" s="477"/>
      <c r="CS68" s="477"/>
      <c r="CT68" s="477"/>
      <c r="CU68" s="477"/>
      <c r="CV68" s="477"/>
      <c r="CW68" s="477"/>
      <c r="CX68" s="477"/>
      <c r="CY68" s="477"/>
      <c r="CZ68" s="477"/>
      <c r="DA68" s="477"/>
      <c r="DB68" s="477"/>
      <c r="DC68" s="477"/>
      <c r="DD68" s="477"/>
      <c r="DE68" s="477"/>
      <c r="DF68" s="477"/>
    </row>
    <row r="69" spans="21:110" ht="15" customHeight="1" x14ac:dyDescent="0.25">
      <c r="U69" s="473"/>
      <c r="V69" s="473"/>
      <c r="W69" s="473"/>
      <c r="X69" s="473"/>
      <c r="Y69" s="473"/>
      <c r="Z69" s="473"/>
      <c r="AA69" s="473"/>
      <c r="AB69" s="473"/>
      <c r="AC69" s="473"/>
      <c r="AD69" s="473"/>
      <c r="AE69" s="473"/>
      <c r="AF69" s="473"/>
      <c r="AG69" s="473"/>
      <c r="AH69" s="473"/>
      <c r="AI69" s="473"/>
      <c r="AJ69" s="473"/>
      <c r="AK69" s="473"/>
      <c r="AL69" s="473"/>
      <c r="AM69" s="473"/>
      <c r="AN69" s="473"/>
      <c r="AO69" s="473"/>
      <c r="AP69" s="473"/>
      <c r="AQ69" s="473"/>
      <c r="AR69" s="473"/>
      <c r="AS69" s="473"/>
      <c r="AT69" s="473"/>
      <c r="AU69" s="473"/>
      <c r="AV69" s="473"/>
      <c r="AW69" s="473"/>
      <c r="AX69" s="473"/>
      <c r="AY69" s="473"/>
      <c r="AZ69" s="473"/>
      <c r="BA69" s="473"/>
      <c r="BB69" s="473"/>
      <c r="BC69" s="473"/>
      <c r="BD69" s="473"/>
      <c r="BE69" s="473"/>
      <c r="BF69" s="473"/>
      <c r="BG69" s="473"/>
      <c r="BH69" s="473"/>
      <c r="BI69" s="473"/>
      <c r="BJ69" s="473"/>
      <c r="BK69" s="473"/>
      <c r="BL69" s="473"/>
      <c r="BM69" s="473"/>
      <c r="BN69" s="473"/>
      <c r="BO69" s="473"/>
      <c r="BP69" s="523"/>
      <c r="BQ69" s="523"/>
      <c r="BR69" s="523"/>
      <c r="BS69" s="523"/>
      <c r="BT69" s="523"/>
      <c r="BU69" s="523"/>
      <c r="BV69" s="523"/>
      <c r="BW69" s="523"/>
      <c r="BX69" s="523"/>
      <c r="BY69" s="523"/>
      <c r="BZ69" s="523"/>
      <c r="CA69" s="523"/>
      <c r="CB69" s="523"/>
      <c r="CC69" s="523"/>
      <c r="CD69" s="523"/>
      <c r="CE69" s="523"/>
      <c r="CF69" s="523"/>
      <c r="CG69" s="523"/>
      <c r="CH69" s="477"/>
      <c r="CI69" s="477"/>
      <c r="CJ69" s="477"/>
      <c r="CK69" s="477"/>
      <c r="CL69" s="477"/>
      <c r="CM69" s="477"/>
      <c r="CN69" s="477"/>
      <c r="CO69" s="477"/>
      <c r="CP69" s="477"/>
      <c r="CQ69" s="477"/>
      <c r="CR69" s="477"/>
      <c r="CS69" s="477"/>
      <c r="CT69" s="477"/>
      <c r="CU69" s="477"/>
      <c r="CV69" s="477"/>
      <c r="CW69" s="477"/>
      <c r="CX69" s="477"/>
      <c r="CY69" s="477"/>
      <c r="CZ69" s="477"/>
      <c r="DA69" s="477"/>
      <c r="DB69" s="477"/>
      <c r="DC69" s="477"/>
      <c r="DD69" s="477"/>
      <c r="DE69" s="477"/>
      <c r="DF69" s="477"/>
    </row>
    <row r="70" spans="21:110" ht="15" customHeight="1" x14ac:dyDescent="0.25"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3"/>
      <c r="BG70" s="473"/>
      <c r="BH70" s="473"/>
      <c r="BI70" s="473"/>
      <c r="BJ70" s="473"/>
      <c r="BK70" s="473"/>
      <c r="BL70" s="473"/>
      <c r="BM70" s="473"/>
      <c r="BN70" s="473"/>
      <c r="BO70" s="473"/>
      <c r="BP70" s="523"/>
      <c r="BQ70" s="523"/>
      <c r="BR70" s="523"/>
      <c r="BS70" s="523"/>
      <c r="BT70" s="523"/>
      <c r="BU70" s="523"/>
      <c r="BV70" s="523"/>
      <c r="BW70" s="523"/>
      <c r="BX70" s="523"/>
      <c r="BY70" s="523"/>
      <c r="BZ70" s="523"/>
      <c r="CA70" s="523"/>
      <c r="CB70" s="523"/>
      <c r="CC70" s="523"/>
      <c r="CD70" s="523"/>
      <c r="CE70" s="523"/>
      <c r="CF70" s="523"/>
      <c r="CG70" s="523"/>
      <c r="CH70" s="477"/>
      <c r="CI70" s="477"/>
      <c r="CJ70" s="477"/>
      <c r="CK70" s="477"/>
      <c r="CL70" s="477"/>
      <c r="CM70" s="477"/>
      <c r="CN70" s="477"/>
      <c r="CO70" s="477"/>
      <c r="CP70" s="477"/>
      <c r="CQ70" s="477"/>
      <c r="CR70" s="477"/>
      <c r="CS70" s="477"/>
      <c r="CT70" s="477"/>
      <c r="CU70" s="477"/>
      <c r="CV70" s="477"/>
      <c r="CW70" s="477"/>
      <c r="CX70" s="477"/>
      <c r="CY70" s="477"/>
      <c r="CZ70" s="477"/>
      <c r="DA70" s="477"/>
      <c r="DB70" s="477"/>
      <c r="DC70" s="477"/>
      <c r="DD70" s="477"/>
      <c r="DE70" s="477"/>
      <c r="DF70" s="477"/>
    </row>
    <row r="71" spans="21:110" ht="15.75" customHeight="1" x14ac:dyDescent="0.25">
      <c r="U71" s="473"/>
      <c r="V71" s="473"/>
      <c r="W71" s="473"/>
      <c r="X71" s="473"/>
      <c r="Y71" s="473"/>
      <c r="Z71" s="473"/>
      <c r="AA71" s="473"/>
      <c r="AB71" s="473"/>
      <c r="AC71" s="473"/>
      <c r="AD71" s="473"/>
      <c r="AE71" s="473"/>
      <c r="AF71" s="473"/>
      <c r="AG71" s="473"/>
      <c r="AH71" s="473"/>
      <c r="AI71" s="473"/>
      <c r="AJ71" s="473"/>
      <c r="AK71" s="473"/>
      <c r="AL71" s="473"/>
      <c r="AM71" s="473"/>
      <c r="AN71" s="473"/>
      <c r="AO71" s="473"/>
      <c r="AP71" s="473"/>
      <c r="AQ71" s="473"/>
      <c r="AR71" s="473"/>
      <c r="AS71" s="473"/>
      <c r="AT71" s="473"/>
      <c r="AU71" s="473"/>
      <c r="AV71" s="473"/>
      <c r="AW71" s="473"/>
      <c r="AX71" s="473"/>
      <c r="AY71" s="473"/>
      <c r="AZ71" s="473"/>
      <c r="BA71" s="473"/>
      <c r="BB71" s="473"/>
      <c r="BC71" s="473"/>
      <c r="BD71" s="473"/>
      <c r="BE71" s="473"/>
      <c r="BF71" s="473"/>
      <c r="BG71" s="473"/>
      <c r="BH71" s="473"/>
      <c r="BI71" s="473"/>
      <c r="BJ71" s="473"/>
      <c r="BK71" s="473"/>
      <c r="BL71" s="473"/>
      <c r="BM71" s="473"/>
      <c r="BN71" s="473"/>
      <c r="BO71" s="473"/>
      <c r="BP71" s="523"/>
      <c r="BQ71" s="523"/>
      <c r="BR71" s="523"/>
      <c r="BS71" s="523"/>
      <c r="BT71" s="523"/>
      <c r="BU71" s="523"/>
      <c r="BV71" s="523"/>
      <c r="BW71" s="523"/>
      <c r="BX71" s="523"/>
      <c r="BY71" s="523"/>
      <c r="BZ71" s="523"/>
      <c r="CA71" s="523"/>
      <c r="CB71" s="523"/>
      <c r="CC71" s="523"/>
      <c r="CD71" s="523"/>
      <c r="CE71" s="523"/>
      <c r="CF71" s="523"/>
      <c r="CG71" s="523"/>
      <c r="CH71" s="477"/>
      <c r="CI71" s="477"/>
      <c r="CJ71" s="477"/>
      <c r="CK71" s="477"/>
      <c r="CL71" s="477"/>
      <c r="CM71" s="477"/>
      <c r="CN71" s="477"/>
      <c r="CO71" s="477"/>
      <c r="CP71" s="477"/>
      <c r="CQ71" s="477"/>
      <c r="CR71" s="477"/>
      <c r="CS71" s="477"/>
      <c r="CT71" s="477"/>
      <c r="CU71" s="477"/>
      <c r="CV71" s="477"/>
      <c r="CW71" s="477"/>
      <c r="CX71" s="477"/>
      <c r="CY71" s="477"/>
      <c r="CZ71" s="477"/>
      <c r="DA71" s="477"/>
      <c r="DB71" s="477"/>
      <c r="DC71" s="477"/>
      <c r="DD71" s="477"/>
      <c r="DE71" s="477"/>
      <c r="DF71" s="477"/>
    </row>
    <row r="72" spans="21:110" ht="15" customHeight="1" x14ac:dyDescent="0.25">
      <c r="U72" s="473"/>
      <c r="V72" s="473"/>
      <c r="W72" s="473"/>
      <c r="X72" s="473"/>
      <c r="Y72" s="473"/>
      <c r="Z72" s="473"/>
      <c r="AA72" s="473"/>
      <c r="AB72" s="473"/>
      <c r="AC72" s="473"/>
      <c r="AD72" s="473"/>
      <c r="AE72" s="473"/>
      <c r="AF72" s="473"/>
      <c r="AG72" s="473"/>
      <c r="AH72" s="473"/>
      <c r="AI72" s="473"/>
      <c r="AJ72" s="473"/>
      <c r="AK72" s="473"/>
      <c r="AL72" s="473"/>
      <c r="AM72" s="473"/>
      <c r="AN72" s="473"/>
      <c r="AO72" s="473"/>
      <c r="AP72" s="473"/>
      <c r="AQ72" s="473"/>
      <c r="AR72" s="473"/>
      <c r="AS72" s="473"/>
      <c r="AT72" s="473"/>
      <c r="AU72" s="473"/>
      <c r="AV72" s="473"/>
      <c r="AW72" s="473"/>
      <c r="AX72" s="473"/>
      <c r="AY72" s="473"/>
      <c r="AZ72" s="473"/>
      <c r="BA72" s="473"/>
      <c r="BB72" s="473"/>
      <c r="BC72" s="473"/>
      <c r="BD72" s="473"/>
      <c r="BE72" s="473"/>
      <c r="BF72" s="473"/>
      <c r="BG72" s="473"/>
      <c r="BH72" s="473"/>
      <c r="BI72" s="473"/>
      <c r="BJ72" s="473"/>
      <c r="BK72" s="473"/>
      <c r="BL72" s="473"/>
      <c r="BM72" s="473"/>
      <c r="BN72" s="473"/>
      <c r="BO72" s="473"/>
      <c r="BP72" s="523"/>
      <c r="BQ72" s="523"/>
      <c r="BR72" s="523"/>
      <c r="BS72" s="523"/>
      <c r="BT72" s="523"/>
      <c r="BU72" s="523"/>
      <c r="BV72" s="523"/>
      <c r="BW72" s="523"/>
      <c r="BX72" s="523"/>
      <c r="BY72" s="523"/>
      <c r="BZ72" s="523"/>
      <c r="CA72" s="523"/>
      <c r="CB72" s="523"/>
      <c r="CC72" s="523"/>
      <c r="CD72" s="523"/>
      <c r="CE72" s="523"/>
      <c r="CF72" s="523"/>
      <c r="CG72" s="523"/>
      <c r="CH72" s="477"/>
      <c r="CI72" s="477"/>
      <c r="CJ72" s="477"/>
      <c r="CK72" s="477"/>
      <c r="CL72" s="477"/>
      <c r="CM72" s="477"/>
      <c r="CN72" s="477"/>
      <c r="CO72" s="477"/>
      <c r="CP72" s="477"/>
      <c r="CQ72" s="477"/>
      <c r="CR72" s="477"/>
      <c r="CS72" s="477"/>
      <c r="CT72" s="477"/>
      <c r="CU72" s="477"/>
      <c r="CV72" s="477"/>
      <c r="CW72" s="477"/>
      <c r="CX72" s="477"/>
      <c r="CY72" s="477"/>
      <c r="CZ72" s="477"/>
      <c r="DA72" s="477"/>
      <c r="DB72" s="477"/>
      <c r="DC72" s="477"/>
      <c r="DD72" s="477"/>
      <c r="DE72" s="477"/>
      <c r="DF72" s="477"/>
    </row>
    <row r="73" spans="21:110" ht="15" customHeight="1" x14ac:dyDescent="0.25"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3"/>
      <c r="BG73" s="473"/>
      <c r="BH73" s="473"/>
      <c r="BI73" s="473"/>
      <c r="BJ73" s="473"/>
      <c r="BK73" s="473"/>
      <c r="BL73" s="473"/>
      <c r="BM73" s="473"/>
      <c r="BN73" s="473"/>
      <c r="BO73" s="473"/>
      <c r="BP73" s="523"/>
      <c r="BQ73" s="523"/>
      <c r="BR73" s="523"/>
      <c r="BS73" s="523"/>
      <c r="BT73" s="523"/>
      <c r="BU73" s="523"/>
      <c r="BV73" s="523"/>
      <c r="BW73" s="523"/>
      <c r="BX73" s="523"/>
      <c r="BY73" s="523"/>
      <c r="BZ73" s="523"/>
      <c r="CA73" s="523"/>
      <c r="CB73" s="523"/>
      <c r="CC73" s="523"/>
      <c r="CD73" s="523"/>
      <c r="CE73" s="523"/>
      <c r="CF73" s="523"/>
      <c r="CG73" s="523"/>
      <c r="CH73" s="477"/>
      <c r="CI73" s="477"/>
      <c r="CJ73" s="477"/>
      <c r="CK73" s="477"/>
      <c r="CL73" s="477"/>
      <c r="CM73" s="477"/>
      <c r="CN73" s="477"/>
      <c r="CO73" s="477"/>
      <c r="CP73" s="477"/>
      <c r="CQ73" s="477"/>
      <c r="CR73" s="477"/>
      <c r="CS73" s="477"/>
      <c r="CT73" s="477"/>
      <c r="CU73" s="477"/>
      <c r="CV73" s="477"/>
      <c r="CW73" s="477"/>
      <c r="CX73" s="477"/>
      <c r="CY73" s="477"/>
      <c r="CZ73" s="477"/>
      <c r="DA73" s="477"/>
      <c r="DB73" s="477"/>
      <c r="DC73" s="477"/>
      <c r="DD73" s="477"/>
      <c r="DE73" s="477"/>
      <c r="DF73" s="477"/>
    </row>
    <row r="74" spans="21:110" ht="15.75" customHeight="1" x14ac:dyDescent="0.25">
      <c r="U74" s="473"/>
      <c r="V74" s="473"/>
      <c r="W74" s="473"/>
      <c r="X74" s="473"/>
      <c r="Y74" s="473"/>
      <c r="Z74" s="473"/>
      <c r="AA74" s="473"/>
      <c r="AB74" s="473"/>
      <c r="AC74" s="473"/>
      <c r="AD74" s="473"/>
      <c r="AE74" s="473"/>
      <c r="AF74" s="473"/>
      <c r="AG74" s="473"/>
      <c r="AH74" s="473"/>
      <c r="AI74" s="473"/>
      <c r="AJ74" s="473"/>
      <c r="AK74" s="473"/>
      <c r="AL74" s="473"/>
      <c r="AM74" s="473"/>
      <c r="AN74" s="473"/>
      <c r="AO74" s="473"/>
      <c r="AP74" s="473"/>
      <c r="AQ74" s="473"/>
      <c r="AR74" s="473"/>
      <c r="AS74" s="473"/>
      <c r="AT74" s="473"/>
      <c r="AU74" s="473"/>
      <c r="AV74" s="473"/>
      <c r="AW74" s="473"/>
      <c r="AX74" s="473"/>
      <c r="AY74" s="473"/>
      <c r="AZ74" s="473"/>
      <c r="BA74" s="473"/>
      <c r="BB74" s="473"/>
      <c r="BC74" s="473"/>
      <c r="BD74" s="473"/>
      <c r="BE74" s="473"/>
      <c r="BF74" s="473"/>
      <c r="BG74" s="473"/>
      <c r="BH74" s="473"/>
      <c r="BI74" s="473"/>
      <c r="BJ74" s="473"/>
      <c r="BK74" s="473"/>
      <c r="BL74" s="473"/>
      <c r="BM74" s="473"/>
      <c r="BN74" s="473"/>
      <c r="BO74" s="473"/>
      <c r="BP74" s="523"/>
      <c r="BQ74" s="523"/>
      <c r="BR74" s="523"/>
      <c r="BS74" s="523"/>
      <c r="BT74" s="523"/>
      <c r="BU74" s="523"/>
      <c r="BV74" s="523"/>
      <c r="BW74" s="523"/>
      <c r="BX74" s="523"/>
      <c r="BY74" s="523"/>
      <c r="BZ74" s="523"/>
      <c r="CA74" s="523"/>
      <c r="CB74" s="523"/>
      <c r="CC74" s="523"/>
      <c r="CD74" s="523"/>
      <c r="CE74" s="523"/>
      <c r="CF74" s="523"/>
      <c r="CG74" s="523"/>
      <c r="CH74" s="477"/>
      <c r="CI74" s="477"/>
      <c r="CJ74" s="477"/>
      <c r="CK74" s="477"/>
      <c r="CL74" s="477"/>
      <c r="CM74" s="477"/>
      <c r="CN74" s="477"/>
      <c r="CO74" s="477"/>
      <c r="CP74" s="477"/>
      <c r="CQ74" s="477"/>
      <c r="CR74" s="477"/>
      <c r="CS74" s="477"/>
      <c r="CT74" s="477"/>
      <c r="CU74" s="477"/>
      <c r="CV74" s="477"/>
      <c r="CW74" s="477"/>
      <c r="CX74" s="477"/>
      <c r="CY74" s="477"/>
      <c r="CZ74" s="477"/>
      <c r="DA74" s="477"/>
      <c r="DB74" s="477"/>
      <c r="DC74" s="477"/>
      <c r="DD74" s="477"/>
      <c r="DE74" s="477"/>
      <c r="DF74" s="477"/>
    </row>
    <row r="75" spans="21:110" ht="15.75" customHeight="1" x14ac:dyDescent="0.25">
      <c r="U75" s="473"/>
      <c r="V75" s="473"/>
      <c r="W75" s="473"/>
      <c r="X75" s="473"/>
      <c r="Y75" s="473"/>
      <c r="Z75" s="473"/>
      <c r="AA75" s="473"/>
      <c r="AB75" s="473"/>
      <c r="AC75" s="473"/>
      <c r="AD75" s="473"/>
      <c r="AE75" s="473"/>
      <c r="AF75" s="473"/>
      <c r="AG75" s="473"/>
      <c r="AH75" s="473"/>
      <c r="AI75" s="473"/>
      <c r="AJ75" s="473"/>
      <c r="AK75" s="473"/>
      <c r="AL75" s="473"/>
      <c r="AM75" s="473"/>
      <c r="AN75" s="473"/>
      <c r="AO75" s="473"/>
      <c r="AP75" s="473"/>
      <c r="AQ75" s="473"/>
      <c r="AR75" s="473"/>
      <c r="AS75" s="473"/>
      <c r="AT75" s="473"/>
      <c r="AU75" s="473"/>
      <c r="AV75" s="473"/>
      <c r="AW75" s="473"/>
      <c r="AX75" s="473"/>
      <c r="AY75" s="473"/>
      <c r="AZ75" s="473"/>
      <c r="BA75" s="473"/>
      <c r="BB75" s="473"/>
      <c r="BC75" s="473"/>
      <c r="BD75" s="473"/>
      <c r="BE75" s="473"/>
      <c r="BF75" s="473"/>
      <c r="BG75" s="473"/>
      <c r="BH75" s="473"/>
      <c r="BI75" s="473"/>
      <c r="BJ75" s="473"/>
      <c r="BK75" s="473"/>
      <c r="BL75" s="473"/>
      <c r="BM75" s="473"/>
      <c r="BN75" s="473"/>
      <c r="BO75" s="473"/>
      <c r="BP75" s="523"/>
      <c r="BQ75" s="523"/>
      <c r="BR75" s="523"/>
      <c r="BS75" s="523"/>
      <c r="BT75" s="523"/>
      <c r="BU75" s="523"/>
      <c r="BV75" s="523"/>
      <c r="BW75" s="523"/>
      <c r="BX75" s="523"/>
      <c r="BY75" s="523"/>
      <c r="BZ75" s="523"/>
      <c r="CA75" s="523"/>
      <c r="CB75" s="523"/>
      <c r="CC75" s="523"/>
      <c r="CD75" s="523"/>
      <c r="CE75" s="523"/>
      <c r="CF75" s="523"/>
      <c r="CG75" s="523"/>
      <c r="CH75" s="477"/>
      <c r="CI75" s="477"/>
      <c r="CJ75" s="477"/>
      <c r="CK75" s="477"/>
      <c r="CL75" s="477"/>
      <c r="CM75" s="477"/>
      <c r="CN75" s="477"/>
      <c r="CO75" s="477"/>
      <c r="CP75" s="477"/>
      <c r="CQ75" s="477"/>
      <c r="CR75" s="477"/>
      <c r="CS75" s="477"/>
      <c r="CT75" s="477"/>
      <c r="CU75" s="477"/>
      <c r="CV75" s="477"/>
      <c r="CW75" s="477"/>
      <c r="CX75" s="477"/>
      <c r="CY75" s="477"/>
      <c r="CZ75" s="477"/>
      <c r="DA75" s="477"/>
      <c r="DB75" s="477"/>
      <c r="DC75" s="477"/>
      <c r="DD75" s="477"/>
      <c r="DE75" s="477"/>
      <c r="DF75" s="477"/>
    </row>
    <row r="76" spans="21:110" ht="15.75" customHeight="1" x14ac:dyDescent="0.25">
      <c r="U76" s="473"/>
      <c r="V76" s="473"/>
      <c r="W76" s="473"/>
      <c r="X76" s="473"/>
      <c r="Y76" s="473"/>
      <c r="Z76" s="473"/>
      <c r="AA76" s="473"/>
      <c r="AB76" s="473"/>
      <c r="AC76" s="473"/>
      <c r="AD76" s="473"/>
      <c r="AE76" s="473"/>
      <c r="AF76" s="473"/>
      <c r="AG76" s="473"/>
      <c r="AH76" s="473"/>
      <c r="AI76" s="473"/>
      <c r="AJ76" s="473"/>
      <c r="AK76" s="473"/>
      <c r="AL76" s="473"/>
      <c r="AM76" s="473"/>
      <c r="AN76" s="473"/>
      <c r="AO76" s="473"/>
      <c r="AP76" s="473"/>
      <c r="AQ76" s="473"/>
      <c r="AR76" s="473"/>
      <c r="AS76" s="473"/>
      <c r="AT76" s="473"/>
      <c r="AU76" s="473"/>
      <c r="AV76" s="473"/>
      <c r="AW76" s="473"/>
      <c r="AX76" s="473"/>
      <c r="AY76" s="473"/>
      <c r="AZ76" s="473"/>
      <c r="BA76" s="473"/>
      <c r="BB76" s="473"/>
      <c r="BC76" s="473"/>
      <c r="BD76" s="473"/>
      <c r="BE76" s="473"/>
      <c r="BF76" s="473"/>
      <c r="BG76" s="473"/>
      <c r="BH76" s="473"/>
      <c r="BI76" s="473"/>
      <c r="BJ76" s="473"/>
      <c r="BK76" s="473"/>
      <c r="BL76" s="473"/>
      <c r="BM76" s="473"/>
      <c r="BN76" s="473"/>
      <c r="BO76" s="473"/>
      <c r="BP76" s="523"/>
      <c r="BQ76" s="523"/>
      <c r="BR76" s="523"/>
      <c r="BS76" s="523"/>
      <c r="BT76" s="523"/>
      <c r="BU76" s="523"/>
      <c r="BV76" s="523"/>
      <c r="BW76" s="523"/>
      <c r="BX76" s="523"/>
      <c r="BY76" s="523"/>
      <c r="BZ76" s="523"/>
      <c r="CA76" s="523"/>
      <c r="CB76" s="523"/>
      <c r="CC76" s="523"/>
      <c r="CD76" s="523"/>
      <c r="CE76" s="523"/>
      <c r="CF76" s="523"/>
      <c r="CG76" s="523"/>
      <c r="CH76" s="477"/>
      <c r="CI76" s="477"/>
      <c r="CJ76" s="477"/>
      <c r="CK76" s="477"/>
      <c r="CL76" s="477"/>
      <c r="CM76" s="477"/>
      <c r="CN76" s="477"/>
      <c r="CO76" s="477"/>
      <c r="CP76" s="477"/>
      <c r="CQ76" s="477"/>
      <c r="CR76" s="477"/>
      <c r="CS76" s="477"/>
      <c r="CT76" s="477"/>
      <c r="CU76" s="477"/>
      <c r="CV76" s="477"/>
      <c r="CW76" s="477"/>
      <c r="CX76" s="477"/>
      <c r="CY76" s="477"/>
      <c r="CZ76" s="477"/>
      <c r="DA76" s="477"/>
      <c r="DB76" s="477"/>
      <c r="DC76" s="477"/>
      <c r="DD76" s="477"/>
      <c r="DE76" s="477"/>
      <c r="DF76" s="477"/>
    </row>
    <row r="77" spans="21:110" ht="15.75" x14ac:dyDescent="0.25">
      <c r="U77" s="473"/>
      <c r="V77" s="473"/>
      <c r="W77" s="473"/>
      <c r="X77" s="473"/>
      <c r="Y77" s="473"/>
      <c r="Z77" s="473"/>
      <c r="AA77" s="473"/>
      <c r="AB77" s="473"/>
      <c r="AC77" s="473"/>
      <c r="AD77" s="473"/>
      <c r="AE77" s="473"/>
      <c r="AF77" s="473"/>
      <c r="AG77" s="473"/>
      <c r="AH77" s="473"/>
      <c r="AI77" s="473"/>
      <c r="AJ77" s="473"/>
      <c r="AK77" s="473"/>
      <c r="AL77" s="473"/>
      <c r="AM77" s="473"/>
      <c r="AN77" s="473"/>
      <c r="AO77" s="473"/>
      <c r="AP77" s="473"/>
      <c r="AQ77" s="473"/>
      <c r="AR77" s="473"/>
      <c r="AS77" s="473"/>
      <c r="AT77" s="473"/>
      <c r="AU77" s="473"/>
      <c r="AV77" s="473"/>
      <c r="AW77" s="473"/>
      <c r="AX77" s="473"/>
      <c r="AY77" s="473"/>
      <c r="AZ77" s="473"/>
      <c r="BA77" s="473"/>
      <c r="BB77" s="473"/>
      <c r="BC77" s="473"/>
      <c r="BD77" s="473"/>
      <c r="BE77" s="473"/>
      <c r="BF77" s="473"/>
      <c r="BG77" s="473"/>
      <c r="BH77" s="473"/>
      <c r="BI77" s="473"/>
      <c r="BJ77" s="473"/>
      <c r="BK77" s="473"/>
      <c r="BL77" s="473"/>
      <c r="BM77" s="473"/>
      <c r="BN77" s="473"/>
      <c r="BO77" s="473"/>
      <c r="BP77" s="523"/>
      <c r="BQ77" s="523"/>
      <c r="BR77" s="523"/>
      <c r="BS77" s="523"/>
      <c r="BT77" s="523"/>
      <c r="BU77" s="523"/>
      <c r="BV77" s="523"/>
      <c r="BW77" s="523"/>
      <c r="BX77" s="523"/>
      <c r="BY77" s="523"/>
      <c r="BZ77" s="523"/>
      <c r="CA77" s="523"/>
      <c r="CB77" s="523"/>
      <c r="CC77" s="523"/>
      <c r="CD77" s="523"/>
      <c r="CE77" s="523"/>
      <c r="CF77" s="523"/>
      <c r="CG77" s="523"/>
      <c r="CH77" s="477"/>
      <c r="CI77" s="477"/>
      <c r="CJ77" s="477"/>
      <c r="CK77" s="477"/>
      <c r="CL77" s="477"/>
      <c r="CM77" s="477"/>
      <c r="CN77" s="477"/>
      <c r="CO77" s="477"/>
      <c r="CP77" s="477"/>
      <c r="CQ77" s="477"/>
      <c r="CR77" s="477"/>
      <c r="CS77" s="477"/>
      <c r="CT77" s="477"/>
      <c r="CU77" s="477"/>
      <c r="CV77" s="477"/>
      <c r="CW77" s="477"/>
      <c r="CX77" s="477"/>
      <c r="CY77" s="477"/>
      <c r="CZ77" s="477"/>
      <c r="DA77" s="477"/>
      <c r="DB77" s="477"/>
      <c r="DC77" s="477"/>
      <c r="DD77" s="477"/>
      <c r="DE77" s="477"/>
      <c r="DF77" s="477"/>
    </row>
    <row r="78" spans="21:110" ht="15" customHeight="1" x14ac:dyDescent="0.25">
      <c r="U78" s="473"/>
      <c r="V78" s="473"/>
      <c r="W78" s="473"/>
      <c r="X78" s="473"/>
      <c r="Y78" s="473"/>
      <c r="Z78" s="473"/>
      <c r="AA78" s="473"/>
      <c r="AB78" s="473"/>
      <c r="AC78" s="473"/>
      <c r="AD78" s="473"/>
      <c r="AE78" s="473"/>
      <c r="AF78" s="473"/>
      <c r="AG78" s="473"/>
      <c r="AH78" s="473"/>
      <c r="AI78" s="473"/>
      <c r="AJ78" s="473"/>
      <c r="AK78" s="473"/>
      <c r="AL78" s="473"/>
      <c r="AM78" s="473"/>
      <c r="AN78" s="473"/>
      <c r="AO78" s="473"/>
      <c r="AP78" s="473"/>
      <c r="AQ78" s="473"/>
      <c r="AR78" s="473"/>
      <c r="AS78" s="473"/>
      <c r="AT78" s="473"/>
      <c r="AU78" s="473"/>
      <c r="AV78" s="473"/>
      <c r="AW78" s="473"/>
      <c r="AX78" s="473"/>
      <c r="AY78" s="473"/>
      <c r="AZ78" s="473"/>
      <c r="BA78" s="473"/>
      <c r="BB78" s="473"/>
      <c r="BC78" s="473"/>
      <c r="BD78" s="473"/>
      <c r="BE78" s="473"/>
      <c r="BF78" s="473"/>
      <c r="BG78" s="473"/>
      <c r="BH78" s="473"/>
      <c r="BI78" s="473"/>
      <c r="BJ78" s="473"/>
      <c r="BK78" s="473"/>
      <c r="BL78" s="473"/>
      <c r="BM78" s="473"/>
      <c r="BN78" s="473"/>
      <c r="BO78" s="473"/>
      <c r="BP78" s="523"/>
      <c r="BQ78" s="523"/>
      <c r="BR78" s="523"/>
      <c r="BS78" s="523"/>
      <c r="BT78" s="523"/>
      <c r="BU78" s="523"/>
      <c r="BV78" s="523"/>
      <c r="BW78" s="523"/>
      <c r="BX78" s="523"/>
      <c r="BY78" s="523"/>
      <c r="BZ78" s="523"/>
      <c r="CA78" s="523"/>
      <c r="CB78" s="523"/>
      <c r="CC78" s="523"/>
      <c r="CD78" s="523"/>
      <c r="CE78" s="523"/>
      <c r="CF78" s="523"/>
      <c r="CG78" s="523"/>
      <c r="CH78" s="477"/>
      <c r="CI78" s="477"/>
      <c r="CJ78" s="477"/>
      <c r="CK78" s="477"/>
      <c r="CL78" s="477"/>
      <c r="CM78" s="477"/>
      <c r="CN78" s="477"/>
      <c r="CO78" s="477"/>
      <c r="CP78" s="477"/>
      <c r="CQ78" s="477"/>
      <c r="CR78" s="477"/>
      <c r="CS78" s="477"/>
      <c r="CT78" s="477"/>
      <c r="CU78" s="477"/>
      <c r="CV78" s="477"/>
      <c r="CW78" s="477"/>
      <c r="CX78" s="477"/>
      <c r="CY78" s="477"/>
      <c r="CZ78" s="477"/>
      <c r="DA78" s="477"/>
      <c r="DB78" s="477"/>
      <c r="DC78" s="477"/>
      <c r="DD78" s="477"/>
      <c r="DE78" s="477"/>
      <c r="DF78" s="477"/>
    </row>
    <row r="79" spans="21:110" ht="15" customHeight="1" x14ac:dyDescent="0.25">
      <c r="U79" s="473"/>
      <c r="V79" s="473"/>
      <c r="W79" s="473"/>
      <c r="X79" s="473"/>
      <c r="Y79" s="473"/>
      <c r="Z79" s="473"/>
      <c r="AA79" s="473"/>
      <c r="AB79" s="473"/>
      <c r="AC79" s="473"/>
      <c r="AD79" s="473"/>
      <c r="AE79" s="473"/>
      <c r="AF79" s="473"/>
      <c r="AG79" s="473"/>
      <c r="AH79" s="473"/>
      <c r="AI79" s="473"/>
      <c r="AJ79" s="473"/>
      <c r="AK79" s="473"/>
      <c r="AL79" s="473"/>
      <c r="AM79" s="473"/>
      <c r="AN79" s="473"/>
      <c r="AO79" s="473"/>
      <c r="AP79" s="473"/>
      <c r="AQ79" s="473"/>
      <c r="AR79" s="473"/>
      <c r="AS79" s="473"/>
      <c r="AT79" s="473"/>
      <c r="AU79" s="473"/>
      <c r="AV79" s="473"/>
      <c r="AW79" s="473"/>
      <c r="AX79" s="473"/>
      <c r="AY79" s="473"/>
      <c r="AZ79" s="473"/>
      <c r="BA79" s="473"/>
      <c r="BB79" s="473"/>
      <c r="BC79" s="473"/>
      <c r="BD79" s="473"/>
      <c r="BE79" s="473"/>
      <c r="BF79" s="473"/>
      <c r="BG79" s="473"/>
      <c r="BH79" s="473"/>
      <c r="BI79" s="473"/>
      <c r="BJ79" s="473"/>
      <c r="BK79" s="473"/>
      <c r="BL79" s="473"/>
      <c r="BM79" s="473"/>
      <c r="BN79" s="473"/>
      <c r="BO79" s="473"/>
      <c r="BP79" s="523"/>
      <c r="BQ79" s="523"/>
      <c r="BR79" s="523"/>
      <c r="BS79" s="523"/>
      <c r="BT79" s="523"/>
      <c r="BU79" s="523"/>
      <c r="BV79" s="523"/>
      <c r="BW79" s="523"/>
      <c r="BX79" s="523"/>
      <c r="BY79" s="523"/>
      <c r="BZ79" s="523"/>
      <c r="CA79" s="523"/>
      <c r="CB79" s="523"/>
      <c r="CC79" s="523"/>
      <c r="CD79" s="523"/>
      <c r="CE79" s="523"/>
      <c r="CF79" s="523"/>
      <c r="CG79" s="523"/>
      <c r="CH79" s="477"/>
      <c r="CI79" s="477"/>
      <c r="CJ79" s="477"/>
      <c r="CK79" s="477"/>
      <c r="CL79" s="477"/>
      <c r="CM79" s="477"/>
      <c r="CN79" s="477"/>
      <c r="CO79" s="477"/>
      <c r="CP79" s="477"/>
      <c r="CQ79" s="477"/>
      <c r="CR79" s="477"/>
      <c r="CS79" s="477"/>
      <c r="CT79" s="477"/>
      <c r="CU79" s="477"/>
      <c r="CV79" s="477"/>
      <c r="CW79" s="477"/>
      <c r="CX79" s="477"/>
      <c r="CY79" s="477"/>
      <c r="CZ79" s="477"/>
      <c r="DA79" s="477"/>
      <c r="DB79" s="477"/>
      <c r="DC79" s="477"/>
      <c r="DD79" s="477"/>
      <c r="DE79" s="477"/>
      <c r="DF79" s="477"/>
    </row>
    <row r="80" spans="21:110" ht="15" customHeight="1" x14ac:dyDescent="0.25">
      <c r="U80" s="475"/>
      <c r="V80" s="475"/>
      <c r="W80" s="475"/>
      <c r="X80" s="473"/>
      <c r="Y80" s="473"/>
      <c r="Z80" s="473"/>
      <c r="AA80" s="473"/>
      <c r="AB80" s="473"/>
      <c r="AC80" s="473"/>
      <c r="AD80" s="473"/>
      <c r="AE80" s="473"/>
      <c r="AF80" s="473"/>
      <c r="AG80" s="473"/>
      <c r="AH80" s="473"/>
      <c r="AI80" s="473"/>
      <c r="AJ80" s="473"/>
      <c r="AK80" s="473"/>
      <c r="AL80" s="473"/>
      <c r="AM80" s="473"/>
      <c r="AN80" s="473"/>
      <c r="AO80" s="473"/>
      <c r="AP80" s="473"/>
      <c r="AQ80" s="473"/>
      <c r="AR80" s="473"/>
      <c r="AS80" s="473"/>
      <c r="AT80" s="473"/>
      <c r="AU80" s="473"/>
      <c r="AV80" s="473"/>
      <c r="AW80" s="473"/>
      <c r="AX80" s="473"/>
      <c r="AY80" s="473"/>
      <c r="AZ80" s="473"/>
      <c r="BA80" s="473"/>
      <c r="BB80" s="473"/>
      <c r="BC80" s="473"/>
      <c r="BD80" s="473"/>
      <c r="BE80" s="473"/>
      <c r="BF80" s="473"/>
      <c r="BG80" s="473"/>
      <c r="BH80" s="473"/>
      <c r="BI80" s="473"/>
      <c r="BJ80" s="473"/>
      <c r="BK80" s="473"/>
      <c r="BL80" s="473"/>
      <c r="BM80" s="473"/>
      <c r="BN80" s="473"/>
      <c r="BO80" s="473"/>
      <c r="BP80" s="523"/>
      <c r="BQ80" s="523"/>
      <c r="BR80" s="523"/>
      <c r="BS80" s="523"/>
      <c r="BT80" s="523"/>
      <c r="BU80" s="523"/>
      <c r="BV80" s="523"/>
      <c r="BW80" s="523"/>
      <c r="BX80" s="523"/>
      <c r="BY80" s="523"/>
      <c r="BZ80" s="523"/>
      <c r="CA80" s="523"/>
      <c r="CB80" s="523"/>
      <c r="CC80" s="523"/>
      <c r="CD80" s="523"/>
      <c r="CE80" s="523"/>
      <c r="CF80" s="523"/>
      <c r="CG80" s="523"/>
      <c r="CH80" s="477"/>
      <c r="CI80" s="477"/>
      <c r="CJ80" s="477"/>
      <c r="CK80" s="477"/>
      <c r="CL80" s="477"/>
      <c r="CM80" s="477"/>
      <c r="CN80" s="477"/>
      <c r="CO80" s="477"/>
      <c r="CP80" s="477"/>
      <c r="CQ80" s="477"/>
      <c r="CR80" s="477"/>
      <c r="CS80" s="477"/>
      <c r="CT80" s="477"/>
      <c r="CU80" s="477"/>
      <c r="CV80" s="477"/>
      <c r="CW80" s="477"/>
      <c r="CX80" s="477"/>
      <c r="CY80" s="477"/>
      <c r="CZ80" s="477"/>
      <c r="DA80" s="477"/>
      <c r="DB80" s="477"/>
      <c r="DC80" s="477"/>
      <c r="DD80" s="477"/>
      <c r="DE80" s="477"/>
      <c r="DF80" s="477"/>
    </row>
    <row r="81" spans="21:110" ht="15" customHeight="1" x14ac:dyDescent="0.25">
      <c r="U81" s="475"/>
      <c r="V81" s="475"/>
      <c r="W81" s="475"/>
      <c r="X81" s="473"/>
      <c r="Y81" s="473"/>
      <c r="Z81" s="473"/>
      <c r="AA81" s="473"/>
      <c r="AB81" s="473"/>
      <c r="AC81" s="473"/>
      <c r="AD81" s="473"/>
      <c r="AE81" s="473"/>
      <c r="AF81" s="473"/>
      <c r="AG81" s="473"/>
      <c r="AH81" s="473"/>
      <c r="AI81" s="473"/>
      <c r="AJ81" s="473"/>
      <c r="AK81" s="473"/>
      <c r="AL81" s="473"/>
      <c r="AM81" s="473"/>
      <c r="AN81" s="473"/>
      <c r="AO81" s="473"/>
      <c r="AP81" s="473"/>
      <c r="AQ81" s="473"/>
      <c r="AR81" s="473"/>
      <c r="AS81" s="473"/>
      <c r="AT81" s="473"/>
      <c r="AU81" s="473"/>
      <c r="AV81" s="473"/>
      <c r="AW81" s="473"/>
      <c r="AX81" s="473"/>
      <c r="AY81" s="473"/>
      <c r="AZ81" s="473"/>
      <c r="BA81" s="473"/>
      <c r="BB81" s="473"/>
      <c r="BC81" s="473"/>
      <c r="BD81" s="473"/>
      <c r="BE81" s="473"/>
      <c r="BF81" s="473"/>
      <c r="BG81" s="473"/>
      <c r="BH81" s="473"/>
      <c r="BI81" s="473"/>
      <c r="BJ81" s="473"/>
      <c r="BK81" s="473"/>
      <c r="BL81" s="473"/>
      <c r="BM81" s="473"/>
      <c r="BN81" s="473"/>
      <c r="BO81" s="473"/>
      <c r="BP81" s="523"/>
      <c r="BQ81" s="523"/>
      <c r="BR81" s="523"/>
      <c r="BS81" s="523"/>
      <c r="BT81" s="523"/>
      <c r="BU81" s="523"/>
      <c r="BV81" s="523"/>
      <c r="BW81" s="523"/>
      <c r="BX81" s="523"/>
      <c r="BY81" s="523"/>
      <c r="BZ81" s="523"/>
      <c r="CA81" s="523"/>
      <c r="CB81" s="523"/>
      <c r="CC81" s="523"/>
      <c r="CD81" s="523"/>
      <c r="CE81" s="523"/>
      <c r="CF81" s="523"/>
      <c r="CG81" s="523"/>
      <c r="CH81" s="477"/>
      <c r="CI81" s="477"/>
      <c r="CJ81" s="477"/>
      <c r="CK81" s="477"/>
      <c r="CL81" s="477"/>
      <c r="CM81" s="477"/>
      <c r="CN81" s="477"/>
      <c r="CO81" s="477"/>
      <c r="CP81" s="477"/>
      <c r="CQ81" s="477"/>
      <c r="CR81" s="477"/>
      <c r="CS81" s="477"/>
      <c r="CT81" s="477"/>
      <c r="CU81" s="477"/>
      <c r="CV81" s="477"/>
      <c r="CW81" s="477"/>
      <c r="CX81" s="477"/>
      <c r="CY81" s="477"/>
      <c r="CZ81" s="477"/>
      <c r="DA81" s="477"/>
      <c r="DB81" s="477"/>
      <c r="DC81" s="477"/>
      <c r="DD81" s="477"/>
      <c r="DE81" s="477"/>
      <c r="DF81" s="477"/>
    </row>
    <row r="82" spans="21:110" ht="15" customHeight="1" x14ac:dyDescent="0.25">
      <c r="U82" s="475"/>
      <c r="V82" s="475"/>
      <c r="W82" s="475"/>
      <c r="X82" s="473"/>
      <c r="Y82" s="473"/>
      <c r="Z82" s="473"/>
      <c r="AA82" s="473"/>
      <c r="AB82" s="473"/>
      <c r="AC82" s="473"/>
      <c r="AD82" s="473"/>
      <c r="AE82" s="473"/>
      <c r="AF82" s="473"/>
      <c r="AG82" s="473"/>
      <c r="AH82" s="473"/>
      <c r="AI82" s="473"/>
      <c r="AJ82" s="473"/>
      <c r="AK82" s="473"/>
      <c r="AL82" s="473"/>
      <c r="AM82" s="473"/>
      <c r="AN82" s="473"/>
      <c r="AO82" s="473"/>
      <c r="AP82" s="473"/>
      <c r="AQ82" s="473"/>
      <c r="AR82" s="473"/>
      <c r="AS82" s="473"/>
      <c r="AT82" s="473"/>
      <c r="AU82" s="473"/>
      <c r="AV82" s="473"/>
      <c r="AW82" s="473"/>
      <c r="AX82" s="473"/>
      <c r="AY82" s="473"/>
      <c r="AZ82" s="473"/>
      <c r="BA82" s="473"/>
      <c r="BB82" s="473"/>
      <c r="BC82" s="473"/>
      <c r="BD82" s="473"/>
      <c r="BE82" s="473"/>
      <c r="BF82" s="473"/>
      <c r="BG82" s="473"/>
      <c r="BH82" s="473"/>
      <c r="BI82" s="473"/>
      <c r="BJ82" s="473"/>
      <c r="BK82" s="473"/>
      <c r="BL82" s="473"/>
      <c r="BM82" s="473"/>
      <c r="BN82" s="473"/>
      <c r="BO82" s="473"/>
      <c r="BP82" s="523"/>
      <c r="BQ82" s="523"/>
      <c r="BR82" s="523"/>
      <c r="BS82" s="523"/>
      <c r="BT82" s="523"/>
      <c r="BU82" s="523"/>
      <c r="BV82" s="523"/>
      <c r="BW82" s="523"/>
      <c r="BX82" s="523"/>
      <c r="BY82" s="523"/>
      <c r="BZ82" s="523"/>
      <c r="CA82" s="523"/>
      <c r="CB82" s="523"/>
      <c r="CC82" s="523"/>
      <c r="CD82" s="523"/>
      <c r="CE82" s="523"/>
      <c r="CF82" s="523"/>
      <c r="CG82" s="523"/>
      <c r="CH82" s="477"/>
      <c r="CI82" s="477"/>
      <c r="CJ82" s="477"/>
      <c r="CK82" s="477"/>
      <c r="CL82" s="477"/>
      <c r="CM82" s="477"/>
      <c r="CN82" s="477"/>
      <c r="CO82" s="477"/>
      <c r="CP82" s="477"/>
      <c r="CQ82" s="477"/>
      <c r="CR82" s="477"/>
      <c r="CS82" s="477"/>
      <c r="CT82" s="477"/>
      <c r="CU82" s="477"/>
      <c r="CV82" s="477"/>
      <c r="CW82" s="477"/>
      <c r="CX82" s="477"/>
      <c r="CY82" s="477"/>
      <c r="CZ82" s="477"/>
      <c r="DA82" s="477"/>
      <c r="DB82" s="477"/>
      <c r="DC82" s="477"/>
      <c r="DD82" s="477"/>
      <c r="DE82" s="477"/>
      <c r="DF82" s="477"/>
    </row>
    <row r="83" spans="21:110" ht="15" customHeight="1" x14ac:dyDescent="0.25">
      <c r="U83" s="475"/>
      <c r="V83" s="475"/>
      <c r="W83" s="475"/>
      <c r="X83" s="473"/>
      <c r="Y83" s="473"/>
      <c r="Z83" s="473"/>
      <c r="AA83" s="473"/>
      <c r="AB83" s="473"/>
      <c r="AC83" s="473"/>
      <c r="AD83" s="473"/>
      <c r="AE83" s="473"/>
      <c r="AF83" s="473"/>
      <c r="AG83" s="473"/>
      <c r="AH83" s="473"/>
      <c r="AI83" s="473"/>
      <c r="AJ83" s="473"/>
      <c r="AK83" s="473"/>
      <c r="AL83" s="473"/>
      <c r="AM83" s="473"/>
      <c r="AN83" s="473"/>
      <c r="AO83" s="473"/>
      <c r="AP83" s="473"/>
      <c r="AQ83" s="473"/>
      <c r="AR83" s="473"/>
      <c r="AS83" s="473"/>
      <c r="AT83" s="473"/>
      <c r="AU83" s="473"/>
      <c r="AV83" s="473"/>
      <c r="AW83" s="473"/>
      <c r="AX83" s="473"/>
      <c r="AY83" s="473"/>
      <c r="AZ83" s="473"/>
      <c r="BA83" s="473"/>
      <c r="BB83" s="473"/>
      <c r="BC83" s="473"/>
      <c r="BD83" s="473"/>
      <c r="BE83" s="473"/>
      <c r="BF83" s="473"/>
      <c r="BG83" s="473"/>
      <c r="BH83" s="473"/>
      <c r="BI83" s="473"/>
      <c r="BJ83" s="473"/>
      <c r="BK83" s="473"/>
      <c r="BL83" s="473"/>
      <c r="BM83" s="473"/>
      <c r="BN83" s="473"/>
      <c r="BO83" s="473"/>
      <c r="BP83" s="523"/>
      <c r="BQ83" s="523"/>
      <c r="BR83" s="523"/>
      <c r="BS83" s="523"/>
      <c r="BT83" s="523"/>
      <c r="BU83" s="523"/>
      <c r="BV83" s="523"/>
      <c r="BW83" s="523"/>
      <c r="BX83" s="523"/>
      <c r="BY83" s="523"/>
      <c r="BZ83" s="523"/>
      <c r="CA83" s="523"/>
      <c r="CB83" s="523"/>
      <c r="CC83" s="523"/>
      <c r="CD83" s="523"/>
      <c r="CE83" s="523"/>
      <c r="CF83" s="523"/>
      <c r="CG83" s="523"/>
      <c r="CH83" s="477"/>
      <c r="CI83" s="477"/>
      <c r="CJ83" s="477"/>
      <c r="CK83" s="477"/>
      <c r="CL83" s="477"/>
      <c r="CM83" s="477"/>
      <c r="CN83" s="477"/>
      <c r="CO83" s="477"/>
      <c r="CP83" s="477"/>
      <c r="CQ83" s="477"/>
      <c r="CR83" s="477"/>
      <c r="CS83" s="477"/>
      <c r="CT83" s="477"/>
      <c r="CU83" s="477"/>
      <c r="CV83" s="477"/>
      <c r="CW83" s="477"/>
      <c r="CX83" s="477"/>
      <c r="CY83" s="477"/>
      <c r="CZ83" s="477"/>
      <c r="DA83" s="477"/>
      <c r="DB83" s="477"/>
      <c r="DC83" s="477"/>
      <c r="DD83" s="477"/>
      <c r="DE83" s="477"/>
      <c r="DF83" s="477"/>
    </row>
    <row r="84" spans="21:110" ht="15" customHeight="1" x14ac:dyDescent="0.25">
      <c r="X84" s="473"/>
      <c r="Y84" s="473"/>
      <c r="Z84" s="473"/>
      <c r="AA84" s="473"/>
      <c r="AB84" s="473"/>
      <c r="AC84" s="473"/>
      <c r="AD84" s="473"/>
      <c r="AE84" s="473"/>
      <c r="AF84" s="473"/>
      <c r="AG84" s="473"/>
      <c r="AH84" s="473"/>
      <c r="AI84" s="473"/>
      <c r="AJ84" s="473"/>
      <c r="AK84" s="473"/>
      <c r="AL84" s="473"/>
      <c r="AM84" s="473"/>
      <c r="AN84" s="473"/>
      <c r="AO84" s="473"/>
      <c r="AP84" s="473"/>
      <c r="AQ84" s="473"/>
      <c r="AR84" s="473"/>
      <c r="AS84" s="473"/>
      <c r="AT84" s="473"/>
      <c r="AU84" s="473"/>
      <c r="AV84" s="473"/>
      <c r="AW84" s="473"/>
      <c r="AX84" s="473"/>
      <c r="AY84" s="473"/>
      <c r="AZ84" s="473"/>
      <c r="BA84" s="473"/>
      <c r="BB84" s="473"/>
      <c r="BC84" s="473"/>
      <c r="BD84" s="473"/>
      <c r="BE84" s="473"/>
      <c r="BF84" s="473"/>
      <c r="BG84" s="473"/>
      <c r="BH84" s="473"/>
      <c r="BI84" s="473"/>
      <c r="BJ84" s="473"/>
      <c r="BK84" s="473"/>
      <c r="BL84" s="473"/>
      <c r="BM84" s="473"/>
      <c r="BN84" s="473"/>
      <c r="BO84" s="473"/>
      <c r="BP84" s="523"/>
      <c r="BQ84" s="523"/>
      <c r="BR84" s="523"/>
      <c r="BS84" s="523"/>
      <c r="BT84" s="523"/>
      <c r="BU84" s="523"/>
      <c r="BV84" s="523"/>
      <c r="BW84" s="523"/>
      <c r="BX84" s="523"/>
      <c r="BY84" s="523"/>
      <c r="BZ84" s="523"/>
      <c r="CA84" s="523"/>
      <c r="CB84" s="523"/>
      <c r="CC84" s="523"/>
      <c r="CD84" s="523"/>
      <c r="CE84" s="523"/>
      <c r="CF84" s="523"/>
      <c r="CG84" s="523"/>
      <c r="CH84" s="477"/>
      <c r="CI84" s="477"/>
      <c r="CJ84" s="477"/>
      <c r="CK84" s="477"/>
      <c r="CL84" s="477"/>
      <c r="CM84" s="477"/>
      <c r="CN84" s="477"/>
      <c r="CO84" s="477"/>
      <c r="CP84" s="477"/>
      <c r="CQ84" s="477"/>
      <c r="CR84" s="477"/>
      <c r="CS84" s="477"/>
      <c r="CT84" s="477"/>
      <c r="CU84" s="477"/>
      <c r="CV84" s="477"/>
      <c r="CW84" s="477"/>
      <c r="CX84" s="477"/>
      <c r="CY84" s="477"/>
      <c r="CZ84" s="477"/>
      <c r="DA84" s="477"/>
      <c r="DB84" s="477"/>
      <c r="DC84" s="477"/>
      <c r="DD84" s="477"/>
      <c r="DE84" s="477"/>
      <c r="DF84" s="477"/>
    </row>
    <row r="85" spans="21:110" ht="15" customHeight="1" x14ac:dyDescent="0.25">
      <c r="BP85" s="523"/>
      <c r="BQ85" s="523"/>
      <c r="BR85" s="523"/>
      <c r="BS85" s="523"/>
      <c r="BT85" s="523"/>
      <c r="BU85" s="523"/>
      <c r="BV85" s="523"/>
      <c r="BW85" s="523"/>
      <c r="BX85" s="523"/>
      <c r="BY85" s="523"/>
      <c r="BZ85" s="523"/>
      <c r="CA85" s="523"/>
      <c r="CB85" s="523"/>
      <c r="CC85" s="523"/>
      <c r="CD85" s="523"/>
      <c r="CE85" s="523"/>
      <c r="CF85" s="523"/>
      <c r="CG85" s="523"/>
      <c r="CH85" s="477"/>
      <c r="CI85" s="477"/>
      <c r="CJ85" s="477"/>
      <c r="CK85" s="477"/>
      <c r="CL85" s="477"/>
      <c r="CM85" s="477"/>
      <c r="CN85" s="477"/>
      <c r="CO85" s="477"/>
      <c r="CP85" s="477"/>
      <c r="CQ85" s="477"/>
      <c r="CR85" s="477"/>
      <c r="CS85" s="477"/>
      <c r="CT85" s="477"/>
      <c r="CU85" s="477"/>
      <c r="CV85" s="477"/>
      <c r="CW85" s="477"/>
      <c r="CX85" s="477"/>
      <c r="CY85" s="477"/>
      <c r="CZ85" s="477"/>
      <c r="DA85" s="477"/>
      <c r="DB85" s="477"/>
      <c r="DC85" s="477"/>
      <c r="DD85" s="477"/>
      <c r="DE85" s="477"/>
      <c r="DF85" s="477"/>
    </row>
    <row r="86" spans="21:110" ht="15" customHeight="1" x14ac:dyDescent="0.25">
      <c r="BP86" s="523"/>
      <c r="BQ86" s="523"/>
      <c r="BR86" s="523"/>
      <c r="BS86" s="523"/>
      <c r="BT86" s="523"/>
      <c r="BU86" s="523"/>
      <c r="BV86" s="523"/>
      <c r="BW86" s="523"/>
      <c r="BX86" s="523"/>
      <c r="BY86" s="523"/>
      <c r="BZ86" s="523"/>
      <c r="CA86" s="523"/>
      <c r="CB86" s="523"/>
      <c r="CC86" s="523"/>
      <c r="CD86" s="523"/>
      <c r="CE86" s="523"/>
      <c r="CF86" s="523"/>
      <c r="CG86" s="523"/>
    </row>
    <row r="87" spans="21:110" ht="15" customHeight="1" x14ac:dyDescent="0.25">
      <c r="BP87" s="523"/>
      <c r="BQ87" s="523"/>
      <c r="BR87" s="523"/>
      <c r="BS87" s="523"/>
      <c r="BT87" s="523"/>
      <c r="BU87" s="523"/>
      <c r="BV87" s="523"/>
      <c r="BW87" s="523"/>
      <c r="BX87" s="523"/>
      <c r="BY87" s="523"/>
      <c r="BZ87" s="523"/>
      <c r="CA87" s="523"/>
      <c r="CB87" s="523"/>
      <c r="CC87" s="523"/>
      <c r="CD87" s="523"/>
      <c r="CE87" s="523"/>
      <c r="CF87" s="523"/>
      <c r="CG87" s="523"/>
    </row>
    <row r="88" spans="21:110" ht="15.75" customHeight="1" x14ac:dyDescent="0.25">
      <c r="BP88" s="523"/>
      <c r="BQ88" s="523"/>
      <c r="BR88" s="523"/>
      <c r="BS88" s="523"/>
      <c r="BT88" s="523"/>
      <c r="BU88" s="523"/>
      <c r="BV88" s="523"/>
      <c r="BW88" s="523"/>
      <c r="BX88" s="523"/>
      <c r="BY88" s="523"/>
      <c r="BZ88" s="523"/>
      <c r="CA88" s="523"/>
      <c r="CB88" s="523"/>
      <c r="CC88" s="523"/>
      <c r="CD88" s="523"/>
      <c r="CE88" s="523"/>
      <c r="CF88" s="523"/>
      <c r="CG88" s="523"/>
    </row>
    <row r="89" spans="21:110" ht="15" customHeight="1" x14ac:dyDescent="0.25">
      <c r="BP89" s="523"/>
      <c r="BQ89" s="523"/>
      <c r="BR89" s="523"/>
      <c r="BS89" s="523"/>
      <c r="BT89" s="523"/>
      <c r="BU89" s="523"/>
      <c r="BV89" s="523"/>
      <c r="BW89" s="523"/>
      <c r="BX89" s="523"/>
      <c r="BY89" s="523"/>
      <c r="BZ89" s="523"/>
      <c r="CA89" s="523"/>
      <c r="CB89" s="523"/>
      <c r="CC89" s="523"/>
      <c r="CD89" s="523"/>
      <c r="CE89" s="523"/>
      <c r="CF89" s="523"/>
      <c r="CG89" s="523"/>
    </row>
    <row r="90" spans="21:110" ht="15.75" customHeight="1" x14ac:dyDescent="0.25">
      <c r="BP90" s="523"/>
      <c r="BQ90" s="523"/>
      <c r="BR90" s="523"/>
      <c r="BS90" s="523"/>
      <c r="BT90" s="523"/>
      <c r="BU90" s="523"/>
      <c r="BV90" s="523"/>
      <c r="BW90" s="523"/>
      <c r="BX90" s="523"/>
      <c r="BY90" s="523"/>
      <c r="BZ90" s="523"/>
      <c r="CA90" s="523"/>
      <c r="CB90" s="523"/>
      <c r="CC90" s="523"/>
      <c r="CD90" s="523"/>
      <c r="CE90" s="523"/>
      <c r="CF90" s="523"/>
      <c r="CG90" s="523"/>
    </row>
    <row r="91" spans="21:110" ht="15" customHeight="1" x14ac:dyDescent="0.25">
      <c r="BP91" s="523"/>
      <c r="BQ91" s="523"/>
      <c r="BR91" s="523"/>
      <c r="BS91" s="523"/>
      <c r="BT91" s="523"/>
      <c r="BU91" s="523"/>
      <c r="BV91" s="523"/>
      <c r="BW91" s="523"/>
      <c r="BX91" s="523"/>
      <c r="BY91" s="523"/>
      <c r="BZ91" s="523"/>
      <c r="CA91" s="523"/>
      <c r="CB91" s="523"/>
      <c r="CC91" s="523"/>
      <c r="CD91" s="523"/>
      <c r="CE91" s="523"/>
      <c r="CF91" s="523"/>
      <c r="CG91" s="523"/>
    </row>
    <row r="92" spans="21:110" ht="15" customHeight="1" x14ac:dyDescent="0.25">
      <c r="BP92" s="523"/>
      <c r="BQ92" s="523"/>
      <c r="BR92" s="523"/>
      <c r="BS92" s="523"/>
      <c r="BT92" s="523"/>
      <c r="BU92" s="523"/>
      <c r="BV92" s="523"/>
      <c r="BW92" s="523"/>
      <c r="BX92" s="523"/>
      <c r="BY92" s="523"/>
      <c r="BZ92" s="523"/>
      <c r="CA92" s="523"/>
      <c r="CB92" s="523"/>
      <c r="CC92" s="523"/>
      <c r="CD92" s="523"/>
      <c r="CE92" s="523"/>
      <c r="CF92" s="523"/>
      <c r="CG92" s="523"/>
    </row>
    <row r="93" spans="21:110" ht="15" customHeight="1" x14ac:dyDescent="0.25">
      <c r="BP93" s="523"/>
      <c r="BQ93" s="523"/>
      <c r="BR93" s="523"/>
      <c r="BS93" s="523"/>
      <c r="BT93" s="523"/>
      <c r="BU93" s="523"/>
      <c r="BV93" s="523"/>
      <c r="BW93" s="523"/>
      <c r="BX93" s="523"/>
      <c r="BY93" s="523"/>
      <c r="BZ93" s="523"/>
      <c r="CA93" s="523"/>
      <c r="CB93" s="523"/>
      <c r="CC93" s="523"/>
      <c r="CD93" s="523"/>
      <c r="CE93" s="523"/>
      <c r="CF93" s="523"/>
      <c r="CG93" s="523"/>
    </row>
    <row r="94" spans="21:110" ht="15" customHeight="1" x14ac:dyDescent="0.25">
      <c r="BP94" s="523"/>
      <c r="BQ94" s="523"/>
      <c r="BR94" s="523"/>
      <c r="BS94" s="523"/>
      <c r="BT94" s="523"/>
      <c r="BU94" s="523"/>
      <c r="BV94" s="523"/>
      <c r="BW94" s="523"/>
      <c r="BX94" s="523"/>
      <c r="BY94" s="523"/>
      <c r="BZ94" s="523"/>
      <c r="CA94" s="523"/>
      <c r="CB94" s="523"/>
      <c r="CC94" s="523"/>
      <c r="CD94" s="523"/>
      <c r="CE94" s="523"/>
      <c r="CF94" s="523"/>
      <c r="CG94" s="523"/>
    </row>
    <row r="95" spans="21:110" ht="15" customHeight="1" x14ac:dyDescent="0.25">
      <c r="BP95" s="523"/>
      <c r="BQ95" s="523"/>
      <c r="BR95" s="523"/>
      <c r="BS95" s="523"/>
      <c r="BT95" s="523"/>
      <c r="BU95" s="523"/>
      <c r="BV95" s="523"/>
      <c r="BW95" s="523"/>
      <c r="BX95" s="523"/>
      <c r="BY95" s="523"/>
      <c r="BZ95" s="523"/>
      <c r="CA95" s="523"/>
      <c r="CB95" s="523"/>
      <c r="CC95" s="523"/>
      <c r="CD95" s="523"/>
      <c r="CE95" s="523"/>
      <c r="CF95" s="523"/>
      <c r="CG95" s="523"/>
    </row>
    <row r="96" spans="21:110" ht="15" customHeight="1" x14ac:dyDescent="0.25">
      <c r="BP96" s="523"/>
      <c r="BQ96" s="523"/>
      <c r="BR96" s="523"/>
      <c r="BS96" s="523"/>
      <c r="BT96" s="523"/>
      <c r="BU96" s="523"/>
      <c r="BV96" s="523"/>
      <c r="BW96" s="523"/>
      <c r="BX96" s="523"/>
      <c r="BY96" s="523"/>
      <c r="BZ96" s="523"/>
      <c r="CA96" s="523"/>
      <c r="CB96" s="523"/>
      <c r="CC96" s="523"/>
      <c r="CD96" s="523"/>
      <c r="CE96" s="523"/>
      <c r="CF96" s="523"/>
      <c r="CG96" s="523"/>
    </row>
    <row r="97" spans="68:85" ht="15" customHeight="1" x14ac:dyDescent="0.25">
      <c r="BP97" s="523"/>
      <c r="BQ97" s="523"/>
      <c r="BR97" s="523"/>
      <c r="BS97" s="523"/>
      <c r="BT97" s="523"/>
      <c r="BU97" s="523"/>
      <c r="BV97" s="523"/>
      <c r="BW97" s="523"/>
      <c r="BX97" s="523"/>
      <c r="BY97" s="523"/>
      <c r="BZ97" s="523"/>
      <c r="CA97" s="523"/>
      <c r="CB97" s="523"/>
      <c r="CC97" s="523"/>
      <c r="CD97" s="523"/>
      <c r="CE97" s="523"/>
      <c r="CF97" s="523"/>
      <c r="CG97" s="523"/>
    </row>
    <row r="98" spans="68:85" ht="15" customHeight="1" x14ac:dyDescent="0.25">
      <c r="BP98" s="523"/>
      <c r="BQ98" s="523"/>
      <c r="BR98" s="523"/>
      <c r="BS98" s="523"/>
      <c r="BT98" s="523"/>
      <c r="BU98" s="523"/>
      <c r="BV98" s="523"/>
      <c r="BW98" s="523"/>
      <c r="BX98" s="523"/>
      <c r="BY98" s="523"/>
      <c r="BZ98" s="523"/>
      <c r="CA98" s="523"/>
      <c r="CB98" s="523"/>
      <c r="CC98" s="523"/>
      <c r="CD98" s="523"/>
      <c r="CE98" s="523"/>
      <c r="CF98" s="523"/>
      <c r="CG98" s="523"/>
    </row>
    <row r="99" spans="68:85" ht="15" customHeight="1" x14ac:dyDescent="0.25">
      <c r="BP99" s="523"/>
      <c r="BQ99" s="523"/>
      <c r="BR99" s="523"/>
      <c r="BS99" s="523"/>
      <c r="BT99" s="523"/>
      <c r="BU99" s="523"/>
      <c r="BV99" s="523"/>
      <c r="BW99" s="523"/>
      <c r="BX99" s="523"/>
      <c r="BY99" s="523"/>
      <c r="BZ99" s="523"/>
      <c r="CA99" s="523"/>
      <c r="CB99" s="523"/>
      <c r="CC99" s="523"/>
      <c r="CD99" s="523"/>
      <c r="CE99" s="523"/>
      <c r="CF99" s="523"/>
      <c r="CG99" s="523"/>
    </row>
    <row r="100" spans="68:85" ht="15" customHeight="1" x14ac:dyDescent="0.25">
      <c r="BP100" s="523"/>
      <c r="BQ100" s="523"/>
      <c r="BR100" s="523"/>
      <c r="BS100" s="523"/>
      <c r="BT100" s="523"/>
      <c r="BU100" s="523"/>
      <c r="BV100" s="523"/>
      <c r="BW100" s="523"/>
      <c r="BX100" s="523"/>
      <c r="BY100" s="523"/>
      <c r="BZ100" s="523"/>
      <c r="CA100" s="523"/>
      <c r="CB100" s="523"/>
      <c r="CC100" s="523"/>
      <c r="CD100" s="523"/>
      <c r="CE100" s="523"/>
      <c r="CF100" s="523"/>
      <c r="CG100" s="523"/>
    </row>
    <row r="101" spans="68:85" ht="15" customHeight="1" x14ac:dyDescent="0.25">
      <c r="BP101" s="523"/>
      <c r="BQ101" s="523"/>
      <c r="BR101" s="523"/>
      <c r="BS101" s="523"/>
      <c r="BT101" s="523"/>
      <c r="BU101" s="523"/>
      <c r="BV101" s="523"/>
      <c r="BW101" s="523"/>
      <c r="BX101" s="523"/>
      <c r="BY101" s="523"/>
      <c r="BZ101" s="523"/>
      <c r="CA101" s="523"/>
      <c r="CB101" s="523"/>
      <c r="CC101" s="523"/>
      <c r="CD101" s="523"/>
      <c r="CE101" s="523"/>
      <c r="CF101" s="523"/>
      <c r="CG101" s="523"/>
    </row>
    <row r="102" spans="68:85" ht="15" customHeight="1" x14ac:dyDescent="0.25">
      <c r="BP102" s="523"/>
      <c r="BQ102" s="523"/>
      <c r="BR102" s="523"/>
      <c r="BS102" s="523"/>
      <c r="BT102" s="523"/>
      <c r="BU102" s="523"/>
      <c r="BV102" s="523"/>
      <c r="BW102" s="523"/>
      <c r="BX102" s="523"/>
      <c r="BY102" s="523"/>
      <c r="BZ102" s="523"/>
      <c r="CA102" s="523"/>
      <c r="CB102" s="523"/>
      <c r="CC102" s="523"/>
      <c r="CD102" s="523"/>
      <c r="CE102" s="523"/>
      <c r="CF102" s="523"/>
      <c r="CG102" s="523"/>
    </row>
    <row r="103" spans="68:85" ht="15" customHeight="1" x14ac:dyDescent="0.25">
      <c r="BP103" s="523"/>
      <c r="BQ103" s="523"/>
      <c r="BR103" s="523"/>
      <c r="BS103" s="523"/>
      <c r="BT103" s="523"/>
      <c r="BU103" s="523"/>
      <c r="BV103" s="523"/>
      <c r="BW103" s="523"/>
      <c r="BX103" s="523"/>
      <c r="BY103" s="523"/>
      <c r="BZ103" s="523"/>
      <c r="CA103" s="523"/>
      <c r="CB103" s="523"/>
      <c r="CC103" s="523"/>
      <c r="CD103" s="523"/>
      <c r="CE103" s="523"/>
      <c r="CF103" s="523"/>
      <c r="CG103" s="523"/>
    </row>
    <row r="104" spans="68:85" ht="15" customHeight="1" x14ac:dyDescent="0.25">
      <c r="BP104" s="523"/>
      <c r="BQ104" s="523"/>
      <c r="BR104" s="523"/>
      <c r="BS104" s="523"/>
      <c r="BT104" s="523"/>
      <c r="BU104" s="523"/>
      <c r="BV104" s="523"/>
      <c r="BW104" s="523"/>
      <c r="BX104" s="523"/>
      <c r="BY104" s="523"/>
      <c r="BZ104" s="523"/>
      <c r="CA104" s="523"/>
      <c r="CB104" s="523"/>
      <c r="CC104" s="523"/>
      <c r="CD104" s="523"/>
      <c r="CE104" s="523"/>
      <c r="CF104" s="523"/>
      <c r="CG104" s="523"/>
    </row>
    <row r="105" spans="68:85" ht="15" customHeight="1" x14ac:dyDescent="0.25">
      <c r="BP105" s="523"/>
      <c r="BQ105" s="523"/>
      <c r="BR105" s="523"/>
      <c r="BS105" s="523"/>
      <c r="BT105" s="523"/>
      <c r="BU105" s="523"/>
      <c r="BV105" s="523"/>
      <c r="BW105" s="523"/>
      <c r="BX105" s="523"/>
      <c r="BY105" s="523"/>
      <c r="BZ105" s="523"/>
      <c r="CA105" s="523"/>
      <c r="CB105" s="523"/>
      <c r="CC105" s="523"/>
      <c r="CD105" s="523"/>
      <c r="CE105" s="523"/>
      <c r="CF105" s="523"/>
      <c r="CG105" s="523"/>
    </row>
    <row r="106" spans="68:85" ht="15.75" customHeight="1" x14ac:dyDescent="0.25">
      <c r="BP106" s="523"/>
      <c r="BQ106" s="523"/>
      <c r="BR106" s="523"/>
      <c r="BS106" s="523"/>
      <c r="BT106" s="523"/>
      <c r="BU106" s="523"/>
      <c r="BV106" s="523"/>
      <c r="BW106" s="523"/>
      <c r="BX106" s="523"/>
      <c r="BY106" s="523"/>
      <c r="BZ106" s="523"/>
      <c r="CA106" s="523"/>
      <c r="CB106" s="523"/>
      <c r="CC106" s="523"/>
      <c r="CD106" s="523"/>
      <c r="CE106" s="523"/>
      <c r="CF106" s="523"/>
      <c r="CG106" s="523"/>
    </row>
    <row r="107" spans="68:85" ht="15" customHeight="1" x14ac:dyDescent="0.25">
      <c r="BP107" s="523"/>
      <c r="BQ107" s="523"/>
      <c r="BR107" s="523"/>
      <c r="BS107" s="523"/>
      <c r="BT107" s="523"/>
      <c r="BU107" s="523"/>
      <c r="BV107" s="523"/>
      <c r="BW107" s="523"/>
      <c r="BX107" s="523"/>
      <c r="BY107" s="523"/>
      <c r="BZ107" s="523"/>
      <c r="CA107" s="523"/>
      <c r="CB107" s="523"/>
      <c r="CC107" s="523"/>
      <c r="CD107" s="523"/>
      <c r="CE107" s="523"/>
      <c r="CF107" s="523"/>
      <c r="CG107" s="523"/>
    </row>
    <row r="108" spans="68:85" ht="15.75" customHeight="1" x14ac:dyDescent="0.25">
      <c r="BP108" s="523"/>
      <c r="BQ108" s="523"/>
      <c r="BR108" s="523"/>
      <c r="BS108" s="523"/>
      <c r="BT108" s="523"/>
      <c r="BU108" s="523"/>
      <c r="BV108" s="523"/>
      <c r="BW108" s="523"/>
      <c r="BX108" s="523"/>
      <c r="BY108" s="523"/>
      <c r="BZ108" s="523"/>
      <c r="CA108" s="523"/>
      <c r="CB108" s="523"/>
      <c r="CC108" s="523"/>
      <c r="CD108" s="523"/>
      <c r="CE108" s="523"/>
      <c r="CF108" s="523"/>
      <c r="CG108" s="523"/>
    </row>
    <row r="109" spans="68:85" ht="15" customHeight="1" x14ac:dyDescent="0.25">
      <c r="BP109" s="523"/>
      <c r="BQ109" s="523"/>
      <c r="BR109" s="523"/>
      <c r="BS109" s="523"/>
      <c r="BT109" s="523"/>
      <c r="BU109" s="523"/>
      <c r="BV109" s="523"/>
      <c r="BW109" s="523"/>
      <c r="BX109" s="523"/>
      <c r="BY109" s="523"/>
      <c r="BZ109" s="523"/>
      <c r="CA109" s="523"/>
      <c r="CB109" s="523"/>
      <c r="CC109" s="523"/>
      <c r="CD109" s="523"/>
      <c r="CE109" s="523"/>
      <c r="CF109" s="523"/>
      <c r="CG109" s="523"/>
    </row>
    <row r="110" spans="68:85" ht="15" customHeight="1" x14ac:dyDescent="0.25">
      <c r="BP110" s="523"/>
      <c r="BQ110" s="523"/>
      <c r="BR110" s="523"/>
      <c r="BS110" s="523"/>
      <c r="BT110" s="523"/>
      <c r="BU110" s="523"/>
      <c r="BV110" s="523"/>
      <c r="BW110" s="523"/>
      <c r="BX110" s="523"/>
      <c r="BY110" s="523"/>
      <c r="BZ110" s="523"/>
      <c r="CA110" s="523"/>
      <c r="CB110" s="523"/>
      <c r="CC110" s="523"/>
      <c r="CD110" s="523"/>
      <c r="CE110" s="523"/>
      <c r="CF110" s="523"/>
      <c r="CG110" s="523"/>
    </row>
    <row r="111" spans="68:85" ht="15" customHeight="1" x14ac:dyDescent="0.25">
      <c r="BP111" s="523"/>
      <c r="BQ111" s="523"/>
      <c r="BR111" s="523"/>
      <c r="BS111" s="523"/>
      <c r="BT111" s="523"/>
      <c r="BU111" s="523"/>
      <c r="BV111" s="523"/>
      <c r="BW111" s="523"/>
      <c r="BX111" s="523"/>
      <c r="BY111" s="523"/>
      <c r="BZ111" s="523"/>
      <c r="CA111" s="523"/>
      <c r="CB111" s="523"/>
      <c r="CC111" s="523"/>
      <c r="CD111" s="523"/>
      <c r="CE111" s="523"/>
      <c r="CF111" s="523"/>
      <c r="CG111" s="523"/>
    </row>
    <row r="112" spans="68:85" ht="15" customHeight="1" x14ac:dyDescent="0.25">
      <c r="BP112" s="523"/>
      <c r="BQ112" s="523"/>
      <c r="BR112" s="523"/>
      <c r="BS112" s="523"/>
      <c r="BT112" s="523"/>
      <c r="BU112" s="523"/>
      <c r="BV112" s="523"/>
      <c r="BW112" s="523"/>
      <c r="BX112" s="523"/>
      <c r="BY112" s="523"/>
      <c r="BZ112" s="523"/>
      <c r="CA112" s="523"/>
      <c r="CB112" s="523"/>
      <c r="CC112" s="523"/>
      <c r="CD112" s="523"/>
      <c r="CE112" s="523"/>
      <c r="CF112" s="523"/>
      <c r="CG112" s="523"/>
    </row>
    <row r="113" spans="68:85" ht="15" customHeight="1" x14ac:dyDescent="0.25">
      <c r="BP113" s="523"/>
      <c r="BQ113" s="523"/>
      <c r="BR113" s="523"/>
      <c r="BS113" s="523"/>
      <c r="BT113" s="523"/>
      <c r="BU113" s="523"/>
      <c r="BV113" s="523"/>
      <c r="BW113" s="523"/>
      <c r="BX113" s="523"/>
      <c r="BY113" s="523"/>
      <c r="BZ113" s="523"/>
      <c r="CA113" s="523"/>
      <c r="CB113" s="523"/>
      <c r="CC113" s="523"/>
      <c r="CD113" s="523"/>
      <c r="CE113" s="523"/>
      <c r="CF113" s="523"/>
      <c r="CG113" s="523"/>
    </row>
    <row r="114" spans="68:85" ht="15" customHeight="1" x14ac:dyDescent="0.25">
      <c r="BP114" s="523"/>
      <c r="BQ114" s="523"/>
      <c r="BR114" s="523"/>
      <c r="BS114" s="523"/>
      <c r="BT114" s="523"/>
      <c r="BU114" s="523"/>
      <c r="BV114" s="523"/>
      <c r="BW114" s="523"/>
      <c r="BX114" s="523"/>
      <c r="BY114" s="523"/>
      <c r="BZ114" s="523"/>
      <c r="CA114" s="523"/>
      <c r="CB114" s="523"/>
      <c r="CC114" s="523"/>
      <c r="CD114" s="523"/>
      <c r="CE114" s="523"/>
      <c r="CF114" s="523"/>
      <c r="CG114" s="523"/>
    </row>
    <row r="115" spans="68:85" ht="15" customHeight="1" x14ac:dyDescent="0.25">
      <c r="BP115" s="523"/>
      <c r="BQ115" s="523"/>
      <c r="BR115" s="523"/>
      <c r="BS115" s="523"/>
      <c r="BT115" s="523"/>
      <c r="BU115" s="523"/>
      <c r="BV115" s="523"/>
      <c r="BW115" s="523"/>
      <c r="BX115" s="523"/>
      <c r="BY115" s="523"/>
      <c r="BZ115" s="523"/>
      <c r="CA115" s="523"/>
      <c r="CB115" s="523"/>
      <c r="CC115" s="523"/>
      <c r="CD115" s="523"/>
      <c r="CE115" s="523"/>
      <c r="CF115" s="523"/>
      <c r="CG115" s="523"/>
    </row>
    <row r="116" spans="68:85" ht="15" customHeight="1" x14ac:dyDescent="0.25">
      <c r="BP116" s="523"/>
      <c r="BQ116" s="523"/>
      <c r="BR116" s="523"/>
      <c r="BS116" s="523"/>
      <c r="BT116" s="523"/>
      <c r="BU116" s="523"/>
      <c r="BV116" s="523"/>
      <c r="BW116" s="523"/>
      <c r="BX116" s="523"/>
      <c r="BY116" s="523"/>
      <c r="BZ116" s="523"/>
      <c r="CA116" s="523"/>
      <c r="CB116" s="523"/>
      <c r="CC116" s="523"/>
      <c r="CD116" s="523"/>
      <c r="CE116" s="523"/>
      <c r="CF116" s="523"/>
      <c r="CG116" s="523"/>
    </row>
    <row r="117" spans="68:85" ht="15" customHeight="1" x14ac:dyDescent="0.25">
      <c r="BP117" s="523"/>
      <c r="BQ117" s="523"/>
      <c r="BR117" s="523"/>
      <c r="BS117" s="523"/>
      <c r="BT117" s="523"/>
      <c r="BU117" s="523"/>
      <c r="BV117" s="523"/>
      <c r="BW117" s="523"/>
      <c r="BX117" s="523"/>
      <c r="BY117" s="523"/>
      <c r="BZ117" s="523"/>
      <c r="CA117" s="523"/>
      <c r="CB117" s="523"/>
      <c r="CC117" s="523"/>
      <c r="CD117" s="523"/>
      <c r="CE117" s="523"/>
      <c r="CF117" s="523"/>
      <c r="CG117" s="523"/>
    </row>
    <row r="118" spans="68:85" ht="15" customHeight="1" x14ac:dyDescent="0.25">
      <c r="BP118" s="523"/>
      <c r="BQ118" s="523"/>
      <c r="BR118" s="523"/>
      <c r="BS118" s="523"/>
      <c r="BT118" s="523"/>
      <c r="BU118" s="523"/>
      <c r="BV118" s="523"/>
      <c r="BW118" s="523"/>
      <c r="BX118" s="523"/>
      <c r="BY118" s="523"/>
      <c r="BZ118" s="523"/>
      <c r="CA118" s="523"/>
      <c r="CB118" s="523"/>
      <c r="CC118" s="523"/>
      <c r="CD118" s="523"/>
      <c r="CE118" s="523"/>
      <c r="CF118" s="523"/>
      <c r="CG118" s="523"/>
    </row>
    <row r="119" spans="68:85" ht="15" customHeight="1" x14ac:dyDescent="0.25">
      <c r="BP119" s="523"/>
      <c r="BQ119" s="523"/>
      <c r="BR119" s="523"/>
      <c r="BS119" s="523"/>
      <c r="BT119" s="523"/>
      <c r="BU119" s="523"/>
      <c r="BV119" s="523"/>
      <c r="BW119" s="523"/>
      <c r="BX119" s="523"/>
      <c r="BY119" s="523"/>
      <c r="BZ119" s="523"/>
      <c r="CA119" s="523"/>
      <c r="CB119" s="523"/>
      <c r="CC119" s="523"/>
      <c r="CD119" s="523"/>
      <c r="CE119" s="523"/>
      <c r="CF119" s="523"/>
      <c r="CG119" s="523"/>
    </row>
    <row r="120" spans="68:85" ht="15" customHeight="1" x14ac:dyDescent="0.25">
      <c r="BP120" s="523"/>
      <c r="BQ120" s="523"/>
      <c r="BR120" s="523"/>
      <c r="BS120" s="523"/>
      <c r="BT120" s="523"/>
      <c r="BU120" s="523"/>
      <c r="BV120" s="523"/>
      <c r="BW120" s="523"/>
      <c r="BX120" s="523"/>
      <c r="BY120" s="523"/>
      <c r="BZ120" s="523"/>
      <c r="CA120" s="523"/>
      <c r="CB120" s="523"/>
      <c r="CC120" s="523"/>
      <c r="CD120" s="523"/>
      <c r="CE120" s="523"/>
      <c r="CF120" s="523"/>
      <c r="CG120" s="523"/>
    </row>
    <row r="121" spans="68:85" ht="15" customHeight="1" x14ac:dyDescent="0.25">
      <c r="BP121" s="523"/>
      <c r="BQ121" s="523"/>
      <c r="BR121" s="523"/>
      <c r="BS121" s="523"/>
      <c r="BT121" s="523"/>
      <c r="BU121" s="523"/>
      <c r="BV121" s="523"/>
      <c r="BW121" s="523"/>
      <c r="BX121" s="523"/>
      <c r="BY121" s="523"/>
      <c r="BZ121" s="523"/>
      <c r="CA121" s="523"/>
      <c r="CB121" s="523"/>
      <c r="CC121" s="523"/>
      <c r="CD121" s="523"/>
      <c r="CE121" s="523"/>
      <c r="CF121" s="523"/>
      <c r="CG121" s="523"/>
    </row>
    <row r="122" spans="68:85" ht="15" customHeight="1" x14ac:dyDescent="0.25">
      <c r="BP122" s="523"/>
      <c r="BQ122" s="523"/>
      <c r="BR122" s="523"/>
      <c r="BS122" s="523"/>
      <c r="BT122" s="523"/>
      <c r="BU122" s="523"/>
      <c r="BV122" s="523"/>
      <c r="BW122" s="523"/>
      <c r="BX122" s="523"/>
      <c r="BY122" s="523"/>
      <c r="BZ122" s="523"/>
      <c r="CA122" s="523"/>
      <c r="CB122" s="523"/>
      <c r="CC122" s="523"/>
      <c r="CD122" s="523"/>
      <c r="CE122" s="523"/>
      <c r="CF122" s="523"/>
      <c r="CG122" s="523"/>
    </row>
    <row r="123" spans="68:85" ht="15" customHeight="1" x14ac:dyDescent="0.25">
      <c r="BP123" s="523"/>
      <c r="BQ123" s="523"/>
      <c r="BR123" s="523"/>
      <c r="BS123" s="523"/>
      <c r="BT123" s="523"/>
      <c r="BU123" s="523"/>
      <c r="BV123" s="523"/>
      <c r="BW123" s="523"/>
      <c r="BX123" s="523"/>
      <c r="BY123" s="523"/>
      <c r="BZ123" s="523"/>
      <c r="CA123" s="523"/>
      <c r="CB123" s="523"/>
      <c r="CC123" s="523"/>
      <c r="CD123" s="523"/>
      <c r="CE123" s="523"/>
      <c r="CF123" s="523"/>
      <c r="CG123" s="523"/>
    </row>
    <row r="124" spans="68:85" ht="15" customHeight="1" x14ac:dyDescent="0.25">
      <c r="BP124" s="523"/>
      <c r="BQ124" s="523"/>
      <c r="BR124" s="523"/>
      <c r="BS124" s="523"/>
      <c r="BT124" s="523"/>
      <c r="BU124" s="523"/>
      <c r="BV124" s="523"/>
      <c r="BW124" s="523"/>
      <c r="BX124" s="523"/>
      <c r="BY124" s="523"/>
      <c r="BZ124" s="523"/>
      <c r="CA124" s="523"/>
      <c r="CB124" s="523"/>
      <c r="CC124" s="523"/>
      <c r="CD124" s="523"/>
      <c r="CE124" s="523"/>
      <c r="CF124" s="523"/>
      <c r="CG124" s="523"/>
    </row>
    <row r="125" spans="68:85" ht="15" customHeight="1" x14ac:dyDescent="0.25">
      <c r="BP125" s="523"/>
      <c r="BQ125" s="523"/>
      <c r="BR125" s="523"/>
      <c r="BS125" s="523"/>
      <c r="BT125" s="523"/>
      <c r="BU125" s="523"/>
      <c r="BV125" s="523"/>
      <c r="BW125" s="523"/>
      <c r="BX125" s="523"/>
      <c r="BY125" s="523"/>
      <c r="BZ125" s="523"/>
      <c r="CA125" s="523"/>
      <c r="CB125" s="523"/>
      <c r="CC125" s="523"/>
      <c r="CD125" s="523"/>
      <c r="CE125" s="523"/>
      <c r="CF125" s="523"/>
      <c r="CG125" s="523"/>
    </row>
    <row r="126" spans="68:85" ht="15" customHeight="1" x14ac:dyDescent="0.25">
      <c r="BP126" s="523"/>
      <c r="BQ126" s="523"/>
      <c r="BR126" s="523"/>
      <c r="BS126" s="523"/>
      <c r="BT126" s="523"/>
      <c r="BU126" s="523"/>
      <c r="BV126" s="523"/>
      <c r="BW126" s="523"/>
      <c r="BX126" s="523"/>
      <c r="BY126" s="523"/>
      <c r="BZ126" s="523"/>
      <c r="CA126" s="523"/>
      <c r="CB126" s="523"/>
      <c r="CC126" s="523"/>
      <c r="CD126" s="523"/>
      <c r="CE126" s="523"/>
      <c r="CF126" s="523"/>
      <c r="CG126" s="523"/>
    </row>
    <row r="127" spans="68:85" ht="15" customHeight="1" x14ac:dyDescent="0.25">
      <c r="BP127" s="523"/>
      <c r="BQ127" s="523"/>
      <c r="BR127" s="523"/>
      <c r="BS127" s="523"/>
      <c r="BT127" s="523"/>
      <c r="BU127" s="523"/>
      <c r="BV127" s="523"/>
      <c r="BW127" s="523"/>
      <c r="BX127" s="523"/>
      <c r="BY127" s="523"/>
      <c r="BZ127" s="523"/>
      <c r="CA127" s="523"/>
      <c r="CB127" s="523"/>
      <c r="CC127" s="523"/>
      <c r="CD127" s="523"/>
      <c r="CE127" s="523"/>
      <c r="CF127" s="523"/>
      <c r="CG127" s="523"/>
    </row>
    <row r="128" spans="68:85" ht="15" customHeight="1" x14ac:dyDescent="0.25">
      <c r="BP128" s="523"/>
      <c r="BQ128" s="523"/>
      <c r="BR128" s="523"/>
      <c r="BS128" s="523"/>
      <c r="BT128" s="523"/>
      <c r="BU128" s="523"/>
      <c r="BV128" s="523"/>
      <c r="BW128" s="523"/>
      <c r="BX128" s="523"/>
      <c r="BY128" s="523"/>
      <c r="BZ128" s="523"/>
      <c r="CA128" s="523"/>
      <c r="CB128" s="523"/>
      <c r="CC128" s="523"/>
      <c r="CD128" s="523"/>
      <c r="CE128" s="523"/>
      <c r="CF128" s="523"/>
      <c r="CG128" s="523"/>
    </row>
    <row r="129" spans="68:85" ht="15" customHeight="1" x14ac:dyDescent="0.25">
      <c r="BP129" s="523"/>
      <c r="BQ129" s="523"/>
      <c r="BR129" s="523"/>
      <c r="BS129" s="523"/>
      <c r="BT129" s="523"/>
      <c r="BU129" s="523"/>
      <c r="BV129" s="523"/>
      <c r="BW129" s="523"/>
      <c r="BX129" s="523"/>
      <c r="BY129" s="523"/>
      <c r="BZ129" s="523"/>
      <c r="CA129" s="523"/>
      <c r="CB129" s="523"/>
      <c r="CC129" s="523"/>
      <c r="CD129" s="523"/>
      <c r="CE129" s="523"/>
      <c r="CF129" s="523"/>
      <c r="CG129" s="523"/>
    </row>
    <row r="130" spans="68:85" ht="15" customHeight="1" x14ac:dyDescent="0.25">
      <c r="BP130" s="523"/>
      <c r="BQ130" s="523"/>
      <c r="BR130" s="523"/>
      <c r="BS130" s="523"/>
      <c r="BT130" s="523"/>
      <c r="BU130" s="523"/>
      <c r="BV130" s="523"/>
      <c r="BW130" s="523"/>
      <c r="BX130" s="523"/>
      <c r="BY130" s="523"/>
      <c r="BZ130" s="523"/>
      <c r="CA130" s="523"/>
      <c r="CB130" s="523"/>
      <c r="CC130" s="523"/>
      <c r="CD130" s="523"/>
      <c r="CE130" s="523"/>
      <c r="CF130" s="523"/>
      <c r="CG130" s="523"/>
    </row>
    <row r="131" spans="68:85" ht="15" customHeight="1" x14ac:dyDescent="0.25">
      <c r="BP131" s="523"/>
      <c r="BQ131" s="523"/>
      <c r="BR131" s="523"/>
      <c r="BS131" s="523"/>
      <c r="BT131" s="523"/>
      <c r="BU131" s="523"/>
      <c r="BV131" s="523"/>
      <c r="BW131" s="523"/>
      <c r="BX131" s="523"/>
      <c r="BY131" s="523"/>
      <c r="BZ131" s="523"/>
      <c r="CA131" s="523"/>
      <c r="CB131" s="523"/>
      <c r="CC131" s="523"/>
      <c r="CD131" s="523"/>
      <c r="CE131" s="523"/>
      <c r="CF131" s="523"/>
      <c r="CG131" s="523"/>
    </row>
    <row r="132" spans="68:85" ht="15" customHeight="1" x14ac:dyDescent="0.25">
      <c r="BP132" s="523"/>
      <c r="BQ132" s="523"/>
      <c r="BR132" s="523"/>
      <c r="BS132" s="523"/>
      <c r="BT132" s="523"/>
      <c r="BU132" s="523"/>
      <c r="BV132" s="523"/>
      <c r="BW132" s="523"/>
      <c r="BX132" s="523"/>
      <c r="BY132" s="523"/>
      <c r="BZ132" s="523"/>
      <c r="CA132" s="523"/>
      <c r="CB132" s="523"/>
      <c r="CC132" s="523"/>
      <c r="CD132" s="523"/>
      <c r="CE132" s="523"/>
      <c r="CF132" s="523"/>
      <c r="CG132" s="523"/>
    </row>
    <row r="133" spans="68:85" ht="15" customHeight="1" x14ac:dyDescent="0.25">
      <c r="BP133" s="523"/>
      <c r="BQ133" s="523"/>
      <c r="BR133" s="523"/>
      <c r="BS133" s="523"/>
      <c r="BT133" s="523"/>
      <c r="BU133" s="523"/>
      <c r="BV133" s="523"/>
      <c r="BW133" s="523"/>
      <c r="BX133" s="523"/>
      <c r="BY133" s="523"/>
      <c r="BZ133" s="523"/>
      <c r="CA133" s="523"/>
      <c r="CB133" s="523"/>
      <c r="CC133" s="523"/>
      <c r="CD133" s="523"/>
      <c r="CE133" s="523"/>
      <c r="CF133" s="523"/>
      <c r="CG133" s="523"/>
    </row>
    <row r="134" spans="68:85" ht="15" customHeight="1" x14ac:dyDescent="0.25">
      <c r="BP134" s="523"/>
      <c r="BQ134" s="523"/>
      <c r="BR134" s="523"/>
      <c r="BS134" s="523"/>
      <c r="BT134" s="523"/>
      <c r="BU134" s="523"/>
      <c r="BV134" s="523"/>
      <c r="BW134" s="523"/>
      <c r="BX134" s="523"/>
      <c r="BY134" s="523"/>
      <c r="BZ134" s="523"/>
      <c r="CA134" s="523"/>
      <c r="CB134" s="523"/>
      <c r="CC134" s="523"/>
      <c r="CD134" s="523"/>
      <c r="CE134" s="523"/>
      <c r="CF134" s="523"/>
      <c r="CG134" s="523"/>
    </row>
    <row r="135" spans="68:85" ht="15" customHeight="1" x14ac:dyDescent="0.25">
      <c r="BP135" s="523"/>
      <c r="BQ135" s="523"/>
      <c r="BR135" s="523"/>
      <c r="BS135" s="523"/>
      <c r="BT135" s="523"/>
      <c r="BU135" s="523"/>
      <c r="BV135" s="523"/>
      <c r="BW135" s="523"/>
      <c r="BX135" s="523"/>
      <c r="BY135" s="523"/>
      <c r="BZ135" s="523"/>
      <c r="CA135" s="523"/>
      <c r="CB135" s="523"/>
      <c r="CC135" s="523"/>
      <c r="CD135" s="523"/>
      <c r="CE135" s="523"/>
      <c r="CF135" s="523"/>
      <c r="CG135" s="523"/>
    </row>
    <row r="136" spans="68:85" ht="15" customHeight="1" x14ac:dyDescent="0.25">
      <c r="BP136" s="523"/>
      <c r="BQ136" s="523"/>
      <c r="BR136" s="523"/>
      <c r="BS136" s="523"/>
      <c r="BT136" s="523"/>
      <c r="BU136" s="523"/>
      <c r="BV136" s="523"/>
      <c r="BW136" s="523"/>
      <c r="BX136" s="523"/>
      <c r="BY136" s="523"/>
      <c r="BZ136" s="523"/>
      <c r="CA136" s="523"/>
      <c r="CB136" s="523"/>
      <c r="CC136" s="523"/>
      <c r="CD136" s="523"/>
      <c r="CE136" s="523"/>
      <c r="CF136" s="523"/>
      <c r="CG136" s="523"/>
    </row>
    <row r="137" spans="68:85" ht="15" customHeight="1" x14ac:dyDescent="0.25">
      <c r="BP137" s="523"/>
      <c r="BQ137" s="523"/>
      <c r="BR137" s="523"/>
      <c r="BS137" s="523"/>
      <c r="BT137" s="523"/>
      <c r="BU137" s="523"/>
      <c r="BV137" s="523"/>
      <c r="BW137" s="523"/>
      <c r="BX137" s="523"/>
      <c r="BY137" s="523"/>
      <c r="BZ137" s="523"/>
      <c r="CA137" s="523"/>
      <c r="CB137" s="523"/>
      <c r="CC137" s="523"/>
      <c r="CD137" s="523"/>
      <c r="CE137" s="523"/>
      <c r="CF137" s="523"/>
      <c r="CG137" s="523"/>
    </row>
    <row r="138" spans="68:85" ht="15" customHeight="1" x14ac:dyDescent="0.25">
      <c r="BP138" s="523"/>
      <c r="BQ138" s="523"/>
      <c r="BR138" s="523"/>
      <c r="BS138" s="523"/>
      <c r="BT138" s="523"/>
      <c r="BU138" s="523"/>
      <c r="BV138" s="523"/>
      <c r="BW138" s="523"/>
      <c r="BX138" s="523"/>
      <c r="BY138" s="523"/>
      <c r="BZ138" s="523"/>
      <c r="CA138" s="523"/>
      <c r="CB138" s="523"/>
      <c r="CC138" s="523"/>
      <c r="CD138" s="523"/>
      <c r="CE138" s="523"/>
      <c r="CF138" s="523"/>
      <c r="CG138" s="523"/>
    </row>
    <row r="139" spans="68:85" ht="15" customHeight="1" x14ac:dyDescent="0.25">
      <c r="BP139" s="523"/>
      <c r="BQ139" s="523"/>
      <c r="BR139" s="523"/>
      <c r="BS139" s="523"/>
      <c r="BT139" s="523"/>
      <c r="BU139" s="523"/>
      <c r="BV139" s="523"/>
      <c r="BW139" s="523"/>
      <c r="BX139" s="523"/>
      <c r="BY139" s="523"/>
      <c r="BZ139" s="523"/>
      <c r="CA139" s="523"/>
      <c r="CB139" s="523"/>
      <c r="CC139" s="523"/>
      <c r="CD139" s="523"/>
      <c r="CE139" s="523"/>
      <c r="CF139" s="523"/>
      <c r="CG139" s="523"/>
    </row>
    <row r="140" spans="68:85" ht="15" customHeight="1" x14ac:dyDescent="0.25">
      <c r="BP140" s="523"/>
      <c r="BQ140" s="523"/>
      <c r="BR140" s="523"/>
      <c r="BS140" s="523"/>
      <c r="BT140" s="523"/>
      <c r="BU140" s="523"/>
      <c r="BV140" s="523"/>
      <c r="BW140" s="523"/>
      <c r="BX140" s="523"/>
      <c r="BY140" s="523"/>
      <c r="BZ140" s="523"/>
      <c r="CA140" s="523"/>
      <c r="CB140" s="523"/>
      <c r="CC140" s="523"/>
      <c r="CD140" s="523"/>
      <c r="CE140" s="523"/>
      <c r="CF140" s="523"/>
      <c r="CG140" s="523"/>
    </row>
    <row r="141" spans="68:85" ht="15" customHeight="1" x14ac:dyDescent="0.25">
      <c r="BP141" s="523"/>
      <c r="BQ141" s="523"/>
      <c r="BR141" s="523"/>
      <c r="BS141" s="523"/>
      <c r="BT141" s="523"/>
      <c r="BU141" s="523"/>
      <c r="BV141" s="523"/>
      <c r="BW141" s="523"/>
      <c r="BX141" s="523"/>
      <c r="BY141" s="523"/>
      <c r="BZ141" s="523"/>
      <c r="CA141" s="523"/>
      <c r="CB141" s="523"/>
      <c r="CC141" s="523"/>
      <c r="CD141" s="523"/>
      <c r="CE141" s="523"/>
      <c r="CF141" s="523"/>
      <c r="CG141" s="523"/>
    </row>
    <row r="142" spans="68:85" ht="15" customHeight="1" x14ac:dyDescent="0.25">
      <c r="BP142" s="523"/>
      <c r="BQ142" s="523"/>
      <c r="BR142" s="523"/>
      <c r="BS142" s="523"/>
      <c r="BT142" s="523"/>
      <c r="BU142" s="523"/>
      <c r="BV142" s="523"/>
      <c r="BW142" s="523"/>
      <c r="BX142" s="523"/>
      <c r="BY142" s="523"/>
      <c r="BZ142" s="523"/>
      <c r="CA142" s="523"/>
      <c r="CB142" s="523"/>
      <c r="CC142" s="523"/>
      <c r="CD142" s="523"/>
      <c r="CE142" s="523"/>
      <c r="CF142" s="523"/>
      <c r="CG142" s="523"/>
    </row>
    <row r="143" spans="68:85" ht="15" customHeight="1" x14ac:dyDescent="0.25">
      <c r="BP143" s="523"/>
      <c r="BQ143" s="523"/>
      <c r="BR143" s="523"/>
      <c r="BS143" s="523"/>
      <c r="BT143" s="523"/>
      <c r="BU143" s="523"/>
      <c r="BV143" s="523"/>
      <c r="BW143" s="523"/>
      <c r="BX143" s="523"/>
      <c r="BY143" s="523"/>
      <c r="BZ143" s="523"/>
      <c r="CA143" s="523"/>
      <c r="CB143" s="523"/>
      <c r="CC143" s="523"/>
      <c r="CD143" s="523"/>
      <c r="CE143" s="523"/>
      <c r="CF143" s="523"/>
      <c r="CG143" s="523"/>
    </row>
    <row r="144" spans="68:85" ht="15" customHeight="1" x14ac:dyDescent="0.25">
      <c r="BP144" s="523"/>
      <c r="BQ144" s="523"/>
      <c r="BR144" s="523"/>
      <c r="BS144" s="523"/>
      <c r="BT144" s="523"/>
      <c r="BU144" s="523"/>
      <c r="BV144" s="523"/>
      <c r="BW144" s="523"/>
      <c r="BX144" s="523"/>
      <c r="BY144" s="523"/>
      <c r="BZ144" s="523"/>
      <c r="CA144" s="523"/>
      <c r="CB144" s="523"/>
      <c r="CC144" s="523"/>
      <c r="CD144" s="523"/>
      <c r="CE144" s="523"/>
      <c r="CF144" s="523"/>
      <c r="CG144" s="523"/>
    </row>
    <row r="145" spans="68:85" ht="15" customHeight="1" x14ac:dyDescent="0.25">
      <c r="BP145" s="523"/>
      <c r="BQ145" s="523"/>
      <c r="BR145" s="523"/>
      <c r="BS145" s="523"/>
      <c r="BT145" s="523"/>
      <c r="BU145" s="523"/>
      <c r="BV145" s="523"/>
      <c r="BW145" s="523"/>
      <c r="BX145" s="523"/>
      <c r="BY145" s="523"/>
      <c r="BZ145" s="523"/>
      <c r="CA145" s="523"/>
      <c r="CB145" s="523"/>
      <c r="CC145" s="523"/>
      <c r="CD145" s="523"/>
      <c r="CE145" s="523"/>
      <c r="CF145" s="523"/>
      <c r="CG145" s="523"/>
    </row>
    <row r="146" spans="68:85" ht="15" customHeight="1" x14ac:dyDescent="0.25">
      <c r="BP146" s="523"/>
      <c r="BQ146" s="523"/>
      <c r="BR146" s="523"/>
      <c r="BS146" s="523"/>
      <c r="BT146" s="523"/>
      <c r="BU146" s="523"/>
      <c r="BV146" s="523"/>
      <c r="BW146" s="523"/>
      <c r="BX146" s="523"/>
      <c r="BY146" s="523"/>
      <c r="BZ146" s="523"/>
      <c r="CA146" s="523"/>
      <c r="CB146" s="523"/>
      <c r="CC146" s="523"/>
      <c r="CD146" s="523"/>
      <c r="CE146" s="523"/>
      <c r="CF146" s="523"/>
      <c r="CG146" s="523"/>
    </row>
    <row r="147" spans="68:85" ht="15" customHeight="1" x14ac:dyDescent="0.25">
      <c r="BP147" s="523"/>
      <c r="BQ147" s="523"/>
      <c r="BR147" s="523"/>
      <c r="BS147" s="523"/>
      <c r="BT147" s="523"/>
      <c r="BU147" s="523"/>
      <c r="BV147" s="523"/>
      <c r="BW147" s="523"/>
      <c r="BX147" s="523"/>
      <c r="BY147" s="523"/>
      <c r="BZ147" s="523"/>
      <c r="CA147" s="523"/>
      <c r="CB147" s="523"/>
      <c r="CC147" s="523"/>
      <c r="CD147" s="523"/>
      <c r="CE147" s="523"/>
      <c r="CF147" s="523"/>
      <c r="CG147" s="523"/>
    </row>
    <row r="148" spans="68:85" ht="15" customHeight="1" x14ac:dyDescent="0.25">
      <c r="BP148" s="523"/>
      <c r="BQ148" s="523"/>
      <c r="BR148" s="523"/>
      <c r="BS148" s="523"/>
      <c r="BT148" s="523"/>
      <c r="BU148" s="523"/>
      <c r="BV148" s="523"/>
      <c r="BW148" s="523"/>
      <c r="BX148" s="523"/>
      <c r="BY148" s="523"/>
      <c r="BZ148" s="523"/>
      <c r="CA148" s="523"/>
      <c r="CB148" s="523"/>
      <c r="CC148" s="523"/>
      <c r="CD148" s="523"/>
      <c r="CE148" s="523"/>
      <c r="CF148" s="523"/>
      <c r="CG148" s="523"/>
    </row>
    <row r="149" spans="68:85" ht="15" customHeight="1" x14ac:dyDescent="0.25">
      <c r="BP149" s="523"/>
      <c r="BQ149" s="523"/>
      <c r="BR149" s="523"/>
      <c r="BS149" s="523"/>
      <c r="BT149" s="523"/>
      <c r="BU149" s="523"/>
      <c r="BV149" s="523"/>
      <c r="BW149" s="523"/>
      <c r="BX149" s="523"/>
      <c r="BY149" s="523"/>
      <c r="BZ149" s="523"/>
      <c r="CA149" s="523"/>
      <c r="CB149" s="523"/>
      <c r="CC149" s="523"/>
      <c r="CD149" s="523"/>
      <c r="CE149" s="523"/>
      <c r="CF149" s="523"/>
      <c r="CG149" s="523"/>
    </row>
    <row r="150" spans="68:85" ht="15" customHeight="1" x14ac:dyDescent="0.25">
      <c r="BP150" s="523"/>
      <c r="BQ150" s="523"/>
      <c r="BR150" s="523"/>
      <c r="BS150" s="523"/>
      <c r="BT150" s="523"/>
      <c r="BU150" s="523"/>
      <c r="BV150" s="523"/>
      <c r="BW150" s="523"/>
      <c r="BX150" s="523"/>
      <c r="BY150" s="523"/>
      <c r="BZ150" s="523"/>
      <c r="CA150" s="523"/>
      <c r="CB150" s="523"/>
      <c r="CC150" s="523"/>
      <c r="CD150" s="523"/>
      <c r="CE150" s="523"/>
      <c r="CF150" s="523"/>
      <c r="CG150" s="523"/>
    </row>
    <row r="151" spans="68:85" ht="15" customHeight="1" x14ac:dyDescent="0.25">
      <c r="BP151" s="523"/>
      <c r="BQ151" s="523"/>
      <c r="BR151" s="523"/>
      <c r="BS151" s="523"/>
      <c r="BT151" s="523"/>
      <c r="BU151" s="523"/>
      <c r="BV151" s="523"/>
      <c r="BW151" s="523"/>
      <c r="BX151" s="523"/>
      <c r="BY151" s="523"/>
      <c r="BZ151" s="523"/>
      <c r="CA151" s="523"/>
      <c r="CB151" s="523"/>
      <c r="CC151" s="523"/>
      <c r="CD151" s="523"/>
      <c r="CE151" s="523"/>
      <c r="CF151" s="523"/>
      <c r="CG151" s="523"/>
    </row>
    <row r="152" spans="68:85" ht="15" customHeight="1" x14ac:dyDescent="0.25">
      <c r="BP152" s="523"/>
      <c r="BQ152" s="523"/>
      <c r="BR152" s="523"/>
      <c r="BS152" s="523"/>
      <c r="BT152" s="523"/>
      <c r="BU152" s="523"/>
      <c r="BV152" s="523"/>
      <c r="BW152" s="523"/>
      <c r="BX152" s="523"/>
      <c r="BY152" s="523"/>
      <c r="BZ152" s="523"/>
      <c r="CA152" s="523"/>
      <c r="CB152" s="523"/>
      <c r="CC152" s="523"/>
      <c r="CD152" s="523"/>
      <c r="CE152" s="523"/>
      <c r="CF152" s="523"/>
      <c r="CG152" s="523"/>
    </row>
    <row r="153" spans="68:85" ht="15" customHeight="1" x14ac:dyDescent="0.25">
      <c r="BP153" s="523"/>
      <c r="BQ153" s="523"/>
      <c r="BR153" s="523"/>
      <c r="BS153" s="523"/>
      <c r="BT153" s="523"/>
      <c r="BU153" s="523"/>
      <c r="BV153" s="523"/>
      <c r="BW153" s="523"/>
      <c r="BX153" s="523"/>
      <c r="BY153" s="523"/>
      <c r="BZ153" s="523"/>
      <c r="CA153" s="523"/>
      <c r="CB153" s="523"/>
      <c r="CC153" s="523"/>
      <c r="CD153" s="523"/>
      <c r="CE153" s="523"/>
      <c r="CF153" s="523"/>
      <c r="CG153" s="523"/>
    </row>
    <row r="154" spans="68:85" ht="15" customHeight="1" x14ac:dyDescent="0.25">
      <c r="BP154" s="523"/>
      <c r="BQ154" s="523"/>
      <c r="BR154" s="523"/>
      <c r="BS154" s="523"/>
      <c r="BT154" s="523"/>
      <c r="BU154" s="523"/>
      <c r="BV154" s="523"/>
      <c r="BW154" s="523"/>
      <c r="BX154" s="523"/>
      <c r="BY154" s="523"/>
      <c r="BZ154" s="523"/>
      <c r="CA154" s="523"/>
      <c r="CB154" s="523"/>
      <c r="CC154" s="523"/>
      <c r="CD154" s="523"/>
      <c r="CE154" s="523"/>
      <c r="CF154" s="523"/>
      <c r="CG154" s="523"/>
    </row>
    <row r="155" spans="68:85" ht="15" customHeight="1" x14ac:dyDescent="0.25">
      <c r="BP155" s="523"/>
      <c r="BQ155" s="523"/>
      <c r="BR155" s="523"/>
      <c r="BS155" s="523"/>
      <c r="BT155" s="523"/>
      <c r="BU155" s="523"/>
      <c r="BV155" s="523"/>
      <c r="BW155" s="523"/>
      <c r="BX155" s="523"/>
      <c r="BY155" s="523"/>
      <c r="BZ155" s="523"/>
      <c r="CA155" s="523"/>
      <c r="CB155" s="523"/>
      <c r="CC155" s="523"/>
      <c r="CD155" s="523"/>
      <c r="CE155" s="523"/>
      <c r="CF155" s="523"/>
      <c r="CG155" s="523"/>
    </row>
    <row r="156" spans="68:85" ht="15" customHeight="1" x14ac:dyDescent="0.25">
      <c r="BP156" s="523"/>
      <c r="BQ156" s="523"/>
      <c r="BR156" s="523"/>
      <c r="BS156" s="523"/>
      <c r="BT156" s="523"/>
      <c r="BU156" s="523"/>
      <c r="BV156" s="523"/>
      <c r="BW156" s="523"/>
      <c r="BX156" s="523"/>
      <c r="BY156" s="523"/>
      <c r="BZ156" s="523"/>
      <c r="CA156" s="523"/>
      <c r="CB156" s="523"/>
      <c r="CC156" s="523"/>
      <c r="CD156" s="523"/>
      <c r="CE156" s="523"/>
      <c r="CF156" s="523"/>
      <c r="CG156" s="523"/>
    </row>
    <row r="157" spans="68:85" ht="15" customHeight="1" x14ac:dyDescent="0.25">
      <c r="BP157" s="523"/>
      <c r="BQ157" s="523"/>
      <c r="BR157" s="523"/>
      <c r="BS157" s="523"/>
      <c r="BT157" s="523"/>
      <c r="BU157" s="523"/>
      <c r="BV157" s="523"/>
      <c r="BW157" s="523"/>
      <c r="BX157" s="523"/>
      <c r="BY157" s="523"/>
      <c r="BZ157" s="523"/>
      <c r="CA157" s="523"/>
      <c r="CB157" s="523"/>
      <c r="CC157" s="523"/>
      <c r="CD157" s="523"/>
      <c r="CE157" s="523"/>
      <c r="CF157" s="523"/>
      <c r="CG157" s="523"/>
    </row>
    <row r="158" spans="68:85" ht="15" customHeight="1" x14ac:dyDescent="0.25">
      <c r="BP158" s="523"/>
      <c r="BQ158" s="523"/>
      <c r="BR158" s="523"/>
      <c r="BS158" s="523"/>
      <c r="BT158" s="523"/>
      <c r="BU158" s="523"/>
      <c r="BV158" s="523"/>
      <c r="BW158" s="523"/>
      <c r="BX158" s="523"/>
      <c r="BY158" s="523"/>
      <c r="BZ158" s="523"/>
      <c r="CA158" s="523"/>
      <c r="CB158" s="523"/>
      <c r="CC158" s="523"/>
      <c r="CD158" s="523"/>
      <c r="CE158" s="523"/>
      <c r="CF158" s="523"/>
      <c r="CG158" s="523"/>
    </row>
    <row r="159" spans="68:85" ht="15" customHeight="1" x14ac:dyDescent="0.25">
      <c r="BP159" s="523"/>
      <c r="BQ159" s="523"/>
      <c r="BR159" s="523"/>
      <c r="BS159" s="523"/>
      <c r="BT159" s="523"/>
      <c r="BU159" s="523"/>
      <c r="BV159" s="523"/>
      <c r="BW159" s="523"/>
      <c r="BX159" s="523"/>
      <c r="BY159" s="523"/>
      <c r="BZ159" s="523"/>
      <c r="CA159" s="523"/>
      <c r="CB159" s="523"/>
      <c r="CC159" s="523"/>
      <c r="CD159" s="523"/>
      <c r="CE159" s="523"/>
      <c r="CF159" s="523"/>
      <c r="CG159" s="523"/>
    </row>
    <row r="160" spans="68:85" ht="15" customHeight="1" x14ac:dyDescent="0.25">
      <c r="BP160" s="523"/>
      <c r="BQ160" s="523"/>
      <c r="BR160" s="523"/>
      <c r="BS160" s="523"/>
      <c r="BT160" s="523"/>
      <c r="BU160" s="523"/>
      <c r="BV160" s="523"/>
      <c r="BW160" s="523"/>
      <c r="BX160" s="523"/>
      <c r="BY160" s="523"/>
      <c r="BZ160" s="523"/>
      <c r="CA160" s="523"/>
      <c r="CB160" s="523"/>
      <c r="CC160" s="523"/>
      <c r="CD160" s="523"/>
      <c r="CE160" s="523"/>
      <c r="CF160" s="523"/>
      <c r="CG160" s="523"/>
    </row>
    <row r="161" spans="68:85" ht="15" customHeight="1" x14ac:dyDescent="0.25">
      <c r="BP161" s="523"/>
      <c r="BQ161" s="523"/>
      <c r="BR161" s="523"/>
      <c r="BS161" s="523"/>
      <c r="BT161" s="523"/>
      <c r="BU161" s="523"/>
      <c r="BV161" s="523"/>
      <c r="BW161" s="523"/>
      <c r="BX161" s="523"/>
      <c r="BY161" s="523"/>
      <c r="BZ161" s="523"/>
      <c r="CA161" s="523"/>
      <c r="CB161" s="523"/>
      <c r="CC161" s="523"/>
      <c r="CD161" s="523"/>
      <c r="CE161" s="523"/>
      <c r="CF161" s="523"/>
      <c r="CG161" s="523"/>
    </row>
    <row r="162" spans="68:85" ht="15" customHeight="1" x14ac:dyDescent="0.25">
      <c r="BP162" s="523"/>
      <c r="BQ162" s="523"/>
      <c r="BR162" s="523"/>
      <c r="BS162" s="523"/>
      <c r="BT162" s="523"/>
      <c r="BU162" s="523"/>
      <c r="BV162" s="523"/>
      <c r="BW162" s="523"/>
      <c r="BX162" s="523"/>
      <c r="BY162" s="523"/>
      <c r="BZ162" s="523"/>
      <c r="CA162" s="523"/>
      <c r="CB162" s="523"/>
      <c r="CC162" s="523"/>
      <c r="CD162" s="523"/>
      <c r="CE162" s="523"/>
      <c r="CF162" s="523"/>
      <c r="CG162" s="523"/>
    </row>
    <row r="163" spans="68:85" ht="15" customHeight="1" x14ac:dyDescent="0.25">
      <c r="BP163" s="523"/>
      <c r="BQ163" s="523"/>
      <c r="BR163" s="523"/>
      <c r="BS163" s="523"/>
      <c r="BT163" s="523"/>
      <c r="BU163" s="523"/>
      <c r="BV163" s="523"/>
      <c r="BW163" s="523"/>
      <c r="BX163" s="523"/>
      <c r="BY163" s="523"/>
      <c r="BZ163" s="523"/>
      <c r="CA163" s="523"/>
      <c r="CB163" s="523"/>
      <c r="CC163" s="523"/>
      <c r="CD163" s="523"/>
      <c r="CE163" s="523"/>
      <c r="CF163" s="523"/>
      <c r="CG163" s="523"/>
    </row>
    <row r="164" spans="68:85" ht="15" customHeight="1" x14ac:dyDescent="0.25">
      <c r="BP164" s="523"/>
      <c r="BQ164" s="523"/>
      <c r="BR164" s="523"/>
      <c r="BS164" s="523"/>
      <c r="BT164" s="523"/>
      <c r="BU164" s="523"/>
      <c r="BV164" s="523"/>
      <c r="BW164" s="523"/>
      <c r="BX164" s="523"/>
      <c r="BY164" s="523"/>
      <c r="BZ164" s="523"/>
      <c r="CA164" s="523"/>
      <c r="CB164" s="523"/>
      <c r="CC164" s="523"/>
      <c r="CD164" s="523"/>
      <c r="CE164" s="523"/>
      <c r="CF164" s="523"/>
      <c r="CG164" s="523"/>
    </row>
    <row r="165" spans="68:85" ht="15" customHeight="1" x14ac:dyDescent="0.25">
      <c r="BP165" s="523"/>
      <c r="BQ165" s="523"/>
      <c r="BR165" s="523"/>
      <c r="BS165" s="523"/>
      <c r="BT165" s="523"/>
      <c r="BU165" s="523"/>
      <c r="BV165" s="523"/>
      <c r="BW165" s="523"/>
      <c r="BX165" s="523"/>
      <c r="BY165" s="523"/>
      <c r="BZ165" s="523"/>
      <c r="CA165" s="523"/>
      <c r="CB165" s="523"/>
      <c r="CC165" s="523"/>
      <c r="CD165" s="523"/>
      <c r="CE165" s="523"/>
      <c r="CF165" s="523"/>
      <c r="CG165" s="523"/>
    </row>
    <row r="166" spans="68:85" ht="15" customHeight="1" x14ac:dyDescent="0.25">
      <c r="BP166" s="523"/>
      <c r="BQ166" s="523"/>
      <c r="BR166" s="523"/>
      <c r="BS166" s="523"/>
      <c r="BT166" s="523"/>
      <c r="BU166" s="523"/>
      <c r="BV166" s="523"/>
      <c r="BW166" s="523"/>
      <c r="BX166" s="523"/>
      <c r="BY166" s="523"/>
      <c r="BZ166" s="523"/>
      <c r="CA166" s="523"/>
      <c r="CB166" s="523"/>
      <c r="CC166" s="523"/>
      <c r="CD166" s="523"/>
      <c r="CE166" s="523"/>
      <c r="CF166" s="523"/>
      <c r="CG166" s="523"/>
    </row>
    <row r="167" spans="68:85" ht="15" customHeight="1" x14ac:dyDescent="0.25">
      <c r="BP167" s="523"/>
      <c r="BQ167" s="523"/>
      <c r="BR167" s="523"/>
      <c r="BS167" s="523"/>
      <c r="BT167" s="523"/>
      <c r="BU167" s="523"/>
      <c r="BV167" s="523"/>
      <c r="BW167" s="523"/>
      <c r="BX167" s="523"/>
      <c r="BY167" s="523"/>
      <c r="BZ167" s="523"/>
      <c r="CA167" s="523"/>
      <c r="CB167" s="523"/>
      <c r="CC167" s="523"/>
      <c r="CD167" s="523"/>
      <c r="CE167" s="523"/>
      <c r="CF167" s="523"/>
      <c r="CG167" s="523"/>
    </row>
    <row r="168" spans="68:85" ht="15" customHeight="1" x14ac:dyDescent="0.25">
      <c r="BP168" s="523"/>
      <c r="BQ168" s="523"/>
      <c r="BR168" s="523"/>
      <c r="BS168" s="523"/>
      <c r="BT168" s="523"/>
      <c r="BU168" s="523"/>
      <c r="BV168" s="523"/>
      <c r="BW168" s="523"/>
      <c r="BX168" s="523"/>
      <c r="BY168" s="523"/>
      <c r="BZ168" s="523"/>
      <c r="CA168" s="523"/>
      <c r="CB168" s="523"/>
      <c r="CC168" s="523"/>
      <c r="CD168" s="523"/>
      <c r="CE168" s="523"/>
      <c r="CF168" s="523"/>
      <c r="CG168" s="523"/>
    </row>
    <row r="169" spans="68:85" ht="15" customHeight="1" x14ac:dyDescent="0.25">
      <c r="BP169" s="523"/>
      <c r="BQ169" s="523"/>
      <c r="BR169" s="523"/>
      <c r="BS169" s="523"/>
      <c r="BT169" s="523"/>
      <c r="BU169" s="523"/>
      <c r="BV169" s="523"/>
      <c r="BW169" s="523"/>
      <c r="BX169" s="523"/>
      <c r="BY169" s="523"/>
      <c r="BZ169" s="523"/>
      <c r="CA169" s="523"/>
      <c r="CB169" s="523"/>
      <c r="CC169" s="523"/>
      <c r="CD169" s="523"/>
      <c r="CE169" s="523"/>
      <c r="CF169" s="523"/>
      <c r="CG169" s="523"/>
    </row>
    <row r="170" spans="68:85" ht="15" customHeight="1" x14ac:dyDescent="0.25">
      <c r="BP170" s="523"/>
      <c r="BQ170" s="523"/>
      <c r="BR170" s="523"/>
      <c r="BS170" s="523"/>
      <c r="BT170" s="523"/>
      <c r="BU170" s="523"/>
      <c r="BV170" s="523"/>
      <c r="BW170" s="523"/>
      <c r="BX170" s="523"/>
      <c r="BY170" s="523"/>
      <c r="BZ170" s="523"/>
      <c r="CA170" s="523"/>
      <c r="CB170" s="523"/>
      <c r="CC170" s="523"/>
      <c r="CD170" s="523"/>
      <c r="CE170" s="523"/>
      <c r="CF170" s="523"/>
      <c r="CG170" s="523"/>
    </row>
    <row r="171" spans="68:85" ht="15" customHeight="1" x14ac:dyDescent="0.25">
      <c r="BP171" s="523"/>
      <c r="BQ171" s="523"/>
      <c r="BR171" s="523"/>
      <c r="BS171" s="523"/>
      <c r="BT171" s="523"/>
      <c r="BU171" s="523"/>
      <c r="BV171" s="523"/>
      <c r="BW171" s="523"/>
      <c r="BX171" s="523"/>
      <c r="BY171" s="523"/>
      <c r="BZ171" s="523"/>
      <c r="CA171" s="523"/>
      <c r="CB171" s="523"/>
      <c r="CC171" s="523"/>
      <c r="CD171" s="523"/>
      <c r="CE171" s="523"/>
      <c r="CF171" s="523"/>
      <c r="CG171" s="523"/>
    </row>
    <row r="172" spans="68:85" ht="15" customHeight="1" x14ac:dyDescent="0.25">
      <c r="BP172" s="523"/>
      <c r="BQ172" s="523"/>
      <c r="BR172" s="523"/>
      <c r="BS172" s="523"/>
      <c r="BT172" s="523"/>
      <c r="BU172" s="523"/>
      <c r="BV172" s="523"/>
      <c r="BW172" s="523"/>
      <c r="BX172" s="523"/>
      <c r="BY172" s="523"/>
      <c r="BZ172" s="523"/>
      <c r="CA172" s="523"/>
      <c r="CB172" s="523"/>
      <c r="CC172" s="523"/>
      <c r="CD172" s="523"/>
      <c r="CE172" s="523"/>
      <c r="CF172" s="523"/>
      <c r="CG172" s="523"/>
    </row>
    <row r="173" spans="68:85" ht="15" customHeight="1" x14ac:dyDescent="0.25">
      <c r="BP173" s="523"/>
      <c r="BQ173" s="523"/>
      <c r="BR173" s="523"/>
      <c r="BS173" s="523"/>
      <c r="BT173" s="523"/>
      <c r="BU173" s="523"/>
      <c r="BV173" s="523"/>
      <c r="BW173" s="523"/>
      <c r="BX173" s="523"/>
      <c r="BY173" s="523"/>
      <c r="BZ173" s="523"/>
      <c r="CA173" s="523"/>
      <c r="CB173" s="523"/>
      <c r="CC173" s="523"/>
      <c r="CD173" s="523"/>
      <c r="CE173" s="523"/>
      <c r="CF173" s="523"/>
      <c r="CG173" s="523"/>
    </row>
    <row r="174" spans="68:85" ht="15" customHeight="1" x14ac:dyDescent="0.25">
      <c r="BP174" s="523"/>
      <c r="BQ174" s="523"/>
      <c r="BR174" s="523"/>
      <c r="BS174" s="523"/>
      <c r="BT174" s="523"/>
      <c r="BU174" s="523"/>
      <c r="BV174" s="523"/>
      <c r="BW174" s="523"/>
      <c r="BX174" s="523"/>
      <c r="BY174" s="523"/>
      <c r="BZ174" s="523"/>
      <c r="CA174" s="523"/>
      <c r="CB174" s="523"/>
      <c r="CC174" s="523"/>
      <c r="CD174" s="523"/>
      <c r="CE174" s="523"/>
      <c r="CF174" s="523"/>
      <c r="CG174" s="523"/>
    </row>
    <row r="175" spans="68:85" ht="15" customHeight="1" x14ac:dyDescent="0.25">
      <c r="BP175" s="523"/>
      <c r="BQ175" s="523"/>
      <c r="BR175" s="523"/>
      <c r="BS175" s="523"/>
      <c r="BT175" s="523"/>
      <c r="BU175" s="523"/>
      <c r="BV175" s="523"/>
      <c r="BW175" s="523"/>
      <c r="BX175" s="523"/>
      <c r="BY175" s="523"/>
      <c r="BZ175" s="523"/>
      <c r="CA175" s="523"/>
      <c r="CB175" s="523"/>
      <c r="CC175" s="523"/>
      <c r="CD175" s="523"/>
      <c r="CE175" s="523"/>
      <c r="CF175" s="523"/>
      <c r="CG175" s="523"/>
    </row>
    <row r="176" spans="68:85" ht="15" customHeight="1" x14ac:dyDescent="0.25">
      <c r="BP176" s="523"/>
      <c r="BQ176" s="523"/>
      <c r="BR176" s="523"/>
      <c r="BS176" s="523"/>
      <c r="BT176" s="523"/>
      <c r="BU176" s="523"/>
      <c r="BV176" s="523"/>
      <c r="BW176" s="523"/>
      <c r="BX176" s="523"/>
      <c r="BY176" s="523"/>
      <c r="BZ176" s="523"/>
      <c r="CA176" s="523"/>
      <c r="CB176" s="523"/>
      <c r="CC176" s="523"/>
      <c r="CD176" s="523"/>
      <c r="CE176" s="523"/>
      <c r="CF176" s="523"/>
      <c r="CG176" s="523"/>
    </row>
    <row r="177" spans="68:85" ht="15" customHeight="1" x14ac:dyDescent="0.25">
      <c r="BP177" s="523"/>
      <c r="BQ177" s="523"/>
      <c r="BR177" s="523"/>
      <c r="BS177" s="523"/>
      <c r="BT177" s="523"/>
      <c r="BU177" s="523"/>
      <c r="BV177" s="523"/>
      <c r="BW177" s="523"/>
      <c r="BX177" s="523"/>
      <c r="BY177" s="523"/>
      <c r="BZ177" s="523"/>
      <c r="CA177" s="523"/>
      <c r="CB177" s="523"/>
      <c r="CC177" s="523"/>
      <c r="CD177" s="523"/>
      <c r="CE177" s="523"/>
      <c r="CF177" s="523"/>
      <c r="CG177" s="523"/>
    </row>
    <row r="178" spans="68:85" ht="15" customHeight="1" x14ac:dyDescent="0.25">
      <c r="BP178" s="523"/>
      <c r="BQ178" s="523"/>
      <c r="BR178" s="523"/>
      <c r="BS178" s="523"/>
      <c r="BT178" s="523"/>
      <c r="BU178" s="523"/>
      <c r="BV178" s="523"/>
      <c r="BW178" s="523"/>
      <c r="BX178" s="523"/>
      <c r="BY178" s="523"/>
      <c r="BZ178" s="523"/>
      <c r="CA178" s="523"/>
      <c r="CB178" s="523"/>
      <c r="CC178" s="523"/>
      <c r="CD178" s="523"/>
      <c r="CE178" s="523"/>
      <c r="CF178" s="523"/>
      <c r="CG178" s="523"/>
    </row>
    <row r="179" spans="68:85" ht="15" customHeight="1" x14ac:dyDescent="0.25">
      <c r="BP179" s="523"/>
      <c r="BQ179" s="523"/>
      <c r="BR179" s="523"/>
      <c r="BS179" s="523"/>
      <c r="BT179" s="523"/>
      <c r="BU179" s="523"/>
      <c r="BV179" s="523"/>
      <c r="BW179" s="523"/>
      <c r="BX179" s="523"/>
      <c r="BY179" s="523"/>
      <c r="BZ179" s="523"/>
      <c r="CA179" s="523"/>
      <c r="CB179" s="523"/>
      <c r="CC179" s="523"/>
      <c r="CD179" s="523"/>
      <c r="CE179" s="523"/>
      <c r="CF179" s="523"/>
      <c r="CG179" s="523"/>
    </row>
    <row r="180" spans="68:85" ht="15" customHeight="1" x14ac:dyDescent="0.25">
      <c r="BP180" s="523"/>
      <c r="BQ180" s="523"/>
      <c r="BR180" s="523"/>
      <c r="BS180" s="523"/>
      <c r="BT180" s="523"/>
      <c r="BU180" s="523"/>
      <c r="BV180" s="523"/>
      <c r="BW180" s="523"/>
      <c r="BX180" s="523"/>
      <c r="BY180" s="523"/>
      <c r="BZ180" s="523"/>
      <c r="CA180" s="523"/>
      <c r="CB180" s="523"/>
      <c r="CC180" s="523"/>
      <c r="CD180" s="523"/>
      <c r="CE180" s="523"/>
      <c r="CF180" s="523"/>
      <c r="CG180" s="523"/>
    </row>
    <row r="181" spans="68:85" ht="15" customHeight="1" x14ac:dyDescent="0.25">
      <c r="BP181" s="523"/>
      <c r="BQ181" s="523"/>
      <c r="BR181" s="523"/>
      <c r="BS181" s="523"/>
      <c r="BT181" s="523"/>
      <c r="BU181" s="523"/>
      <c r="BV181" s="523"/>
      <c r="BW181" s="523"/>
      <c r="BX181" s="523"/>
      <c r="BY181" s="523"/>
      <c r="BZ181" s="523"/>
      <c r="CA181" s="523"/>
      <c r="CB181" s="523"/>
      <c r="CC181" s="523"/>
      <c r="CD181" s="523"/>
      <c r="CE181" s="523"/>
      <c r="CF181" s="523"/>
      <c r="CG181" s="523"/>
    </row>
    <row r="182" spans="68:85" ht="15" customHeight="1" x14ac:dyDescent="0.25">
      <c r="BP182" s="523"/>
      <c r="BQ182" s="523"/>
      <c r="BR182" s="523"/>
      <c r="BS182" s="523"/>
      <c r="BT182" s="523"/>
      <c r="BU182" s="523"/>
      <c r="BV182" s="523"/>
      <c r="BW182" s="523"/>
      <c r="BX182" s="523"/>
      <c r="BY182" s="523"/>
      <c r="BZ182" s="523"/>
      <c r="CA182" s="523"/>
      <c r="CB182" s="523"/>
      <c r="CC182" s="523"/>
      <c r="CD182" s="523"/>
      <c r="CE182" s="523"/>
      <c r="CF182" s="523"/>
      <c r="CG182" s="523"/>
    </row>
    <row r="183" spans="68:85" ht="15" customHeight="1" x14ac:dyDescent="0.25">
      <c r="BP183" s="523"/>
      <c r="BQ183" s="523"/>
      <c r="BR183" s="523"/>
      <c r="BS183" s="523"/>
      <c r="BT183" s="523"/>
      <c r="BU183" s="523"/>
      <c r="BV183" s="523"/>
      <c r="BW183" s="523"/>
      <c r="BX183" s="523"/>
      <c r="BY183" s="523"/>
      <c r="BZ183" s="523"/>
      <c r="CA183" s="523"/>
      <c r="CB183" s="523"/>
      <c r="CC183" s="523"/>
      <c r="CD183" s="523"/>
      <c r="CE183" s="523"/>
      <c r="CF183" s="523"/>
      <c r="CG183" s="523"/>
    </row>
    <row r="184" spans="68:85" ht="15" customHeight="1" x14ac:dyDescent="0.25">
      <c r="BP184" s="523"/>
      <c r="BQ184" s="523"/>
      <c r="BR184" s="523"/>
      <c r="BS184" s="523"/>
      <c r="BT184" s="523"/>
      <c r="BU184" s="523"/>
      <c r="BV184" s="523"/>
      <c r="BW184" s="523"/>
      <c r="BX184" s="523"/>
      <c r="BY184" s="523"/>
      <c r="BZ184" s="523"/>
      <c r="CA184" s="523"/>
      <c r="CB184" s="523"/>
      <c r="CC184" s="523"/>
      <c r="CD184" s="523"/>
      <c r="CE184" s="523"/>
      <c r="CF184" s="523"/>
      <c r="CG184" s="523"/>
    </row>
    <row r="185" spans="68:85" ht="15" customHeight="1" x14ac:dyDescent="0.25">
      <c r="BP185" s="523"/>
      <c r="BQ185" s="523"/>
      <c r="BR185" s="523"/>
      <c r="BS185" s="523"/>
      <c r="BT185" s="523"/>
      <c r="BU185" s="523"/>
      <c r="BV185" s="523"/>
      <c r="BW185" s="523"/>
      <c r="BX185" s="523"/>
      <c r="BY185" s="523"/>
      <c r="BZ185" s="523"/>
      <c r="CA185" s="523"/>
      <c r="CB185" s="523"/>
      <c r="CC185" s="523"/>
      <c r="CD185" s="523"/>
      <c r="CE185" s="523"/>
      <c r="CF185" s="523"/>
      <c r="CG185" s="523"/>
    </row>
    <row r="186" spans="68:85" ht="15" customHeight="1" x14ac:dyDescent="0.25">
      <c r="BP186" s="523"/>
      <c r="BQ186" s="523"/>
      <c r="BR186" s="523"/>
      <c r="BS186" s="523"/>
      <c r="BT186" s="523"/>
      <c r="BU186" s="523"/>
      <c r="BV186" s="523"/>
      <c r="BW186" s="523"/>
      <c r="BX186" s="523"/>
      <c r="BY186" s="523"/>
      <c r="BZ186" s="523"/>
      <c r="CA186" s="523"/>
      <c r="CB186" s="523"/>
      <c r="CC186" s="523"/>
      <c r="CD186" s="523"/>
      <c r="CE186" s="523"/>
      <c r="CF186" s="523"/>
      <c r="CG186" s="523"/>
    </row>
    <row r="187" spans="68:85" ht="15" customHeight="1" x14ac:dyDescent="0.25">
      <c r="BP187" s="523"/>
      <c r="BQ187" s="523"/>
      <c r="BR187" s="523"/>
      <c r="BS187" s="523"/>
      <c r="BT187" s="523"/>
      <c r="BU187" s="523"/>
      <c r="BV187" s="523"/>
      <c r="BW187" s="523"/>
      <c r="BX187" s="523"/>
      <c r="BY187" s="523"/>
      <c r="BZ187" s="523"/>
      <c r="CA187" s="523"/>
      <c r="CB187" s="523"/>
      <c r="CC187" s="523"/>
      <c r="CD187" s="523"/>
      <c r="CE187" s="523"/>
      <c r="CF187" s="523"/>
      <c r="CG187" s="523"/>
    </row>
    <row r="188" spans="68:85" ht="15" customHeight="1" x14ac:dyDescent="0.25">
      <c r="BP188" s="523"/>
      <c r="BQ188" s="523"/>
      <c r="BR188" s="523"/>
      <c r="BS188" s="523"/>
      <c r="BT188" s="523"/>
      <c r="BU188" s="523"/>
      <c r="BV188" s="523"/>
      <c r="BW188" s="523"/>
      <c r="BX188" s="523"/>
      <c r="BY188" s="523"/>
      <c r="BZ188" s="523"/>
      <c r="CA188" s="523"/>
      <c r="CB188" s="523"/>
      <c r="CC188" s="523"/>
      <c r="CD188" s="523"/>
      <c r="CE188" s="523"/>
      <c r="CF188" s="523"/>
      <c r="CG188" s="523"/>
    </row>
    <row r="189" spans="68:85" ht="15" customHeight="1" x14ac:dyDescent="0.25">
      <c r="BP189" s="523"/>
      <c r="BQ189" s="523"/>
      <c r="BR189" s="523"/>
      <c r="BS189" s="523"/>
      <c r="BT189" s="523"/>
      <c r="BU189" s="523"/>
      <c r="BV189" s="523"/>
      <c r="BW189" s="523"/>
      <c r="BX189" s="523"/>
      <c r="BY189" s="523"/>
      <c r="BZ189" s="523"/>
      <c r="CA189" s="523"/>
      <c r="CB189" s="523"/>
      <c r="CC189" s="523"/>
      <c r="CD189" s="523"/>
      <c r="CE189" s="523"/>
      <c r="CF189" s="523"/>
      <c r="CG189" s="523"/>
    </row>
    <row r="190" spans="68:85" ht="15" customHeight="1" x14ac:dyDescent="0.25">
      <c r="BP190" s="523"/>
      <c r="BQ190" s="523"/>
      <c r="BR190" s="523"/>
      <c r="BS190" s="523"/>
      <c r="BT190" s="523"/>
      <c r="BU190" s="523"/>
      <c r="BV190" s="523"/>
      <c r="BW190" s="523"/>
      <c r="BX190" s="523"/>
      <c r="BY190" s="523"/>
      <c r="BZ190" s="523"/>
      <c r="CA190" s="523"/>
      <c r="CB190" s="523"/>
      <c r="CC190" s="523"/>
      <c r="CD190" s="523"/>
      <c r="CE190" s="523"/>
      <c r="CF190" s="523"/>
      <c r="CG190" s="523"/>
    </row>
    <row r="191" spans="68:85" ht="15" customHeight="1" x14ac:dyDescent="0.25">
      <c r="BP191" s="523"/>
      <c r="BQ191" s="523"/>
      <c r="BR191" s="523"/>
      <c r="BS191" s="523"/>
      <c r="BT191" s="523"/>
      <c r="BU191" s="523"/>
      <c r="BV191" s="523"/>
      <c r="BW191" s="523"/>
      <c r="BX191" s="523"/>
      <c r="BY191" s="523"/>
      <c r="BZ191" s="523"/>
      <c r="CA191" s="523"/>
      <c r="CB191" s="523"/>
      <c r="CC191" s="523"/>
      <c r="CD191" s="523"/>
      <c r="CE191" s="523"/>
      <c r="CF191" s="523"/>
      <c r="CG191" s="523"/>
    </row>
    <row r="192" spans="68:85" ht="15" customHeight="1" x14ac:dyDescent="0.25">
      <c r="BP192" s="523"/>
      <c r="BQ192" s="523"/>
      <c r="BR192" s="523"/>
      <c r="BS192" s="523"/>
      <c r="BT192" s="523"/>
      <c r="BU192" s="523"/>
      <c r="BV192" s="523"/>
      <c r="BW192" s="523"/>
      <c r="BX192" s="523"/>
      <c r="BY192" s="523"/>
      <c r="BZ192" s="523"/>
      <c r="CA192" s="523"/>
      <c r="CB192" s="523"/>
      <c r="CC192" s="523"/>
      <c r="CD192" s="523"/>
      <c r="CE192" s="523"/>
      <c r="CF192" s="523"/>
      <c r="CG192" s="523"/>
    </row>
    <row r="193" spans="68:85" ht="15" customHeight="1" x14ac:dyDescent="0.25">
      <c r="BP193" s="523"/>
      <c r="BQ193" s="523"/>
      <c r="BR193" s="523"/>
      <c r="BS193" s="523"/>
      <c r="BT193" s="523"/>
      <c r="BU193" s="523"/>
      <c r="BV193" s="523"/>
      <c r="BW193" s="523"/>
      <c r="BX193" s="523"/>
      <c r="BY193" s="523"/>
      <c r="BZ193" s="523"/>
      <c r="CA193" s="523"/>
      <c r="CB193" s="523"/>
      <c r="CC193" s="523"/>
      <c r="CD193" s="523"/>
      <c r="CE193" s="523"/>
      <c r="CF193" s="523"/>
      <c r="CG193" s="523"/>
    </row>
    <row r="194" spans="68:85" ht="15" customHeight="1" x14ac:dyDescent="0.25">
      <c r="BP194" s="523"/>
      <c r="BQ194" s="523"/>
      <c r="BR194" s="523"/>
      <c r="BS194" s="523"/>
      <c r="BT194" s="523"/>
      <c r="BU194" s="523"/>
      <c r="BV194" s="523"/>
      <c r="BW194" s="523"/>
      <c r="BX194" s="523"/>
      <c r="BY194" s="523"/>
      <c r="BZ194" s="523"/>
      <c r="CA194" s="523"/>
      <c r="CB194" s="523"/>
      <c r="CC194" s="523"/>
      <c r="CD194" s="523"/>
      <c r="CE194" s="523"/>
      <c r="CF194" s="523"/>
      <c r="CG194" s="523"/>
    </row>
    <row r="195" spans="68:85" ht="15" customHeight="1" x14ac:dyDescent="0.25">
      <c r="BP195" s="523"/>
      <c r="BQ195" s="523"/>
      <c r="BR195" s="523"/>
      <c r="BS195" s="523"/>
      <c r="BT195" s="523"/>
      <c r="BU195" s="523"/>
      <c r="BV195" s="523"/>
      <c r="BW195" s="523"/>
      <c r="BX195" s="523"/>
      <c r="BY195" s="523"/>
      <c r="BZ195" s="523"/>
      <c r="CA195" s="523"/>
      <c r="CB195" s="523"/>
      <c r="CC195" s="523"/>
      <c r="CD195" s="523"/>
      <c r="CE195" s="523"/>
      <c r="CF195" s="523"/>
      <c r="CG195" s="523"/>
    </row>
    <row r="196" spans="68:85" ht="15" customHeight="1" x14ac:dyDescent="0.25">
      <c r="BP196" s="523"/>
      <c r="BQ196" s="523"/>
      <c r="BR196" s="523"/>
      <c r="BS196" s="523"/>
      <c r="BT196" s="523"/>
      <c r="BU196" s="523"/>
      <c r="BV196" s="523"/>
      <c r="BW196" s="523"/>
      <c r="BX196" s="523"/>
      <c r="BY196" s="523"/>
      <c r="BZ196" s="523"/>
      <c r="CA196" s="523"/>
      <c r="CB196" s="523"/>
      <c r="CC196" s="523"/>
      <c r="CD196" s="523"/>
      <c r="CE196" s="523"/>
      <c r="CF196" s="523"/>
      <c r="CG196" s="523"/>
    </row>
    <row r="197" spans="68:85" ht="15" customHeight="1" x14ac:dyDescent="0.25">
      <c r="BP197" s="523"/>
      <c r="BQ197" s="523"/>
      <c r="BR197" s="523"/>
      <c r="BS197" s="523"/>
      <c r="BT197" s="523"/>
      <c r="BU197" s="523"/>
      <c r="BV197" s="523"/>
      <c r="BW197" s="523"/>
      <c r="BX197" s="523"/>
      <c r="BY197" s="523"/>
      <c r="BZ197" s="523"/>
      <c r="CA197" s="523"/>
      <c r="CB197" s="523"/>
      <c r="CC197" s="523"/>
      <c r="CD197" s="523"/>
      <c r="CE197" s="523"/>
      <c r="CF197" s="523"/>
      <c r="CG197" s="523"/>
    </row>
    <row r="198" spans="68:85" ht="15" customHeight="1" x14ac:dyDescent="0.25">
      <c r="BP198" s="523"/>
      <c r="BQ198" s="523"/>
      <c r="BR198" s="523"/>
      <c r="BS198" s="523"/>
      <c r="BT198" s="523"/>
      <c r="BU198" s="523"/>
      <c r="BV198" s="523"/>
      <c r="BW198" s="523"/>
      <c r="BX198" s="523"/>
      <c r="BY198" s="523"/>
      <c r="BZ198" s="523"/>
      <c r="CA198" s="523"/>
      <c r="CB198" s="523"/>
      <c r="CC198" s="523"/>
      <c r="CD198" s="523"/>
      <c r="CE198" s="523"/>
      <c r="CF198" s="523"/>
      <c r="CG198" s="523"/>
    </row>
    <row r="199" spans="68:85" ht="15" customHeight="1" x14ac:dyDescent="0.25">
      <c r="BP199" s="523"/>
      <c r="BQ199" s="523"/>
      <c r="BR199" s="523"/>
      <c r="BS199" s="523"/>
      <c r="BT199" s="523"/>
      <c r="BU199" s="523"/>
      <c r="BV199" s="523"/>
      <c r="BW199" s="523"/>
      <c r="BX199" s="523"/>
      <c r="BY199" s="523"/>
      <c r="BZ199" s="523"/>
      <c r="CA199" s="523"/>
      <c r="CB199" s="523"/>
      <c r="CC199" s="523"/>
      <c r="CD199" s="523"/>
      <c r="CE199" s="523"/>
      <c r="CF199" s="523"/>
      <c r="CG199" s="523"/>
    </row>
  </sheetData>
  <mergeCells count="108">
    <mergeCell ref="CZ21:DD21"/>
    <mergeCell ref="CZ22:CZ23"/>
    <mergeCell ref="DA22:DA23"/>
    <mergeCell ref="DB22:DB23"/>
    <mergeCell ref="DC22:DC23"/>
    <mergeCell ref="DD22:DD23"/>
    <mergeCell ref="CP12:CP13"/>
    <mergeCell ref="CQ12:CQ13"/>
    <mergeCell ref="CR12:CR13"/>
    <mergeCell ref="CY12:CY13"/>
    <mergeCell ref="CU12:CU13"/>
    <mergeCell ref="CX12:CX13"/>
    <mergeCell ref="CZ11:DD11"/>
    <mergeCell ref="AP4:AP6"/>
    <mergeCell ref="CP8:CR8"/>
    <mergeCell ref="CP9:CR9"/>
    <mergeCell ref="DD12:DD13"/>
    <mergeCell ref="CP3:CR3"/>
    <mergeCell ref="CP4:CR4"/>
    <mergeCell ref="CP5:CR5"/>
    <mergeCell ref="CP6:CR6"/>
    <mergeCell ref="CP7:CR7"/>
    <mergeCell ref="AP10:AP12"/>
    <mergeCell ref="AP7:AP9"/>
    <mergeCell ref="DB12:DB13"/>
    <mergeCell ref="DC12:DC13"/>
    <mergeCell ref="CV12:CW12"/>
    <mergeCell ref="CO11:CS11"/>
    <mergeCell ref="CZ12:CZ13"/>
    <mergeCell ref="DA12:DA13"/>
    <mergeCell ref="CS12:CS13"/>
    <mergeCell ref="CT12:CT13"/>
    <mergeCell ref="CO12:CO13"/>
    <mergeCell ref="BZ4:BZ8"/>
    <mergeCell ref="BZ9:BZ13"/>
    <mergeCell ref="BP3:BQ3"/>
    <mergeCell ref="CI16:CI18"/>
    <mergeCell ref="CI19:CI21"/>
    <mergeCell ref="CI2:CM2"/>
    <mergeCell ref="CK19:CK21"/>
    <mergeCell ref="CK4:CK6"/>
    <mergeCell ref="CK7:CK9"/>
    <mergeCell ref="CK10:CK12"/>
    <mergeCell ref="CK13:CK15"/>
    <mergeCell ref="CI10:CI12"/>
    <mergeCell ref="CK16:CK18"/>
    <mergeCell ref="CL19:CL21"/>
    <mergeCell ref="CM19:CM21"/>
    <mergeCell ref="CL16:CL18"/>
    <mergeCell ref="CM16:CM18"/>
    <mergeCell ref="CO2:CV2"/>
    <mergeCell ref="CT11:CY11"/>
    <mergeCell ref="CI4:CI6"/>
    <mergeCell ref="CI7:CI9"/>
    <mergeCell ref="CI13:CI15"/>
    <mergeCell ref="CL7:CL9"/>
    <mergeCell ref="CM7:CM9"/>
    <mergeCell ref="CL10:CL12"/>
    <mergeCell ref="CM10:CM12"/>
    <mergeCell ref="CL13:CL15"/>
    <mergeCell ref="CM13:CM15"/>
    <mergeCell ref="P11:S11"/>
    <mergeCell ref="U13:U15"/>
    <mergeCell ref="U10:U12"/>
    <mergeCell ref="U7:U9"/>
    <mergeCell ref="U4:U6"/>
    <mergeCell ref="P12:R12"/>
    <mergeCell ref="BP5:BP8"/>
    <mergeCell ref="BP9:BP12"/>
    <mergeCell ref="BP13:BP16"/>
    <mergeCell ref="BZ14:BZ18"/>
    <mergeCell ref="BZ2:CG2"/>
    <mergeCell ref="CL4:CL6"/>
    <mergeCell ref="CM4:CM6"/>
    <mergeCell ref="B19:B21"/>
    <mergeCell ref="B16:B18"/>
    <mergeCell ref="B13:B15"/>
    <mergeCell ref="B10:B12"/>
    <mergeCell ref="B7:B9"/>
    <mergeCell ref="B4:B6"/>
    <mergeCell ref="AP2:BF2"/>
    <mergeCell ref="P13:R13"/>
    <mergeCell ref="AP19:AP21"/>
    <mergeCell ref="AP16:AP18"/>
    <mergeCell ref="AP13:AP15"/>
    <mergeCell ref="P14:R14"/>
    <mergeCell ref="P15:R15"/>
    <mergeCell ref="P16:R16"/>
    <mergeCell ref="U2:AN2"/>
    <mergeCell ref="U19:U21"/>
    <mergeCell ref="B2:N2"/>
    <mergeCell ref="BP2:BX2"/>
    <mergeCell ref="U16:U18"/>
    <mergeCell ref="P6:S6"/>
    <mergeCell ref="T38:T40"/>
    <mergeCell ref="T41:T43"/>
    <mergeCell ref="T44:T46"/>
    <mergeCell ref="T47:T49"/>
    <mergeCell ref="BH2:BN2"/>
    <mergeCell ref="T30:Z30"/>
    <mergeCell ref="T32:T34"/>
    <mergeCell ref="T35:T37"/>
    <mergeCell ref="BH4:BH7"/>
    <mergeCell ref="BH8:BH11"/>
    <mergeCell ref="BH12:BH15"/>
    <mergeCell ref="BH16:BH19"/>
    <mergeCell ref="BH20:BH23"/>
    <mergeCell ref="BH24:BH27"/>
  </mergeCells>
  <conditionalFormatting sqref="AD22:AG28">
    <cfRule type="cellIs" dxfId="27" priority="68" operator="equal">
      <formula>$AH$21</formula>
    </cfRule>
  </conditionalFormatting>
  <conditionalFormatting sqref="AC7">
    <cfRule type="cellIs" dxfId="26" priority="42" operator="equal">
      <formula>$AH$35</formula>
    </cfRule>
  </conditionalFormatting>
  <conditionalFormatting sqref="AD4:AG4">
    <cfRule type="cellIs" dxfId="25" priority="18" operator="equal">
      <formula>$AH$4</formula>
    </cfRule>
  </conditionalFormatting>
  <conditionalFormatting sqref="AD5:AG5">
    <cfRule type="cellIs" dxfId="24" priority="17" operator="equal">
      <formula>$AH$5</formula>
    </cfRule>
  </conditionalFormatting>
  <conditionalFormatting sqref="AD6:AG6">
    <cfRule type="cellIs" dxfId="23" priority="16" operator="equal">
      <formula>$AH$6</formula>
    </cfRule>
  </conditionalFormatting>
  <conditionalFormatting sqref="AD7:AG7">
    <cfRule type="cellIs" dxfId="22" priority="15" operator="equal">
      <formula>$AH$7</formula>
    </cfRule>
  </conditionalFormatting>
  <conditionalFormatting sqref="AD8:AG8">
    <cfRule type="cellIs" dxfId="21" priority="14" operator="equal">
      <formula>$AH$8</formula>
    </cfRule>
  </conditionalFormatting>
  <conditionalFormatting sqref="AD9:AG9">
    <cfRule type="cellIs" dxfId="20" priority="13" operator="equal">
      <formula>$AH$9</formula>
    </cfRule>
  </conditionalFormatting>
  <conditionalFormatting sqref="AD10:AG10">
    <cfRule type="cellIs" dxfId="19" priority="12" operator="equal">
      <formula>$AH$10</formula>
    </cfRule>
  </conditionalFormatting>
  <conditionalFormatting sqref="AD11:AG11">
    <cfRule type="cellIs" dxfId="18" priority="11" operator="equal">
      <formula>$AH$11</formula>
    </cfRule>
  </conditionalFormatting>
  <conditionalFormatting sqref="AD12:AG12">
    <cfRule type="cellIs" dxfId="17" priority="10" operator="equal">
      <formula>$AH$12</formula>
    </cfRule>
  </conditionalFormatting>
  <conditionalFormatting sqref="AD13:AG13">
    <cfRule type="cellIs" dxfId="16" priority="9" operator="equal">
      <formula>$AH$13</formula>
    </cfRule>
  </conditionalFormatting>
  <conditionalFormatting sqref="AD14:AG14">
    <cfRule type="cellIs" dxfId="15" priority="8" operator="equal">
      <formula>$AH$14</formula>
    </cfRule>
  </conditionalFormatting>
  <conditionalFormatting sqref="AD15:AG15">
    <cfRule type="cellIs" dxfId="14" priority="7" operator="equal">
      <formula>$AH$15</formula>
    </cfRule>
  </conditionalFormatting>
  <conditionalFormatting sqref="AD16:AG16">
    <cfRule type="cellIs" dxfId="13" priority="6" operator="equal">
      <formula>$AH$16</formula>
    </cfRule>
  </conditionalFormatting>
  <conditionalFormatting sqref="AD17:AG17">
    <cfRule type="cellIs" dxfId="12" priority="5" operator="equal">
      <formula>$AH$17</formula>
    </cfRule>
  </conditionalFormatting>
  <conditionalFormatting sqref="AD18:AG18">
    <cfRule type="cellIs" dxfId="11" priority="4" operator="equal">
      <formula>$AH$18</formula>
    </cfRule>
  </conditionalFormatting>
  <conditionalFormatting sqref="AD19:AG19">
    <cfRule type="cellIs" dxfId="10" priority="3" operator="equal">
      <formula>$AH$19</formula>
    </cfRule>
  </conditionalFormatting>
  <conditionalFormatting sqref="AD20:AG20">
    <cfRule type="cellIs" dxfId="9" priority="2" operator="equal">
      <formula>$AH$20</formula>
    </cfRule>
  </conditionalFormatting>
  <conditionalFormatting sqref="AD21:AG21">
    <cfRule type="cellIs" dxfId="8" priority="1" operator="equal">
      <formula>$AH$21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583-41E2-4646-9E86-40077290938D}">
  <dimension ref="B1:AP62"/>
  <sheetViews>
    <sheetView topLeftCell="A16" zoomScale="80" zoomScaleNormal="80" workbookViewId="0">
      <selection activeCell="N23" sqref="N23"/>
    </sheetView>
  </sheetViews>
  <sheetFormatPr defaultRowHeight="15" x14ac:dyDescent="0.25"/>
  <cols>
    <col min="2" max="2" width="8.7109375" customWidth="1"/>
    <col min="3" max="3" width="7.85546875" bestFit="1" customWidth="1"/>
    <col min="4" max="4" width="8" bestFit="1" customWidth="1"/>
    <col min="5" max="5" width="11.28515625" bestFit="1" customWidth="1"/>
    <col min="6" max="6" width="12" bestFit="1" customWidth="1"/>
    <col min="7" max="7" width="9.85546875" bestFit="1" customWidth="1"/>
    <col min="8" max="8" width="12.140625" bestFit="1" customWidth="1"/>
    <col min="9" max="9" width="13.42578125" bestFit="1" customWidth="1"/>
    <col min="10" max="10" width="11.5703125" bestFit="1" customWidth="1"/>
    <col min="11" max="11" width="9.85546875" customWidth="1"/>
    <col min="12" max="12" width="10.7109375" bestFit="1" customWidth="1"/>
    <col min="13" max="13" width="10.28515625" bestFit="1" customWidth="1"/>
    <col min="14" max="14" width="10.7109375" bestFit="1" customWidth="1"/>
    <col min="15" max="15" width="11.5703125" bestFit="1" customWidth="1"/>
    <col min="16" max="16" width="12.140625" bestFit="1" customWidth="1"/>
    <col min="17" max="17" width="11.28515625" bestFit="1" customWidth="1"/>
    <col min="18" max="18" width="13.42578125" bestFit="1" customWidth="1"/>
    <col min="21" max="21" width="13.42578125" bestFit="1" customWidth="1"/>
    <col min="25" max="25" width="9.28515625" bestFit="1" customWidth="1"/>
    <col min="26" max="27" width="7.85546875" bestFit="1" customWidth="1"/>
    <col min="28" max="28" width="10.140625" bestFit="1" customWidth="1"/>
    <col min="29" max="29" width="9.28515625" bestFit="1" customWidth="1"/>
    <col min="30" max="31" width="7.85546875" bestFit="1" customWidth="1"/>
    <col min="32" max="32" width="10.140625" bestFit="1" customWidth="1"/>
    <col min="33" max="33" width="9.28515625" bestFit="1" customWidth="1"/>
    <col min="34" max="35" width="7.85546875" bestFit="1" customWidth="1"/>
    <col min="36" max="36" width="10.140625" bestFit="1" customWidth="1"/>
  </cols>
  <sheetData>
    <row r="1" spans="2:22" ht="15.75" thickBot="1" x14ac:dyDescent="0.3"/>
    <row r="2" spans="2:22" ht="15" customHeight="1" x14ac:dyDescent="0.25">
      <c r="B2" s="827" t="s">
        <v>325</v>
      </c>
      <c r="C2" s="828"/>
      <c r="D2" s="828"/>
      <c r="E2" s="828"/>
      <c r="F2" s="828"/>
      <c r="G2" s="828"/>
      <c r="H2" s="828"/>
      <c r="I2" s="828"/>
      <c r="J2" s="828"/>
      <c r="K2" s="828"/>
      <c r="L2" s="828"/>
      <c r="M2" s="828"/>
      <c r="N2" s="828"/>
      <c r="O2" s="828"/>
      <c r="P2" s="828"/>
      <c r="Q2" s="828"/>
      <c r="R2" s="828"/>
      <c r="S2" s="829"/>
    </row>
    <row r="3" spans="2:22" ht="15.75" customHeight="1" thickBot="1" x14ac:dyDescent="0.3">
      <c r="B3" s="830"/>
      <c r="C3" s="831"/>
      <c r="D3" s="831"/>
      <c r="E3" s="831"/>
      <c r="F3" s="831"/>
      <c r="G3" s="831"/>
      <c r="H3" s="831"/>
      <c r="I3" s="831"/>
      <c r="J3" s="831"/>
      <c r="K3" s="831"/>
      <c r="L3" s="831"/>
      <c r="M3" s="831"/>
      <c r="N3" s="831"/>
      <c r="O3" s="831"/>
      <c r="P3" s="831"/>
      <c r="Q3" s="831"/>
      <c r="R3" s="831"/>
      <c r="S3" s="832"/>
    </row>
    <row r="4" spans="2:22" ht="16.5" thickBot="1" x14ac:dyDescent="0.3">
      <c r="B4" s="12"/>
      <c r="C4" s="837" t="s">
        <v>267</v>
      </c>
      <c r="D4" s="838"/>
      <c r="E4" s="838"/>
      <c r="F4" s="838"/>
      <c r="G4" s="838"/>
      <c r="H4" s="838"/>
      <c r="I4" s="838"/>
      <c r="J4" s="839"/>
      <c r="K4" s="279"/>
      <c r="L4" s="279"/>
      <c r="M4" s="837" t="s">
        <v>272</v>
      </c>
      <c r="N4" s="838"/>
      <c r="O4" s="838"/>
      <c r="P4" s="838"/>
      <c r="Q4" s="838"/>
      <c r="R4" s="839"/>
      <c r="S4" s="7"/>
      <c r="U4" s="836" t="s">
        <v>346</v>
      </c>
      <c r="V4" s="836"/>
    </row>
    <row r="5" spans="2:22" x14ac:dyDescent="0.25">
      <c r="B5" s="12"/>
      <c r="C5" s="200" t="s">
        <v>9</v>
      </c>
      <c r="D5" s="349" t="s">
        <v>88</v>
      </c>
      <c r="E5" s="173" t="s">
        <v>244</v>
      </c>
      <c r="F5" s="173" t="s">
        <v>243</v>
      </c>
      <c r="G5" s="173" t="s">
        <v>242</v>
      </c>
      <c r="H5" s="173" t="s">
        <v>245</v>
      </c>
      <c r="I5" s="173" t="s">
        <v>246</v>
      </c>
      <c r="J5" s="343" t="s">
        <v>247</v>
      </c>
      <c r="K5" s="280"/>
      <c r="L5" s="280"/>
      <c r="M5" s="200" t="s">
        <v>9</v>
      </c>
      <c r="N5" s="173" t="s">
        <v>219</v>
      </c>
      <c r="O5" s="350" t="s">
        <v>220</v>
      </c>
      <c r="P5" s="351" t="s">
        <v>248</v>
      </c>
      <c r="Q5" s="173" t="s">
        <v>89</v>
      </c>
      <c r="R5" s="343" t="s">
        <v>203</v>
      </c>
      <c r="S5" s="7"/>
      <c r="U5" s="50" t="s">
        <v>391</v>
      </c>
      <c r="V5" s="283" t="s">
        <v>276</v>
      </c>
    </row>
    <row r="6" spans="2:22" x14ac:dyDescent="0.25">
      <c r="B6" s="12"/>
      <c r="C6" s="345">
        <v>6</v>
      </c>
      <c r="D6" s="56">
        <f>'Structural Information'!U6</f>
        <v>3</v>
      </c>
      <c r="E6" s="141">
        <f t="shared" ref="E6:E11" si="0">G32*H32</f>
        <v>267.2</v>
      </c>
      <c r="F6" s="56">
        <f t="shared" ref="F6:F11" si="1">G32*H32*I32</f>
        <v>2.2143143537973811</v>
      </c>
      <c r="G6" s="142">
        <f t="shared" ref="G6:G11" si="2">F6/E6</f>
        <v>8.2871046175051685E-3</v>
      </c>
      <c r="H6" s="141">
        <f t="shared" ref="H6:H11" si="3">G19*H19</f>
        <v>1617.4079999999999</v>
      </c>
      <c r="I6" s="56">
        <f>'System Capacities'!G19*'System Capacities'!H19*'System Capacities'!I19</f>
        <v>5.7274023848754148</v>
      </c>
      <c r="J6" s="288">
        <f t="shared" ref="J6:J11" si="4">I6/H6</f>
        <v>3.5410993298384918E-3</v>
      </c>
      <c r="K6" s="90"/>
      <c r="L6" s="136"/>
      <c r="M6" s="345">
        <v>6</v>
      </c>
      <c r="N6" s="141">
        <f>'System Capacities'!G32</f>
        <v>89.066666666666663</v>
      </c>
      <c r="O6" s="344">
        <f>'System Capacities'!G19</f>
        <v>539.13599999999997</v>
      </c>
      <c r="P6" s="138">
        <f>_xlfn.IFS((($N$19+$N$32)=2),(C$46),(($N$19+$N$32)=3),(C$47),(($N$19+$N$32)=4),(C$48),(($N$19+$N$32)=5),(C$50),(($N$19+$N$32)=6),(C$49),(($N$19+$N$32)=7),(C$51),(($N$19+$N$32)=8),(C$52))</f>
        <v>577.19439653309826</v>
      </c>
      <c r="Q6" s="134">
        <f>_xlfn.IFS((($N$19+$N$32)=2),(D$46),(($N$19+$N$32)=3),(D$47),(($N$19+$N$32)=4),(D$48),(($N$19+$N$32)=5),(D$50),(($N$19+$N$32)=6),(D$49),(($N$19+$N$32)=7),(D$51),(($N$19+$N$32)=8),(D$52))</f>
        <v>3.5410993298384918E-3</v>
      </c>
      <c r="R6" s="145">
        <f>_xlfn.IFS((($N$19+$N$32)=2),(E$46),(($N$19+$N$32)=3),(E$47),(($N$19+$N$32)=4),(E$48),(($N$19+$N$32)=5),(E$49),(($N$19+$N$32)=6),(E$50),(($N$19+$N$32)=7),(E$51),(($N$19+$N$32)=8),(E$52))</f>
        <v>54332.882039339638</v>
      </c>
      <c r="S6" s="7"/>
      <c r="U6" s="56">
        <f>'Post-yield Mechanism'!O226</f>
        <v>56909.308759406464</v>
      </c>
      <c r="V6" s="282">
        <f t="shared" ref="V6:V11" si="5">(U6-R6)/U6</f>
        <v>4.5272500689809758E-2</v>
      </c>
    </row>
    <row r="7" spans="2:22" x14ac:dyDescent="0.25">
      <c r="B7" s="12"/>
      <c r="C7" s="346">
        <v>5</v>
      </c>
      <c r="D7" s="56">
        <f>'Structural Information'!U7</f>
        <v>3</v>
      </c>
      <c r="E7" s="141">
        <f t="shared" si="0"/>
        <v>313.2</v>
      </c>
      <c r="F7" s="56">
        <f t="shared" si="1"/>
        <v>3.0059683200000005</v>
      </c>
      <c r="G7" s="142">
        <f t="shared" si="2"/>
        <v>9.5976000000000013E-3</v>
      </c>
      <c r="H7" s="141">
        <f t="shared" si="3"/>
        <v>1617.4079999999999</v>
      </c>
      <c r="I7" s="56">
        <f>'System Capacities'!G20*'System Capacities'!H20*'System Capacities'!I20</f>
        <v>4.2702023951200125</v>
      </c>
      <c r="J7" s="288">
        <f t="shared" si="4"/>
        <v>2.6401516470303181E-3</v>
      </c>
      <c r="K7" s="90"/>
      <c r="L7" s="136"/>
      <c r="M7" s="346">
        <v>5</v>
      </c>
      <c r="N7" s="141">
        <f>'System Capacities'!G33</f>
        <v>104.39999999999999</v>
      </c>
      <c r="O7" s="344">
        <f>'System Capacities'!G20</f>
        <v>539.13599999999997</v>
      </c>
      <c r="P7" s="138">
        <f>_xlfn.IFS((($N$20+$N$33)=2),(G$46),(($N$20+$N$33)=3),(G$47),(($N$20+$N$33)=4),(G$48),(($N$20+$N$33)=5),(G$49),(($N$20+$N$33)=6),(G$50),(($N$20+$N$33)=7),(G$51),(($N$20+$N$33)=8),(G$52))</f>
        <v>567.85482886867192</v>
      </c>
      <c r="Q7" s="134">
        <f>_xlfn.IFS((($N$20+$N$33)=2),(H$46),(($N$20+$N$33)=3),(H$47),(($N$20+$N$33)=4),(H$48),(($N$20+$N$33)=5),(H$49),(($N$20+$N$33)=6),(H$50),(($N$20+$N$33)=7),(H$51),(($N$20+$N$33)=8),(H$52))</f>
        <v>2.6401516470303181E-3</v>
      </c>
      <c r="R7" s="145">
        <f>_xlfn.IFS((($N$20+$N$33)=2),(I$46),(($N$20+$N$33)=3),(I$47),(($N$20+$N$33)=4),(I$48),(($N$20+$N$33)=5),(I$49),(($N$20+$N$33)=6),(I$50),(($N$20+$N$33)=7),(I$51),(($N$20+$N$33)=8),(I$52))</f>
        <v>71694.723736469648</v>
      </c>
      <c r="S7" s="7"/>
      <c r="U7" s="56">
        <f>'Post-yield Mechanism'!O227</f>
        <v>73357.207099807973</v>
      </c>
      <c r="V7" s="282">
        <f t="shared" si="5"/>
        <v>2.266284976030223E-2</v>
      </c>
    </row>
    <row r="8" spans="2:22" x14ac:dyDescent="0.25">
      <c r="B8" s="12"/>
      <c r="C8" s="346">
        <v>4</v>
      </c>
      <c r="D8" s="56">
        <f>'Structural Information'!U8</f>
        <v>3</v>
      </c>
      <c r="E8" s="141">
        <f t="shared" si="0"/>
        <v>332.8</v>
      </c>
      <c r="F8" s="56">
        <f t="shared" si="1"/>
        <v>3.1940812799999998</v>
      </c>
      <c r="G8" s="142">
        <f t="shared" si="2"/>
        <v>9.5975999999999995E-3</v>
      </c>
      <c r="H8" s="141">
        <f t="shared" si="3"/>
        <v>1617.4079999999999</v>
      </c>
      <c r="I8" s="56">
        <f>'System Capacities'!G21*'System Capacities'!H21*'System Capacities'!I21</f>
        <v>3.8244673226740193</v>
      </c>
      <c r="J8" s="288">
        <f t="shared" si="4"/>
        <v>2.3645656029115843E-3</v>
      </c>
      <c r="K8" s="90"/>
      <c r="L8" s="136"/>
      <c r="M8" s="346">
        <v>4</v>
      </c>
      <c r="N8" s="141">
        <f>'System Capacities'!G34</f>
        <v>110.93333333333334</v>
      </c>
      <c r="O8" s="344">
        <f>'System Capacities'!G21</f>
        <v>539.13599999999997</v>
      </c>
      <c r="P8" s="138">
        <f>_xlfn.IFS((($N$21+$N$34)=2),(K$46),(($N$21+$N$34)=3),(K$47),(($N$21+$N$34)=4),(K$48),(($N$21+$N$34)=5),(K$49),(($N$21+$N$34)=6),(K$50),(($N$21+$N$34)=7),(K$51),(($N$21+$N$34)=8),(K$52))</f>
        <v>566.46670186466667</v>
      </c>
      <c r="Q8" s="134">
        <f>_xlfn.IFS((($N$21+$N$34)=2),(L$46),(($N$21+$N$34)=3),(L$47),(($N$21+$N$34)=4),(L$48),(($N$21+$N$34)=5),(L$49),(($N$21+$N$34)=6),(L$50),(($N$21+$N$34)=7),(L$51),(($N$21+$N$34)=8),(L$52))</f>
        <v>2.3645656029115843E-3</v>
      </c>
      <c r="R8" s="145">
        <f>_xlfn.IFS((($N$21+$N$34)=2),(M$46),(($N$21+$N$34)=3),(M$47),(($N$21+$N$34)=4),(M$48),(($N$21+$N$34)=5),(M$49),(($N$21+$N$34)=6),(M$50),(($N$21+$N$34)=7),(M$51),(($N$21+$N$34)=8),(M$52))</f>
        <v>79854.935605247956</v>
      </c>
      <c r="S8" s="7"/>
      <c r="U8" s="56">
        <f>'Post-yield Mechanism'!O228</f>
        <v>80434.59367229059</v>
      </c>
      <c r="V8" s="282">
        <f t="shared" si="5"/>
        <v>7.2065766802316021E-3</v>
      </c>
    </row>
    <row r="9" spans="2:22" x14ac:dyDescent="0.25">
      <c r="B9" s="12"/>
      <c r="C9" s="345">
        <v>3</v>
      </c>
      <c r="D9" s="56">
        <f>'Structural Information'!U9</f>
        <v>3</v>
      </c>
      <c r="E9" s="141">
        <f t="shared" si="0"/>
        <v>462.59999999999997</v>
      </c>
      <c r="F9" s="56">
        <f t="shared" si="1"/>
        <v>4.1819796981818191</v>
      </c>
      <c r="G9" s="142">
        <f t="shared" si="2"/>
        <v>9.0401636363636392E-3</v>
      </c>
      <c r="H9" s="141">
        <f t="shared" si="3"/>
        <v>1570.7520000000002</v>
      </c>
      <c r="I9" s="56">
        <f>'System Capacities'!G22*'System Capacities'!H22*'System Capacities'!I22</f>
        <v>3.3226174518598364</v>
      </c>
      <c r="J9" s="288">
        <f>I9/H9</f>
        <v>2.1153036582858631E-3</v>
      </c>
      <c r="K9" s="90"/>
      <c r="L9" s="136"/>
      <c r="M9" s="345">
        <v>3</v>
      </c>
      <c r="N9" s="141">
        <f>'System Capacities'!G35</f>
        <v>154.19999999999999</v>
      </c>
      <c r="O9" s="344">
        <f>'System Capacities'!G22</f>
        <v>523.58400000000006</v>
      </c>
      <c r="P9" s="138">
        <f>_xlfn.IFS((($N$22+$N$35)=2),(C$56),(($N$22+$N$35)=3),(C$57),(($N$22+$N$35)=4),(C$58),(($N$22+$N$35)=5),(C$59),(($N$22+$N$35)=6),(C$60),(($N$22+$N$35)=7),(C$61),(($N$22+$N$35)=8),(C$62))</f>
        <v>559.6651858311543</v>
      </c>
      <c r="Q9" s="134">
        <f>_xlfn.IFS((($N$22+$N$35)=2),(D$56),(($N$22+$N$35)=3),(D$57),(($N$22+$N$35)=4),(D$58),(($N$22+$N$35)=5),(D$60),(($N$22+$N$35)=6),(D$59),(($N$22+$N$35)=7),(D$61),(($N$22+$N$35)=8),(D$62))</f>
        <v>2.1153036582858631E-3</v>
      </c>
      <c r="R9" s="145">
        <f>_xlfn.IFS((($N$22+$N$35)=2),(E$56),(($N$22+$N$35)=3),(E$57),(($N$22+$N$35)=4),(E$58),(($N$22+$N$35)=5),(E$59),(($N$22+$N$35)=6),(E$60),(($N$22+$N$35)=7),(E$61),(($N$22+$N$35)=8),(E$62))</f>
        <v>88193.040849224009</v>
      </c>
      <c r="S9" s="7"/>
      <c r="U9" s="56">
        <f>'Post-yield Mechanism'!O229</f>
        <v>87134.999718759558</v>
      </c>
      <c r="V9" s="282">
        <f t="shared" si="5"/>
        <v>-1.214255045480493E-2</v>
      </c>
    </row>
    <row r="10" spans="2:22" x14ac:dyDescent="0.25">
      <c r="B10" s="12"/>
      <c r="C10" s="346">
        <v>2</v>
      </c>
      <c r="D10" s="56">
        <f>'Structural Information'!U10</f>
        <v>3</v>
      </c>
      <c r="E10" s="141">
        <f t="shared" si="0"/>
        <v>500.29999999999995</v>
      </c>
      <c r="F10" s="56">
        <f t="shared" si="1"/>
        <v>4.2718917600000008</v>
      </c>
      <c r="G10" s="142">
        <f t="shared" si="2"/>
        <v>8.5386603238057183E-3</v>
      </c>
      <c r="H10" s="141">
        <f t="shared" si="3"/>
        <v>1570.7520000000002</v>
      </c>
      <c r="I10" s="56">
        <f>'System Capacities'!G23*'System Capacities'!H23*'System Capacities'!I23</f>
        <v>2.9775062370662324</v>
      </c>
      <c r="J10" s="288">
        <f t="shared" si="4"/>
        <v>1.8955928351937366E-3</v>
      </c>
      <c r="K10" s="90"/>
      <c r="L10" s="136"/>
      <c r="M10" s="346">
        <v>2</v>
      </c>
      <c r="N10" s="141">
        <f>'System Capacities'!G36</f>
        <v>166.76666666666665</v>
      </c>
      <c r="O10" s="344">
        <f>'System Capacities'!G23</f>
        <v>523.58400000000006</v>
      </c>
      <c r="P10" s="138">
        <f>_xlfn.IFS((($N$23+$N$36)=2),(G$56),(($N$23+$N$36)=3),(G$57),(($N$23+$N$36)=4),(G$58),(($N$23+$N$36)=5),(G$60),(($N$23+$N$36)=6),(G$59),(($N$23+$N$36)=7),(G$61),(($N$23+$N$36)=8),(G$62))</f>
        <v>560.60640005977643</v>
      </c>
      <c r="Q10" s="134">
        <f>_xlfn.IFS((($N$23+$N$36)=2),(H$56),(($N$23+$N$36)=3),(H$57),(($N$23+$N$36)=4),(H$58),(($N$23+$N$36)=5),(H$60),(($N$23+$N$36)=6),(H$59),(($N$23+$N$36)=7),(H$61),(($N$23+$N$36)=8),(H$62))</f>
        <v>1.8955928351937364E-3</v>
      </c>
      <c r="R10" s="145">
        <f>_xlfn.IFS((($N$23+$N$36)=2),(I$56),(($N$23+$N$36)=3),(I$57),(($N$23+$N$36)=4),(I$58),(($N$23+$N$36)=5),(I$59),(($N$23+$N$36)=6),(I$60),(($N$23+$N$36)=7),(I$61),(($N$23+$N$36)=8),(I$62))</f>
        <v>98580.663816882821</v>
      </c>
      <c r="S10" s="7"/>
      <c r="U10" s="56">
        <f>'Post-yield Mechanism'!O230</f>
        <v>91372.210599483748</v>
      </c>
      <c r="V10" s="282">
        <f t="shared" si="5"/>
        <v>-7.8891089206501064E-2</v>
      </c>
    </row>
    <row r="11" spans="2:22" ht="15.75" thickBot="1" x14ac:dyDescent="0.3">
      <c r="B11" s="12"/>
      <c r="C11" s="347">
        <v>1</v>
      </c>
      <c r="D11" s="215">
        <f>'Structural Information'!U11</f>
        <v>2.75</v>
      </c>
      <c r="E11" s="169">
        <f t="shared" si="0"/>
        <v>668.59999999999991</v>
      </c>
      <c r="F11" s="215">
        <f t="shared" si="1"/>
        <v>4.3913863133134488</v>
      </c>
      <c r="G11" s="144">
        <f t="shared" si="2"/>
        <v>6.568032176657866E-3</v>
      </c>
      <c r="H11" s="169">
        <f t="shared" si="3"/>
        <v>1418.472</v>
      </c>
      <c r="I11" s="215">
        <f>'System Capacities'!G24*'System Capacities'!H24*'System Capacities'!I24</f>
        <v>2.5354800311851475</v>
      </c>
      <c r="J11" s="291">
        <f t="shared" si="4"/>
        <v>1.7874727391059869E-3</v>
      </c>
      <c r="K11" s="90"/>
      <c r="L11" s="136"/>
      <c r="M11" s="347">
        <v>1</v>
      </c>
      <c r="N11" s="169">
        <f>'System Capacities'!G37</f>
        <v>243.1272727272727</v>
      </c>
      <c r="O11" s="348">
        <f>'System Capacities'!G24</f>
        <v>515.80799999999999</v>
      </c>
      <c r="P11" s="139">
        <f>_xlfn.IFS((($N$24+$N$37)=2),(K$56),(($N$24+$N$37)=3),(K$57),(($N$24+$N$37)=4),(K$58),(($N$24+$N$37)=5),(K$60),(($N$24+$N$37)=6),(K$59),(($N$24+$N$37)=7),(K$61),(($N$24+$N$37)=8),(K$62))</f>
        <v>581.9744499266086</v>
      </c>
      <c r="Q11" s="235">
        <f>_xlfn.IFS((($N$24+$N$37)=2),(L$56),(($N$24+$N$37)=3),(L$57),(($N$24+$N$37)=4),(L$58),(($N$24+$N$37)=5),(L$60),(($N$24+$N$37)=6),(L$59),(($N$24+$N$37)=7),(L$61),(($N$24+$N$37)=8),(L$62))</f>
        <v>1.7874727391059869E-3</v>
      </c>
      <c r="R11" s="147">
        <f>_xlfn.IFS((($N$24+$N$37)=2),(M$56),(($N$24+$N$37)=3),(M$57),(($N$24+$N$37)=4),(M$58),(($N$24+$N$37)=5),(M$59),(($N$24+$N$37)=6),(M$60),(($N$24+$N$37)=7),(M$61),(($N$24+$N$37)=8),(M$62))</f>
        <v>118394.57356224142</v>
      </c>
      <c r="S11" s="7"/>
      <c r="U11" s="56">
        <f>'Post-yield Mechanism'!O231</f>
        <v>119698.52504696423</v>
      </c>
      <c r="V11" s="282">
        <f t="shared" si="5"/>
        <v>1.0893630345162582E-2</v>
      </c>
    </row>
    <row r="12" spans="2:22" x14ac:dyDescent="0.25"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7"/>
    </row>
    <row r="13" spans="2:22" ht="15.75" thickBot="1" x14ac:dyDescent="0.3">
      <c r="B13" s="9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2:22" ht="15.75" thickBot="1" x14ac:dyDescent="0.3"/>
    <row r="15" spans="2:22" x14ac:dyDescent="0.25">
      <c r="B15" s="827" t="s">
        <v>322</v>
      </c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8"/>
      <c r="N15" s="828"/>
      <c r="O15" s="828"/>
      <c r="P15" s="828"/>
      <c r="Q15" s="828"/>
      <c r="R15" s="828"/>
      <c r="S15" s="829"/>
    </row>
    <row r="16" spans="2:22" ht="15.75" thickBot="1" x14ac:dyDescent="0.3">
      <c r="B16" s="830"/>
      <c r="C16" s="831"/>
      <c r="D16" s="831"/>
      <c r="E16" s="831"/>
      <c r="F16" s="831"/>
      <c r="G16" s="831"/>
      <c r="H16" s="831"/>
      <c r="I16" s="831"/>
      <c r="J16" s="831"/>
      <c r="K16" s="831"/>
      <c r="L16" s="831"/>
      <c r="M16" s="831"/>
      <c r="N16" s="831"/>
      <c r="O16" s="831"/>
      <c r="P16" s="831"/>
      <c r="Q16" s="831"/>
      <c r="R16" s="831"/>
      <c r="S16" s="832"/>
    </row>
    <row r="17" spans="2:42" ht="16.5" thickBot="1" x14ac:dyDescent="0.3">
      <c r="B17" s="12"/>
      <c r="C17" s="833" t="s">
        <v>440</v>
      </c>
      <c r="D17" s="834"/>
      <c r="E17" s="834"/>
      <c r="F17" s="834"/>
      <c r="G17" s="834"/>
      <c r="H17" s="834"/>
      <c r="I17" s="834"/>
      <c r="J17" s="834"/>
      <c r="K17" s="834"/>
      <c r="L17" s="834"/>
      <c r="M17" s="834"/>
      <c r="N17" s="835"/>
      <c r="O17" s="2"/>
      <c r="P17" s="819" t="s">
        <v>323</v>
      </c>
      <c r="Q17" s="820"/>
      <c r="R17" s="820"/>
      <c r="S17" s="7"/>
      <c r="U17" s="836" t="s">
        <v>346</v>
      </c>
      <c r="V17" s="836"/>
    </row>
    <row r="18" spans="2:42" ht="16.5" customHeight="1" x14ac:dyDescent="0.25">
      <c r="B18" s="12"/>
      <c r="C18" s="200" t="s">
        <v>9</v>
      </c>
      <c r="D18" s="596" t="s">
        <v>194</v>
      </c>
      <c r="E18" s="596"/>
      <c r="F18" s="596"/>
      <c r="G18" s="353" t="s">
        <v>87</v>
      </c>
      <c r="H18" s="173" t="s">
        <v>88</v>
      </c>
      <c r="I18" s="352" t="s">
        <v>89</v>
      </c>
      <c r="J18" s="355" t="s">
        <v>90</v>
      </c>
      <c r="K18" s="810" t="s">
        <v>227</v>
      </c>
      <c r="L18" s="811"/>
      <c r="M18" s="812"/>
      <c r="N18" s="356" t="s">
        <v>226</v>
      </c>
      <c r="O18" s="2"/>
      <c r="P18" s="820"/>
      <c r="Q18" s="820"/>
      <c r="R18" s="820"/>
      <c r="S18" s="7"/>
      <c r="U18" s="50" t="s">
        <v>391</v>
      </c>
      <c r="V18" s="283" t="s">
        <v>276</v>
      </c>
      <c r="AK18" s="150"/>
      <c r="AL18" s="150"/>
      <c r="AM18" s="150"/>
      <c r="AN18" s="150"/>
      <c r="AO18" s="150"/>
      <c r="AP18" s="150"/>
    </row>
    <row r="19" spans="2:42" ht="15" customHeight="1" x14ac:dyDescent="0.25">
      <c r="B19" s="12"/>
      <c r="C19" s="172">
        <v>6</v>
      </c>
      <c r="D19" s="821" t="s">
        <v>204</v>
      </c>
      <c r="E19" s="822"/>
      <c r="F19" s="823"/>
      <c r="G19" s="56">
        <f>_xlfn.IFS(N19=1,'Infill Capacities'!CP14,N19=2,'Infill Capacities'!CQ14,N19=3,'Infill Capacities'!CR14,N19=4,'Infill Capacities'!CS14)</f>
        <v>539.13599999999997</v>
      </c>
      <c r="H19" s="56">
        <f>'Structural Information'!$U$6</f>
        <v>3</v>
      </c>
      <c r="I19" s="134">
        <f>_xlfn.IFS(N19=1,'Infill Capacities'!DA14,N19=2,'Infill Capacities'!DB14,N19=3,'Infill Capacities'!DC14,N19=4,'Infill Capacities'!DD14)</f>
        <v>3.5410993298384918E-3</v>
      </c>
      <c r="J19" s="56">
        <f>_xlfn.IFS((N19=1),('Infill Capacities'!CU14),(N19=2),('Infill Capacities'!CW14),(N19=3),('Infill Capacities'!CX14),(N19=4),'Infill Capacities'!CY14)</f>
        <v>50750.341422418271</v>
      </c>
      <c r="K19" s="810"/>
      <c r="L19" s="811"/>
      <c r="M19" s="812"/>
      <c r="N19" s="357">
        <v>1</v>
      </c>
      <c r="O19" s="2"/>
      <c r="P19" s="820"/>
      <c r="Q19" s="820"/>
      <c r="R19" s="820"/>
      <c r="S19" s="7"/>
      <c r="U19" s="56">
        <f>'Post-yield Mechanism'!Q226</f>
        <v>53204.299613548399</v>
      </c>
      <c r="V19" s="282">
        <f t="shared" ref="V19:V24" si="6">(U19-J19)/U19</f>
        <v>4.612330599133066E-2</v>
      </c>
    </row>
    <row r="20" spans="2:42" x14ac:dyDescent="0.25">
      <c r="B20" s="12"/>
      <c r="C20" s="172">
        <v>5</v>
      </c>
      <c r="D20" s="821" t="s">
        <v>204</v>
      </c>
      <c r="E20" s="822"/>
      <c r="F20" s="823"/>
      <c r="G20" s="56">
        <f>_xlfn.IFS(N20=1,'Infill Capacities'!CP15,N20=2,'Infill Capacities'!CQ15,N20=3,'Infill Capacities'!CR15,N20=4,'Infill Capacities'!CS15)</f>
        <v>539.13599999999997</v>
      </c>
      <c r="H20" s="56">
        <f>'Structural Information'!$U$7</f>
        <v>3</v>
      </c>
      <c r="I20" s="134">
        <f>_xlfn.IFS(N20=1,'Infill Capacities'!DA15,N20=2,'Infill Capacities'!DB15,N20=3,'Infill Capacities'!DC15,N20=4,'Infill Capacities'!DD15)</f>
        <v>2.6401516470303181E-3</v>
      </c>
      <c r="J20" s="56">
        <f>_xlfn.IFS((N20=1),('Infill Capacities'!CU15),(N20=2),('Infill Capacities'!CW15),(N20=3),('Infill Capacities'!CX15),(N20=4),'Infill Capacities'!CY15)</f>
        <v>68068.81725985049</v>
      </c>
      <c r="K20" s="810"/>
      <c r="L20" s="811"/>
      <c r="M20" s="812"/>
      <c r="N20" s="357">
        <v>1</v>
      </c>
      <c r="O20" s="2"/>
      <c r="P20" s="820"/>
      <c r="Q20" s="820"/>
      <c r="R20" s="820"/>
      <c r="S20" s="7"/>
      <c r="U20" s="56">
        <f>'Post-yield Mechanism'!Q227</f>
        <v>69496.209670939061</v>
      </c>
      <c r="V20" s="282">
        <f t="shared" si="6"/>
        <v>2.0539140448769793E-2</v>
      </c>
    </row>
    <row r="21" spans="2:42" x14ac:dyDescent="0.25">
      <c r="B21" s="12"/>
      <c r="C21" s="172">
        <v>4</v>
      </c>
      <c r="D21" s="821" t="s">
        <v>204</v>
      </c>
      <c r="E21" s="822"/>
      <c r="F21" s="823"/>
      <c r="G21" s="56">
        <f>_xlfn.IFS(N21=1,'Infill Capacities'!CP16,N21=2,'Infill Capacities'!CQ16,N21=3,'Infill Capacities'!CR16,N21=4,'Infill Capacities'!CS16)</f>
        <v>539.13599999999997</v>
      </c>
      <c r="H21" s="56">
        <f>'Structural Information'!$U$8</f>
        <v>3</v>
      </c>
      <c r="I21" s="134">
        <f>_xlfn.IFS(N21=1,'Infill Capacities'!DA16,N21=2,'Infill Capacities'!DB16,N21=3,'Infill Capacities'!DC16,N21=4,'Infill Capacities'!DD16)</f>
        <v>2.3645656029115843E-3</v>
      </c>
      <c r="J21" s="56">
        <f>_xlfn.IFS((N21=1),('Infill Capacities'!CU16),(N21=2),('Infill Capacities'!CW16),(N21=3),('Infill Capacities'!CX16),(N21=4),'Infill Capacities'!CY16)</f>
        <v>76002.120549632207</v>
      </c>
      <c r="K21" s="810"/>
      <c r="L21" s="811"/>
      <c r="M21" s="812"/>
      <c r="N21" s="357">
        <v>1</v>
      </c>
      <c r="O21" s="2"/>
      <c r="P21" s="820"/>
      <c r="Q21" s="820"/>
      <c r="R21" s="820"/>
      <c r="S21" s="7"/>
      <c r="U21" s="56">
        <f>'Post-yield Mechanism'!Q228</f>
        <v>76416.404884347998</v>
      </c>
      <c r="V21" s="282">
        <f t="shared" si="6"/>
        <v>5.4214057222763479E-3</v>
      </c>
    </row>
    <row r="22" spans="2:42" x14ac:dyDescent="0.25">
      <c r="B22" s="12"/>
      <c r="C22" s="172">
        <v>3</v>
      </c>
      <c r="D22" s="821" t="s">
        <v>205</v>
      </c>
      <c r="E22" s="822"/>
      <c r="F22" s="823"/>
      <c r="G22" s="56">
        <f>_xlfn.IFS(N22=1,'Infill Capacities'!CP17,N22=2,'Infill Capacities'!CQ17,N22=3,'Infill Capacities'!CR17,N22=4,'Infill Capacities'!CS17)</f>
        <v>523.58400000000006</v>
      </c>
      <c r="H22" s="56">
        <f>'Structural Information'!$U$9</f>
        <v>3</v>
      </c>
      <c r="I22" s="134">
        <f>_xlfn.IFS(N22=1,'Infill Capacities'!DA17,N22=2,'Infill Capacities'!DB17,N22=3,'Infill Capacities'!DC17,N22=4,'Infill Capacities'!DD17)</f>
        <v>2.1153036582858631E-3</v>
      </c>
      <c r="J22" s="56">
        <f>_xlfn.IFS((N22=1),('Infill Capacities'!CU17),(N22=2),('Infill Capacities'!CW17),(N22=3),('Infill Capacities'!CX17),(N22=4),'Infill Capacities'!CY17)</f>
        <v>82507.303060889535</v>
      </c>
      <c r="K22" s="810"/>
      <c r="L22" s="811"/>
      <c r="M22" s="812"/>
      <c r="N22" s="357">
        <v>1</v>
      </c>
      <c r="O22" s="2"/>
      <c r="P22" s="820"/>
      <c r="Q22" s="820"/>
      <c r="R22" s="820"/>
      <c r="S22" s="7"/>
      <c r="U22" s="56">
        <f>'Post-yield Mechanism'!Q229</f>
        <v>81830.138608609734</v>
      </c>
      <c r="V22" s="282">
        <f t="shared" si="6"/>
        <v>-8.2752450844382885E-3</v>
      </c>
    </row>
    <row r="23" spans="2:42" x14ac:dyDescent="0.25">
      <c r="B23" s="12"/>
      <c r="C23" s="172">
        <v>2</v>
      </c>
      <c r="D23" s="821" t="s">
        <v>206</v>
      </c>
      <c r="E23" s="822"/>
      <c r="F23" s="823"/>
      <c r="G23" s="56">
        <f>_xlfn.IFS(N23=1,'Infill Capacities'!CP18,N23=2,'Infill Capacities'!CQ18,N23=3,'Infill Capacities'!CR18,N23=4,'Infill Capacities'!CS18)</f>
        <v>523.58400000000006</v>
      </c>
      <c r="H23" s="56">
        <f>'Structural Information'!$U$10</f>
        <v>3</v>
      </c>
      <c r="I23" s="134">
        <f>_xlfn.IFS(N23=1,'Infill Capacities'!DA18,N23=2,'Infill Capacities'!DB18,N23=3,'Infill Capacities'!DC18,N23=4,'Infill Capacities'!DD18)</f>
        <v>1.8955928351937364E-3</v>
      </c>
      <c r="J23" s="56">
        <f>_xlfn.IFS((N23=1),('Infill Capacities'!CU18),(N23=2),('Infill Capacities'!CW18),(N23=3),('Infill Capacities'!CX18),(N23=4),'Infill Capacities'!CY18)</f>
        <v>92070.404972892095</v>
      </c>
      <c r="K23" s="810"/>
      <c r="L23" s="811"/>
      <c r="M23" s="812"/>
      <c r="N23" s="357">
        <v>1</v>
      </c>
      <c r="O23" s="2"/>
      <c r="P23" s="820"/>
      <c r="Q23" s="820"/>
      <c r="R23" s="820"/>
      <c r="S23" s="7"/>
      <c r="U23" s="56">
        <f>'Post-yield Mechanism'!Q230</f>
        <v>85698.069872422639</v>
      </c>
      <c r="V23" s="282">
        <f t="shared" si="6"/>
        <v>-7.4357976906082604E-2</v>
      </c>
      <c r="Y23" s="334"/>
      <c r="Z23" s="335"/>
      <c r="AA23" s="336"/>
      <c r="AB23" s="335"/>
      <c r="AC23" s="334"/>
      <c r="AD23" s="335"/>
      <c r="AE23" s="336"/>
      <c r="AF23" s="335"/>
      <c r="AG23" s="334"/>
      <c r="AH23" s="335"/>
      <c r="AI23" s="336"/>
      <c r="AJ23" s="335"/>
    </row>
    <row r="24" spans="2:42" ht="15.75" thickBot="1" x14ac:dyDescent="0.3">
      <c r="B24" s="12"/>
      <c r="C24" s="70">
        <v>1</v>
      </c>
      <c r="D24" s="824" t="s">
        <v>206</v>
      </c>
      <c r="E24" s="825"/>
      <c r="F24" s="826"/>
      <c r="G24" s="215">
        <f>_xlfn.IFS(N24=1,'Infill Capacities'!CP19,N24=2,'Infill Capacities'!CQ19,N24=3,'Infill Capacities'!CR19,N24=4,'Infill Capacities'!CS19)</f>
        <v>515.80799999999999</v>
      </c>
      <c r="H24" s="215">
        <f>'Structural Information'!$U$11</f>
        <v>2.75</v>
      </c>
      <c r="I24" s="235">
        <f>_xlfn.IFS(N24=1,'Infill Capacities'!DA19,N24=2,'Infill Capacities'!DB19,N24=3,'Infill Capacities'!DC19,N24=4,'Infill Capacities'!DD19)</f>
        <v>1.7874727391059869E-3</v>
      </c>
      <c r="J24" s="215">
        <f>_xlfn.IFS((N24=1),('Infill Capacities'!CU19),(N24=2),('Infill Capacities'!CW19),(N24=3),('Infill Capacities'!CX19),(N24=4),'Infill Capacities'!CY19)</f>
        <v>104933.93345308179</v>
      </c>
      <c r="K24" s="813"/>
      <c r="L24" s="814"/>
      <c r="M24" s="815"/>
      <c r="N24" s="358">
        <v>1</v>
      </c>
      <c r="O24" s="2"/>
      <c r="P24" s="820"/>
      <c r="Q24" s="820"/>
      <c r="R24" s="820"/>
      <c r="S24" s="7"/>
      <c r="U24" s="56">
        <f>'Post-yield Mechanism'!Q231</f>
        <v>105230.99693315294</v>
      </c>
      <c r="V24" s="282">
        <f t="shared" si="6"/>
        <v>2.82296555890146E-3</v>
      </c>
    </row>
    <row r="25" spans="2:42" x14ac:dyDescent="0.25">
      <c r="B25" s="1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7"/>
    </row>
    <row r="26" spans="2:42" ht="15.75" thickBot="1" x14ac:dyDescent="0.3">
      <c r="B26" s="9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</row>
    <row r="27" spans="2:42" ht="15.75" thickBot="1" x14ac:dyDescent="0.3">
      <c r="U27" s="151"/>
    </row>
    <row r="28" spans="2:42" x14ac:dyDescent="0.25">
      <c r="B28" s="827" t="s">
        <v>324</v>
      </c>
      <c r="C28" s="828"/>
      <c r="D28" s="828"/>
      <c r="E28" s="828"/>
      <c r="F28" s="828"/>
      <c r="G28" s="828"/>
      <c r="H28" s="828"/>
      <c r="I28" s="828"/>
      <c r="J28" s="828"/>
      <c r="K28" s="828"/>
      <c r="L28" s="828"/>
      <c r="M28" s="828"/>
      <c r="N28" s="828"/>
      <c r="O28" s="828"/>
      <c r="P28" s="828"/>
      <c r="Q28" s="828"/>
      <c r="R28" s="828"/>
      <c r="S28" s="829"/>
      <c r="AD28" s="56"/>
      <c r="AE28" s="140"/>
    </row>
    <row r="29" spans="2:42" ht="15.75" thickBot="1" x14ac:dyDescent="0.3">
      <c r="B29" s="830"/>
      <c r="C29" s="831"/>
      <c r="D29" s="831"/>
      <c r="E29" s="831"/>
      <c r="F29" s="831"/>
      <c r="G29" s="831"/>
      <c r="H29" s="831"/>
      <c r="I29" s="831"/>
      <c r="J29" s="831"/>
      <c r="K29" s="831"/>
      <c r="L29" s="831"/>
      <c r="M29" s="831"/>
      <c r="N29" s="831"/>
      <c r="O29" s="831"/>
      <c r="P29" s="831"/>
      <c r="Q29" s="831"/>
      <c r="R29" s="831"/>
      <c r="S29" s="832"/>
      <c r="X29" s="151"/>
      <c r="AD29" s="56"/>
      <c r="AE29" s="140"/>
    </row>
    <row r="30" spans="2:42" ht="16.5" thickBot="1" x14ac:dyDescent="0.3">
      <c r="B30" s="12"/>
      <c r="C30" s="816" t="s">
        <v>202</v>
      </c>
      <c r="D30" s="817"/>
      <c r="E30" s="817"/>
      <c r="F30" s="817"/>
      <c r="G30" s="817"/>
      <c r="H30" s="817"/>
      <c r="I30" s="817"/>
      <c r="J30" s="817"/>
      <c r="K30" s="817"/>
      <c r="L30" s="817"/>
      <c r="M30" s="817"/>
      <c r="N30" s="818"/>
      <c r="O30" s="2"/>
      <c r="P30" s="819" t="s">
        <v>323</v>
      </c>
      <c r="Q30" s="820"/>
      <c r="R30" s="820"/>
      <c r="S30" s="7"/>
      <c r="U30" s="836" t="s">
        <v>346</v>
      </c>
      <c r="V30" s="836"/>
      <c r="AD30" s="335"/>
      <c r="AE30" s="336"/>
    </row>
    <row r="31" spans="2:42" ht="15.75" x14ac:dyDescent="0.25">
      <c r="B31" s="12"/>
      <c r="C31" s="200" t="s">
        <v>9</v>
      </c>
      <c r="D31" s="596" t="s">
        <v>86</v>
      </c>
      <c r="E31" s="596"/>
      <c r="F31" s="596"/>
      <c r="G31" s="351" t="s">
        <v>87</v>
      </c>
      <c r="H31" s="173" t="s">
        <v>88</v>
      </c>
      <c r="I31" s="333" t="s">
        <v>89</v>
      </c>
      <c r="J31" s="354" t="s">
        <v>90</v>
      </c>
      <c r="K31" s="810" t="s">
        <v>227</v>
      </c>
      <c r="L31" s="811"/>
      <c r="M31" s="812"/>
      <c r="N31" s="356" t="s">
        <v>226</v>
      </c>
      <c r="O31" s="2"/>
      <c r="P31" s="820"/>
      <c r="Q31" s="820"/>
      <c r="R31" s="820"/>
      <c r="S31" s="7"/>
      <c r="U31" s="50" t="s">
        <v>391</v>
      </c>
      <c r="V31" s="283" t="s">
        <v>276</v>
      </c>
      <c r="AD31" s="335"/>
      <c r="AE31" s="336"/>
    </row>
    <row r="32" spans="2:42" x14ac:dyDescent="0.25">
      <c r="B32" s="12"/>
      <c r="C32" s="172">
        <v>6</v>
      </c>
      <c r="D32" s="821" t="s">
        <v>42</v>
      </c>
      <c r="E32" s="822"/>
      <c r="F32" s="823"/>
      <c r="G32" s="56">
        <f>_xlfn.IFS(N32=1,'Frame Capacities'!BI14,N32=2,'Frame Capacities'!BJ14,N32=3,'Frame Capacities'!BK14,N32=4,'Frame Capacities'!BL14)</f>
        <v>89.066666666666663</v>
      </c>
      <c r="H32" s="56">
        <f>'Structural Information'!$U$6</f>
        <v>3</v>
      </c>
      <c r="I32" s="134">
        <f>_xlfn.IFS(N32=1,'Frame Capacities'!BS14,N32=2,'Frame Capacities'!BT14,N32=3,'Frame Capacities'!BU14,N32=4,'Frame Capacities'!BV14)</f>
        <v>8.2871046175051685E-3</v>
      </c>
      <c r="J32" s="56">
        <f>_xlfn.IFS((N32=1),('Frame Capacities'!BN14),(N32=2),('Frame Capacities'!BO14),(N32=3),('Frame Capacities'!BP14),(N32=4),'Frame Capacities'!BQ14)</f>
        <v>3582.5406169213684</v>
      </c>
      <c r="K32" s="810"/>
      <c r="L32" s="811"/>
      <c r="M32" s="812"/>
      <c r="N32" s="357">
        <v>1</v>
      </c>
      <c r="O32" s="2"/>
      <c r="P32" s="820"/>
      <c r="Q32" s="820"/>
      <c r="R32" s="820"/>
      <c r="S32" s="7"/>
      <c r="U32" s="56">
        <v>3705.0091458580678</v>
      </c>
      <c r="V32" s="282">
        <f t="shared" ref="V32:V37" si="7">(U32-J32)/U32</f>
        <v>3.3054851989666567E-2</v>
      </c>
      <c r="AD32" s="56"/>
      <c r="AE32" s="140"/>
    </row>
    <row r="33" spans="2:31" x14ac:dyDescent="0.25">
      <c r="B33" s="12"/>
      <c r="C33" s="172">
        <v>5</v>
      </c>
      <c r="D33" s="821" t="s">
        <v>42</v>
      </c>
      <c r="E33" s="822"/>
      <c r="F33" s="823"/>
      <c r="G33" s="56">
        <f>_xlfn.IFS(N33=1,'Frame Capacities'!BI15,N33=2,'Frame Capacities'!BJ15,N33=3,'Frame Capacities'!BK15,N33=4,'Frame Capacities'!BL15)</f>
        <v>104.39999999999999</v>
      </c>
      <c r="H33" s="56">
        <f>'Structural Information'!$U$7</f>
        <v>3</v>
      </c>
      <c r="I33" s="134">
        <f>_xlfn.IFS(N33=1,'Frame Capacities'!BS15,N33=2,'Frame Capacities'!BT15,N33=3,'Frame Capacities'!BU15,N33=4,'Frame Capacities'!BV15)</f>
        <v>9.5976000000000013E-3</v>
      </c>
      <c r="J33" s="56">
        <f>_xlfn.IFS((N33=1),('Frame Capacities'!BN15),(N33=2),('Frame Capacities'!BO15),(N33=3),('Frame Capacities'!BP15),(N33=4),'Frame Capacities'!BQ15)</f>
        <v>3625.9064766191541</v>
      </c>
      <c r="K33" s="810"/>
      <c r="L33" s="811"/>
      <c r="M33" s="812"/>
      <c r="N33" s="357">
        <v>1</v>
      </c>
      <c r="O33" s="2"/>
      <c r="P33" s="820"/>
      <c r="Q33" s="820"/>
      <c r="R33" s="820"/>
      <c r="S33" s="7"/>
      <c r="U33" s="56">
        <v>3860.9974288689132</v>
      </c>
      <c r="V33" s="282">
        <f t="shared" si="7"/>
        <v>6.0888658068500565E-2</v>
      </c>
      <c r="AD33" s="335"/>
      <c r="AE33" s="336"/>
    </row>
    <row r="34" spans="2:31" x14ac:dyDescent="0.25">
      <c r="B34" s="12"/>
      <c r="C34" s="172">
        <v>4</v>
      </c>
      <c r="D34" s="821" t="s">
        <v>42</v>
      </c>
      <c r="E34" s="822"/>
      <c r="F34" s="823"/>
      <c r="G34" s="56">
        <f>_xlfn.IFS(N34=1,'Frame Capacities'!BI16,N34=2,'Frame Capacities'!BJ16,N34=3,'Frame Capacities'!BK16,N34=4,'Frame Capacities'!BL16)</f>
        <v>110.93333333333334</v>
      </c>
      <c r="H34" s="56">
        <f>'Structural Information'!$U$8</f>
        <v>3</v>
      </c>
      <c r="I34" s="134">
        <f>_xlfn.IFS(N34=1,'Frame Capacities'!BS16,N34=2,'Frame Capacities'!BT16,N34=3,'Frame Capacities'!BU16,N34=4,'Frame Capacities'!BV16)</f>
        <v>9.5975999999999995E-3</v>
      </c>
      <c r="J34" s="56">
        <f>_xlfn.IFS((N34=1),('Frame Capacities'!BN16),(N34=2),('Frame Capacities'!BO16),(N34=3),('Frame Capacities'!BP16),(N34=4),'Frame Capacities'!BQ16)</f>
        <v>3852.8150556157557</v>
      </c>
      <c r="K34" s="810"/>
      <c r="L34" s="811"/>
      <c r="M34" s="812"/>
      <c r="N34" s="357">
        <v>1</v>
      </c>
      <c r="O34" s="2"/>
      <c r="P34" s="820"/>
      <c r="Q34" s="820"/>
      <c r="R34" s="820"/>
      <c r="S34" s="7"/>
      <c r="U34" s="56">
        <v>4018.1887879425876</v>
      </c>
      <c r="V34" s="282">
        <f t="shared" si="7"/>
        <v>4.1156287335993337E-2</v>
      </c>
      <c r="AD34" s="56"/>
      <c r="AE34" s="140"/>
    </row>
    <row r="35" spans="2:31" x14ac:dyDescent="0.25">
      <c r="B35" s="12"/>
      <c r="C35" s="172">
        <v>3</v>
      </c>
      <c r="D35" s="821" t="s">
        <v>42</v>
      </c>
      <c r="E35" s="822"/>
      <c r="F35" s="823"/>
      <c r="G35" s="56">
        <f>_xlfn.IFS(N35=1,'Frame Capacities'!BI17,N35=2,'Frame Capacities'!BJ17,N35=3,'Frame Capacities'!BK17,N35=4,'Frame Capacities'!BL17)</f>
        <v>154.19999999999999</v>
      </c>
      <c r="H35" s="56">
        <f>'Structural Information'!$U$9</f>
        <v>3</v>
      </c>
      <c r="I35" s="134">
        <f>_xlfn.IFS(N35=1,'Frame Capacities'!BS17,N35=2,'Frame Capacities'!BT17,N35=3,'Frame Capacities'!BU17,N35=4,'Frame Capacities'!BV17)</f>
        <v>9.0401636363636392E-3</v>
      </c>
      <c r="J35" s="56">
        <f>_xlfn.IFS((N35=1),('Frame Capacities'!BN17),(N35=2),('Frame Capacities'!BO17),(N35=3),('Frame Capacities'!BP17),(N35=4),'Frame Capacities'!BQ17)</f>
        <v>5685.7377883344807</v>
      </c>
      <c r="K35" s="810"/>
      <c r="L35" s="811"/>
      <c r="M35" s="812"/>
      <c r="N35" s="357">
        <v>1</v>
      </c>
      <c r="O35" s="2"/>
      <c r="P35" s="820"/>
      <c r="Q35" s="820"/>
      <c r="R35" s="820"/>
      <c r="S35" s="7"/>
      <c r="U35" s="56">
        <v>5304.8611101498182</v>
      </c>
      <c r="V35" s="282">
        <f t="shared" si="7"/>
        <v>-7.1797672036300664E-2</v>
      </c>
    </row>
    <row r="36" spans="2:31" x14ac:dyDescent="0.25">
      <c r="B36" s="12"/>
      <c r="C36" s="172">
        <v>2</v>
      </c>
      <c r="D36" s="821" t="s">
        <v>42</v>
      </c>
      <c r="E36" s="822"/>
      <c r="F36" s="823"/>
      <c r="G36" s="56">
        <f>_xlfn.IFS(N36=1,'Frame Capacities'!BI18,N36=2,'Frame Capacities'!BJ18,N36=3,'Frame Capacities'!BK18,N36=4,'Frame Capacities'!BL18)</f>
        <v>166.76666666666665</v>
      </c>
      <c r="H36" s="56">
        <f>'Structural Information'!$U$10</f>
        <v>3</v>
      </c>
      <c r="I36" s="134">
        <f>_xlfn.IFS(N36=1,'Frame Capacities'!BS18,N36=2,'Frame Capacities'!BT18,N36=3,'Frame Capacities'!BU18,N36=4,'Frame Capacities'!BV18)</f>
        <v>8.5386603238057183E-3</v>
      </c>
      <c r="J36" s="56">
        <f>_xlfn.IFS((N36=1),('Frame Capacities'!BN18),(N36=2),('Frame Capacities'!BO18),(N36=3),('Frame Capacities'!BP18),(N36=4),'Frame Capacities'!BQ18)</f>
        <v>6510.2588439907249</v>
      </c>
      <c r="K36" s="810"/>
      <c r="L36" s="811"/>
      <c r="M36" s="812"/>
      <c r="N36" s="357">
        <v>1</v>
      </c>
      <c r="O36" s="2"/>
      <c r="P36" s="820"/>
      <c r="Q36" s="820"/>
      <c r="R36" s="820"/>
      <c r="S36" s="7"/>
      <c r="U36" s="56">
        <v>5674.1407270611107</v>
      </c>
      <c r="V36" s="282">
        <f t="shared" si="7"/>
        <v>-0.14735590059337086</v>
      </c>
    </row>
    <row r="37" spans="2:31" ht="15.75" thickBot="1" x14ac:dyDescent="0.3">
      <c r="B37" s="12"/>
      <c r="C37" s="70">
        <v>1</v>
      </c>
      <c r="D37" s="824" t="s">
        <v>42</v>
      </c>
      <c r="E37" s="825"/>
      <c r="F37" s="826"/>
      <c r="G37" s="215">
        <f>_xlfn.IFS(N37=1,'Frame Capacities'!BI19,N37=2,'Frame Capacities'!BJ19,N37=3,'Frame Capacities'!BK19,N37=4,'Frame Capacities'!BL19)</f>
        <v>243.1272727272727</v>
      </c>
      <c r="H37" s="215">
        <f>'Structural Information'!$U$11</f>
        <v>2.75</v>
      </c>
      <c r="I37" s="235">
        <f>_xlfn.IFS(N37=1,'Frame Capacities'!BS19,N37=2,'Frame Capacities'!BT19,N37=3,'Frame Capacities'!BU19,N37=4,'Frame Capacities'!BV19)</f>
        <v>6.5680321766578668E-3</v>
      </c>
      <c r="J37" s="215">
        <f>_xlfn.IFS((N37=1),('Frame Capacities'!BN19),(N37=2),('Frame Capacities'!BO19),(N37=3),('Frame Capacities'!BP19),(N37=4),'Frame Capacities'!BQ19)</f>
        <v>13460.640109159627</v>
      </c>
      <c r="K37" s="813"/>
      <c r="L37" s="814"/>
      <c r="M37" s="815"/>
      <c r="N37" s="358">
        <v>1</v>
      </c>
      <c r="O37" s="2"/>
      <c r="P37" s="820"/>
      <c r="Q37" s="820"/>
      <c r="R37" s="820"/>
      <c r="S37" s="7"/>
      <c r="U37" s="56">
        <v>14467.52811381129</v>
      </c>
      <c r="V37" s="282">
        <f t="shared" si="7"/>
        <v>6.9596409056945002E-2</v>
      </c>
    </row>
    <row r="38" spans="2:31" x14ac:dyDescent="0.25">
      <c r="B38" s="1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7"/>
    </row>
    <row r="39" spans="2:31" ht="15.75" thickBot="1" x14ac:dyDescent="0.3">
      <c r="B39" s="9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0"/>
    </row>
    <row r="42" spans="2:31" ht="15.75" thickBot="1" x14ac:dyDescent="0.3"/>
    <row r="43" spans="2:31" ht="16.5" thickBot="1" x14ac:dyDescent="0.3">
      <c r="B43" s="624" t="s">
        <v>407</v>
      </c>
      <c r="C43" s="625"/>
      <c r="D43" s="625"/>
      <c r="E43" s="625"/>
      <c r="F43" s="625"/>
      <c r="G43" s="625"/>
      <c r="H43" s="625"/>
      <c r="I43" s="625"/>
      <c r="J43" s="625"/>
      <c r="K43" s="625"/>
      <c r="L43" s="625"/>
      <c r="M43" s="626"/>
    </row>
    <row r="44" spans="2:31" x14ac:dyDescent="0.25">
      <c r="B44" s="699" t="s">
        <v>406</v>
      </c>
      <c r="C44" s="596"/>
      <c r="D44" s="596"/>
      <c r="E44" s="596"/>
      <c r="F44" s="596" t="s">
        <v>405</v>
      </c>
      <c r="G44" s="596"/>
      <c r="H44" s="596"/>
      <c r="I44" s="596"/>
      <c r="J44" s="596" t="s">
        <v>404</v>
      </c>
      <c r="K44" s="596"/>
      <c r="L44" s="596"/>
      <c r="M44" s="805"/>
    </row>
    <row r="45" spans="2:31" x14ac:dyDescent="0.25">
      <c r="B45" s="415" t="s">
        <v>400</v>
      </c>
      <c r="C45" s="413" t="s">
        <v>96</v>
      </c>
      <c r="D45" s="412" t="s">
        <v>123</v>
      </c>
      <c r="E45" s="412" t="s">
        <v>392</v>
      </c>
      <c r="F45" s="412" t="s">
        <v>400</v>
      </c>
      <c r="G45" s="413" t="s">
        <v>96</v>
      </c>
      <c r="H45" s="412" t="s">
        <v>123</v>
      </c>
      <c r="I45" s="412" t="s">
        <v>392</v>
      </c>
      <c r="J45" s="412" t="s">
        <v>400</v>
      </c>
      <c r="K45" s="413" t="s">
        <v>96</v>
      </c>
      <c r="L45" s="412" t="s">
        <v>123</v>
      </c>
      <c r="M45" s="416" t="s">
        <v>392</v>
      </c>
    </row>
    <row r="46" spans="2:31" x14ac:dyDescent="0.25">
      <c r="B46" s="339" t="s">
        <v>393</v>
      </c>
      <c r="C46" s="403">
        <f>E46*D46*$D$6</f>
        <v>577.19439653309826</v>
      </c>
      <c r="D46" s="406">
        <f>'Infill Capacities'!$DA$14</f>
        <v>3.5410993298384918E-3</v>
      </c>
      <c r="E46" s="426">
        <f>'Infill Capacities'!$CU$14+'Frame Capacities'!$BN$14</f>
        <v>54332.882039339638</v>
      </c>
      <c r="F46" s="202" t="s">
        <v>393</v>
      </c>
      <c r="G46" s="403">
        <f>I46*H46*$D$7</f>
        <v>567.85482886867192</v>
      </c>
      <c r="H46" s="406">
        <f>'Infill Capacities'!$DA$15</f>
        <v>2.6401516470303181E-3</v>
      </c>
      <c r="I46" s="426">
        <f>'Infill Capacities'!$CU$15+'Frame Capacities'!$BN$15</f>
        <v>71694.723736469648</v>
      </c>
      <c r="J46" s="202" t="s">
        <v>393</v>
      </c>
      <c r="K46" s="403">
        <f>M46*L46*$D$8</f>
        <v>566.46670186466667</v>
      </c>
      <c r="L46" s="406">
        <f>'Infill Capacities'!$DA$16</f>
        <v>2.3645656029115843E-3</v>
      </c>
      <c r="M46" s="422">
        <f>'Infill Capacities'!$CU$16+'Frame Capacities'!$BN$16</f>
        <v>79854.935605247956</v>
      </c>
    </row>
    <row r="47" spans="2:31" x14ac:dyDescent="0.25">
      <c r="B47" s="339" t="s">
        <v>394</v>
      </c>
      <c r="C47" s="403">
        <f t="shared" ref="C47:C52" si="8">C46+E47*(D47-D46)*$D$6</f>
        <v>748.34068384372176</v>
      </c>
      <c r="D47" s="406">
        <f>'Infill Capacities'!$DB$14</f>
        <v>6.9243861457993945E-3</v>
      </c>
      <c r="E47" s="426">
        <f>'Infill Capacities'!$CW$14+'Frame Capacities'!$BN$14</f>
        <v>16861.935017670628</v>
      </c>
      <c r="F47" s="202" t="s">
        <v>394</v>
      </c>
      <c r="G47" s="403">
        <f t="shared" ref="G47:G52" si="9">G46+I47*(H47-H46)*$D$7</f>
        <v>737.02978858332642</v>
      </c>
      <c r="H47" s="406">
        <f>'Infill Capacities'!$DB$15</f>
        <v>5.8017481504533848E-3</v>
      </c>
      <c r="I47" s="426">
        <f>'Infill Capacities'!$CW$15+'Frame Capacities'!$BN$15</f>
        <v>17836.448508581921</v>
      </c>
      <c r="J47" s="202" t="s">
        <v>394</v>
      </c>
      <c r="K47" s="403">
        <f t="shared" ref="K47:K52" si="10">K46+M47*(L47-L46)*$D$8</f>
        <v>736.96777699613688</v>
      </c>
      <c r="L47" s="406">
        <f>'Infill Capacities'!$DB$16</f>
        <v>5.4546936102595218E-3</v>
      </c>
      <c r="M47" s="422">
        <f>'Infill Capacities'!$CW$16+'Frame Capacities'!$BN$16</f>
        <v>18392.018575070888</v>
      </c>
    </row>
    <row r="48" spans="2:31" x14ac:dyDescent="0.25">
      <c r="B48" s="340" t="s">
        <v>395</v>
      </c>
      <c r="C48" s="445">
        <f t="shared" si="8"/>
        <v>582.19747593661145</v>
      </c>
      <c r="D48" s="443">
        <f>'Frame Capacities'!$BS$14</f>
        <v>8.2871046175051685E-3</v>
      </c>
      <c r="E48" s="337">
        <f>'Infill Capacities'!$CX$14+'Frame Capacities'!$BN$14</f>
        <v>-40640.139876468544</v>
      </c>
      <c r="F48" s="338" t="s">
        <v>395</v>
      </c>
      <c r="G48" s="445">
        <f t="shared" si="9"/>
        <v>363.84371685462929</v>
      </c>
      <c r="H48" s="443">
        <f>'Frame Capacities'!$BS$15</f>
        <v>9.5976000000000013E-3</v>
      </c>
      <c r="I48" s="337">
        <f>'Infill Capacities'!$CX$15+'Frame Capacities'!$BN$15</f>
        <v>-32771.39418856852</v>
      </c>
      <c r="J48" s="338" t="s">
        <v>395</v>
      </c>
      <c r="K48" s="445">
        <f t="shared" si="10"/>
        <v>358.38593843028235</v>
      </c>
      <c r="L48" s="443">
        <f>'Frame Capacities'!$BS$16</f>
        <v>9.5975999999999995E-3</v>
      </c>
      <c r="M48" s="341">
        <f>'Infill Capacities'!$CX$16+'Frame Capacities'!$BN$16</f>
        <v>-30460.245614316977</v>
      </c>
    </row>
    <row r="49" spans="2:13" x14ac:dyDescent="0.25">
      <c r="B49" s="339" t="s">
        <v>397</v>
      </c>
      <c r="C49" s="403">
        <f t="shared" si="8"/>
        <v>157.4203763453782</v>
      </c>
      <c r="D49" s="406">
        <f>'Infill Capacities'!$DC$14</f>
        <v>1.1496157864391166E-2</v>
      </c>
      <c r="E49" s="426">
        <f>'Infill Capacities'!$CX$14+'Frame Capacities'!$BO$14</f>
        <v>-44122.785020101968</v>
      </c>
      <c r="F49" s="202" t="s">
        <v>397</v>
      </c>
      <c r="G49" s="403">
        <f t="shared" si="9"/>
        <v>172.28915533968859</v>
      </c>
      <c r="H49" s="444">
        <f>'Infill Capacities'!$DC$15</f>
        <v>1.1356445787505682E-2</v>
      </c>
      <c r="I49" s="426">
        <f>'Infill Capacities'!$CX$15+'Frame Capacities'!$BO$15</f>
        <v>-36303.080667198068</v>
      </c>
      <c r="J49" s="202" t="s">
        <v>397</v>
      </c>
      <c r="K49" s="403">
        <f t="shared" si="10"/>
        <v>179.08685599604527</v>
      </c>
      <c r="L49" s="444">
        <f>'Infill Capacities'!$DC$16</f>
        <v>1.1346794054017352E-2</v>
      </c>
      <c r="M49" s="422">
        <f>'Infill Capacities'!$CX$16+'Frame Capacities'!$BO$16</f>
        <v>-34167.941901098799</v>
      </c>
    </row>
    <row r="50" spans="2:13" x14ac:dyDescent="0.25">
      <c r="B50" s="340" t="s">
        <v>396</v>
      </c>
      <c r="C50" s="445">
        <f t="shared" si="8"/>
        <v>163.25866666666658</v>
      </c>
      <c r="D50" s="443">
        <f>'Frame Capacities'!$BT$14</f>
        <v>3.0977488796708086E-2</v>
      </c>
      <c r="E50" s="337">
        <f>'Infill Capacities'!$CY$14+'Frame Capacities'!$BO$14</f>
        <v>99.895473287940391</v>
      </c>
      <c r="F50" s="338" t="s">
        <v>396</v>
      </c>
      <c r="G50" s="445">
        <f t="shared" si="9"/>
        <v>179.75866666666684</v>
      </c>
      <c r="H50" s="443">
        <f>'Frame Capacities'!$BT$15</f>
        <v>3.7782227597302202E-2</v>
      </c>
      <c r="I50" s="337">
        <f>'Infill Capacities'!$CY$15+'Frame Capacities'!$BO$15</f>
        <v>94.219997989604352</v>
      </c>
      <c r="J50" s="338" t="s">
        <v>396</v>
      </c>
      <c r="K50" s="445">
        <f t="shared" si="10"/>
        <v>190.49200000000002</v>
      </c>
      <c r="L50" s="443">
        <f>'Frame Capacities'!$BT$16</f>
        <v>3.7544057843758222E-2</v>
      </c>
      <c r="M50" s="341">
        <f>'Infill Capacities'!$CY$16+'Frame Capacities'!$BO$16</f>
        <v>145.118768833931</v>
      </c>
    </row>
    <row r="51" spans="2:13" x14ac:dyDescent="0.25">
      <c r="B51" s="340" t="s">
        <v>398</v>
      </c>
      <c r="C51" s="445">
        <f t="shared" si="8"/>
        <v>144.05866666666657</v>
      </c>
      <c r="D51" s="443">
        <f>'Frame Capacities'!$BU$14</f>
        <v>7.5814341169442578E-2</v>
      </c>
      <c r="E51" s="337">
        <f>'Infill Capacities'!$CY$14+'Frame Capacities'!$BP$14</f>
        <v>-142.73972550071048</v>
      </c>
      <c r="F51" s="338" t="s">
        <v>398</v>
      </c>
      <c r="G51" s="445">
        <f t="shared" si="9"/>
        <v>157.29200000000014</v>
      </c>
      <c r="H51" s="443">
        <f>'Frame Capacities'!$BU$15</f>
        <v>7.5832154409210942E-2</v>
      </c>
      <c r="I51" s="337">
        <f>'Infill Capacities'!$CY$15+'Frame Capacities'!$BP$15</f>
        <v>-196.81743215719004</v>
      </c>
      <c r="J51" s="338" t="s">
        <v>398</v>
      </c>
      <c r="K51" s="445">
        <f t="shared" si="10"/>
        <v>165.89200000000005</v>
      </c>
      <c r="L51" s="443">
        <f>'Frame Capacities'!$BU$16</f>
        <v>6.6667156942943465E-2</v>
      </c>
      <c r="M51" s="341">
        <f>'Infill Capacities'!$CY$16+'Frame Capacities'!$BP$16</f>
        <v>-281.56344117338114</v>
      </c>
    </row>
    <row r="52" spans="2:13" ht="15.75" thickBot="1" x14ac:dyDescent="0.3">
      <c r="B52" s="339" t="s">
        <v>399</v>
      </c>
      <c r="C52" s="403">
        <f t="shared" si="8"/>
        <v>144.05866666666657</v>
      </c>
      <c r="D52" s="406">
        <f>'Infill Capacities'!$DD$14</f>
        <v>0.08</v>
      </c>
      <c r="E52" s="426">
        <f>'Infill Capacities'!$CY$14+'Frame Capacities'!$BQ$14</f>
        <v>0</v>
      </c>
      <c r="F52" s="202" t="s">
        <v>399</v>
      </c>
      <c r="G52" s="403">
        <f t="shared" si="9"/>
        <v>157.29200000000014</v>
      </c>
      <c r="H52" s="406">
        <f>'Infill Capacities'!$DD$15</f>
        <v>0.08</v>
      </c>
      <c r="I52" s="426">
        <f>'Infill Capacities'!$CY$15+'Frame Capacities'!$BQ$15</f>
        <v>0</v>
      </c>
      <c r="J52" s="202" t="s">
        <v>399</v>
      </c>
      <c r="K52" s="403">
        <f t="shared" si="10"/>
        <v>165.89200000000005</v>
      </c>
      <c r="L52" s="406">
        <f>'Infill Capacities'!$DD$16</f>
        <v>0.08</v>
      </c>
      <c r="M52" s="422">
        <f>'Infill Capacities'!$CY$16+'Frame Capacities'!$BQ$16</f>
        <v>0</v>
      </c>
    </row>
    <row r="53" spans="2:13" ht="16.5" thickBot="1" x14ac:dyDescent="0.3">
      <c r="B53" s="624" t="s">
        <v>408</v>
      </c>
      <c r="C53" s="625"/>
      <c r="D53" s="625"/>
      <c r="E53" s="625"/>
      <c r="F53" s="625"/>
      <c r="G53" s="625"/>
      <c r="H53" s="625"/>
      <c r="I53" s="625"/>
      <c r="J53" s="625"/>
      <c r="K53" s="625"/>
      <c r="L53" s="625"/>
      <c r="M53" s="626"/>
    </row>
    <row r="54" spans="2:13" x14ac:dyDescent="0.25">
      <c r="B54" s="806" t="s">
        <v>403</v>
      </c>
      <c r="C54" s="807"/>
      <c r="D54" s="807"/>
      <c r="E54" s="808"/>
      <c r="F54" s="806" t="s">
        <v>402</v>
      </c>
      <c r="G54" s="807"/>
      <c r="H54" s="807"/>
      <c r="I54" s="808"/>
      <c r="J54" s="809" t="s">
        <v>401</v>
      </c>
      <c r="K54" s="596"/>
      <c r="L54" s="596"/>
      <c r="M54" s="805"/>
    </row>
    <row r="55" spans="2:13" x14ac:dyDescent="0.25">
      <c r="B55" s="415" t="s">
        <v>400</v>
      </c>
      <c r="C55" s="413" t="s">
        <v>96</v>
      </c>
      <c r="D55" s="412" t="s">
        <v>123</v>
      </c>
      <c r="E55" s="416" t="s">
        <v>392</v>
      </c>
      <c r="F55" s="415" t="s">
        <v>400</v>
      </c>
      <c r="G55" s="413" t="s">
        <v>96</v>
      </c>
      <c r="H55" s="412" t="s">
        <v>123</v>
      </c>
      <c r="I55" s="416" t="s">
        <v>392</v>
      </c>
      <c r="J55" s="413" t="s">
        <v>400</v>
      </c>
      <c r="K55" s="413" t="s">
        <v>96</v>
      </c>
      <c r="L55" s="412" t="s">
        <v>123</v>
      </c>
      <c r="M55" s="416" t="s">
        <v>392</v>
      </c>
    </row>
    <row r="56" spans="2:13" x14ac:dyDescent="0.25">
      <c r="B56" s="339" t="s">
        <v>393</v>
      </c>
      <c r="C56" s="403">
        <f>E56*D56*$D$9</f>
        <v>559.6651858311543</v>
      </c>
      <c r="D56" s="406">
        <f>'Infill Capacities'!$DA$17</f>
        <v>2.1153036582858631E-3</v>
      </c>
      <c r="E56" s="422">
        <f>'Infill Capacities'!$CU$17+'Frame Capacities'!$BN$17</f>
        <v>88193.040849224009</v>
      </c>
      <c r="F56" s="339" t="s">
        <v>393</v>
      </c>
      <c r="G56" s="403">
        <f>I56*H56*$D$10</f>
        <v>560.60640005977643</v>
      </c>
      <c r="H56" s="406">
        <f>'Infill Capacities'!$DA$18</f>
        <v>1.8955928351937364E-3</v>
      </c>
      <c r="I56" s="422">
        <f>'Infill Capacities'!$CU$18+'Frame Capacities'!$BN$18</f>
        <v>98580.663816882821</v>
      </c>
      <c r="J56" s="419" t="s">
        <v>393</v>
      </c>
      <c r="K56" s="403">
        <f>M56*L56*$D$11</f>
        <v>581.9744499266086</v>
      </c>
      <c r="L56" s="406">
        <f>'Infill Capacities'!$DA$19</f>
        <v>1.7874727391059869E-3</v>
      </c>
      <c r="M56" s="422">
        <f>'Infill Capacities'!$CU$19+'Frame Capacities'!$BN$19</f>
        <v>118394.57356224142</v>
      </c>
    </row>
    <row r="57" spans="2:13" x14ac:dyDescent="0.25">
      <c r="B57" s="339" t="s">
        <v>394</v>
      </c>
      <c r="C57" s="403">
        <f t="shared" ref="C57:C62" si="11">C56+E57*(D57-D56)*$D$9</f>
        <v>742.66949763103491</v>
      </c>
      <c r="D57" s="406">
        <f>'Infill Capacities'!$DB$17</f>
        <v>5.1702171828356619E-3</v>
      </c>
      <c r="E57" s="422">
        <f>'Infill Capacities'!$CW$17+'Frame Capacities'!$BN$17</f>
        <v>19968.302466308473</v>
      </c>
      <c r="F57" s="339" t="s">
        <v>394</v>
      </c>
      <c r="G57" s="403">
        <f t="shared" ref="G57:G62" si="12">G56+I57*(H57-H56)*$D$10</f>
        <v>750.08453280363926</v>
      </c>
      <c r="H57" s="406">
        <f>'Infill Capacities'!$DB$18</f>
        <v>4.8950707437122763E-3</v>
      </c>
      <c r="I57" s="422">
        <f>'Infill Capacities'!$CW$18+'Frame Capacities'!$BN$18</f>
        <v>21056.790384058011</v>
      </c>
      <c r="J57" s="419" t="s">
        <v>394</v>
      </c>
      <c r="K57" s="403">
        <f t="shared" ref="K57:K62" si="13">K56+M57*(L57-L56)*$D$11</f>
        <v>823.67892902023777</v>
      </c>
      <c r="L57" s="406">
        <f>'Infill Capacities'!$DB$19</f>
        <v>4.8334572655545031E-3</v>
      </c>
      <c r="M57" s="422">
        <f>'Infill Capacities'!$CW$19+'Frame Capacities'!$BN$19</f>
        <v>28855.214821037727</v>
      </c>
    </row>
    <row r="58" spans="2:13" x14ac:dyDescent="0.25">
      <c r="B58" s="340" t="s">
        <v>395</v>
      </c>
      <c r="C58" s="445">
        <f t="shared" si="11"/>
        <v>441.45404640981411</v>
      </c>
      <c r="D58" s="443">
        <f>'Frame Capacities'!$BS$17</f>
        <v>9.0401636363636392E-3</v>
      </c>
      <c r="E58" s="341">
        <f>'Infill Capacities'!$CX$17+'Frame Capacities'!$BN$17</f>
        <v>-25944.842289882537</v>
      </c>
      <c r="F58" s="340" t="s">
        <v>395</v>
      </c>
      <c r="G58" s="445">
        <f t="shared" si="12"/>
        <v>488.99775322510436</v>
      </c>
      <c r="H58" s="443">
        <f>'Frame Capacities'!$BS$18</f>
        <v>8.5386603238057183E-3</v>
      </c>
      <c r="I58" s="341">
        <f>'Infill Capacities'!$CX$18+'Frame Capacities'!$BN$18</f>
        <v>-23885.49111064984</v>
      </c>
      <c r="J58" s="377" t="s">
        <v>395</v>
      </c>
      <c r="K58" s="445">
        <f t="shared" si="13"/>
        <v>736.26339696353295</v>
      </c>
      <c r="L58" s="443">
        <f>'Frame Capacities'!$BS$19</f>
        <v>6.5680321766578668E-3</v>
      </c>
      <c r="M58" s="341">
        <f>'Infill Capacities'!$CX$19+'Frame Capacities'!$BN$19</f>
        <v>-18325.796135387485</v>
      </c>
    </row>
    <row r="59" spans="2:13" x14ac:dyDescent="0.25">
      <c r="B59" s="339" t="s">
        <v>397</v>
      </c>
      <c r="C59" s="403">
        <f t="shared" si="11"/>
        <v>220.7079071593428</v>
      </c>
      <c r="D59" s="406">
        <f>'Infill Capacities'!$DC$17</f>
        <v>1.1377627844115817E-2</v>
      </c>
      <c r="E59" s="422">
        <f>'Infill Capacities'!$CX$17+'Frame Capacities'!$BO$17</f>
        <v>-31479.432357847287</v>
      </c>
      <c r="F59" s="339" t="s">
        <v>397</v>
      </c>
      <c r="G59" s="403">
        <f t="shared" si="12"/>
        <v>233.63002028804669</v>
      </c>
      <c r="H59" s="406">
        <f>'Infill Capacities'!$DC$18</f>
        <v>1.135465803117856E-2</v>
      </c>
      <c r="I59" s="422">
        <f>'Infill Capacities'!$CX$18+'Frame Capacities'!$BO$18</f>
        <v>-30228.212694498321</v>
      </c>
      <c r="J59" s="419" t="s">
        <v>397</v>
      </c>
      <c r="K59" s="403">
        <f t="shared" si="13"/>
        <v>312.62049045447401</v>
      </c>
      <c r="L59" s="406">
        <f>'Infill Capacities'!$DC$19</f>
        <v>1.1471897700114458E-2</v>
      </c>
      <c r="M59" s="422">
        <f>'Infill Capacities'!$CX$19+'Frame Capacities'!$BO$19</f>
        <v>-31414.394474403824</v>
      </c>
    </row>
    <row r="60" spans="2:13" x14ac:dyDescent="0.25">
      <c r="B60" s="340" t="s">
        <v>396</v>
      </c>
      <c r="C60" s="445">
        <f t="shared" si="11"/>
        <v>231.54800000000006</v>
      </c>
      <c r="D60" s="443">
        <f>'Frame Capacities'!$BT$17</f>
        <v>3.5283805663934888E-2</v>
      </c>
      <c r="E60" s="341">
        <f>'Infill Capacities'!$CY$17+'Frame Capacities'!$BO$17</f>
        <v>151.14772036973136</v>
      </c>
      <c r="F60" s="340" t="s">
        <v>396</v>
      </c>
      <c r="G60" s="445">
        <f t="shared" si="12"/>
        <v>245.04799999999977</v>
      </c>
      <c r="H60" s="443">
        <f>'Frame Capacities'!$BT$18</f>
        <v>3.4071952286117847E-2</v>
      </c>
      <c r="I60" s="341">
        <f>'Infill Capacities'!$CY$18+'Frame Capacities'!$BO$18</f>
        <v>167.53726014224503</v>
      </c>
      <c r="J60" s="377" t="s">
        <v>396</v>
      </c>
      <c r="K60" s="445">
        <f t="shared" si="13"/>
        <v>326.27599999999984</v>
      </c>
      <c r="L60" s="443">
        <f>'Frame Capacities'!$BT$19</f>
        <v>2.4818893207700018E-2</v>
      </c>
      <c r="M60" s="341">
        <f>'Infill Capacities'!$CY$19+'Frame Capacities'!$BO$19</f>
        <v>372.04177014329008</v>
      </c>
    </row>
    <row r="61" spans="2:13" x14ac:dyDescent="0.25">
      <c r="B61" s="340" t="s">
        <v>398</v>
      </c>
      <c r="C61" s="445">
        <f t="shared" si="11"/>
        <v>198.28133333333341</v>
      </c>
      <c r="D61" s="443">
        <f>'Frame Capacities'!$BU$17</f>
        <v>5.8884971433949024E-2</v>
      </c>
      <c r="E61" s="341">
        <f>'Infill Capacities'!$CY$17+'Frame Capacities'!$BP$17</f>
        <v>-469.84496431009319</v>
      </c>
      <c r="F61" s="340" t="s">
        <v>398</v>
      </c>
      <c r="G61" s="445">
        <f t="shared" si="12"/>
        <v>209.21466666666646</v>
      </c>
      <c r="H61" s="443">
        <f>'Frame Capacities'!$BU$18</f>
        <v>5.4205584077695511E-2</v>
      </c>
      <c r="I61" s="341">
        <f>'Infill Capacities'!$CY$18+'Frame Capacities'!$BP$18</f>
        <v>-593.25831365611145</v>
      </c>
      <c r="J61" s="377" t="s">
        <v>398</v>
      </c>
      <c r="K61" s="445">
        <f t="shared" si="13"/>
        <v>273.94872727272707</v>
      </c>
      <c r="L61" s="443">
        <f>'Frame Capacities'!$BU$19</f>
        <v>4.0898141671625025E-2</v>
      </c>
      <c r="M61" s="341">
        <f>'Infill Capacities'!$CY$19+'Frame Capacities'!$BP$19</f>
        <v>-1183.3948095425408</v>
      </c>
    </row>
    <row r="62" spans="2:13" ht="15.75" thickBot="1" x14ac:dyDescent="0.3">
      <c r="B62" s="342" t="s">
        <v>399</v>
      </c>
      <c r="C62" s="423">
        <f t="shared" si="11"/>
        <v>198.28133333333341</v>
      </c>
      <c r="D62" s="146">
        <f>'Infill Capacities'!$DD$17</f>
        <v>0.08</v>
      </c>
      <c r="E62" s="424">
        <f>'Infill Capacities'!$CY$17+'Frame Capacities'!$BQ$17</f>
        <v>0</v>
      </c>
      <c r="F62" s="342" t="s">
        <v>399</v>
      </c>
      <c r="G62" s="423">
        <f t="shared" si="12"/>
        <v>209.21466666666646</v>
      </c>
      <c r="H62" s="146">
        <f>'Infill Capacities'!$DD$18</f>
        <v>0.08</v>
      </c>
      <c r="I62" s="424">
        <f>'Infill Capacities'!$CY$18+'Frame Capacities'!$BQ$18</f>
        <v>0</v>
      </c>
      <c r="J62" s="378" t="s">
        <v>399</v>
      </c>
      <c r="K62" s="423">
        <f t="shared" si="13"/>
        <v>273.94872727272707</v>
      </c>
      <c r="L62" s="146">
        <f>'Infill Capacities'!$DD$19</f>
        <v>0.08</v>
      </c>
      <c r="M62" s="424">
        <f>'Infill Capacities'!$CY$19+'Frame Capacities'!$BQ$19</f>
        <v>0</v>
      </c>
    </row>
  </sheetData>
  <mergeCells count="36">
    <mergeCell ref="U30:V30"/>
    <mergeCell ref="U4:V4"/>
    <mergeCell ref="U17:V17"/>
    <mergeCell ref="M4:R4"/>
    <mergeCell ref="B28:S29"/>
    <mergeCell ref="C4:J4"/>
    <mergeCell ref="B2:S3"/>
    <mergeCell ref="B15:S16"/>
    <mergeCell ref="D23:F23"/>
    <mergeCell ref="K18:M24"/>
    <mergeCell ref="C17:N17"/>
    <mergeCell ref="P17:R24"/>
    <mergeCell ref="D24:F24"/>
    <mergeCell ref="D18:F18"/>
    <mergeCell ref="D19:F19"/>
    <mergeCell ref="D20:F20"/>
    <mergeCell ref="D21:F21"/>
    <mergeCell ref="D22:F22"/>
    <mergeCell ref="K31:M37"/>
    <mergeCell ref="C30:N30"/>
    <mergeCell ref="P30:R37"/>
    <mergeCell ref="D35:F35"/>
    <mergeCell ref="D36:F36"/>
    <mergeCell ref="D37:F37"/>
    <mergeCell ref="D31:F31"/>
    <mergeCell ref="D32:F32"/>
    <mergeCell ref="D33:F33"/>
    <mergeCell ref="D34:F34"/>
    <mergeCell ref="B43:M43"/>
    <mergeCell ref="B44:E44"/>
    <mergeCell ref="F44:I44"/>
    <mergeCell ref="J44:M44"/>
    <mergeCell ref="B54:E54"/>
    <mergeCell ref="F54:I54"/>
    <mergeCell ref="J54:M54"/>
    <mergeCell ref="B53:M53"/>
  </mergeCells>
  <conditionalFormatting sqref="N19:N24">
    <cfRule type="cellIs" dxfId="7" priority="9" operator="equal">
      <formula>4</formula>
    </cfRule>
    <cfRule type="cellIs" dxfId="6" priority="10" operator="equal">
      <formula>3</formula>
    </cfRule>
    <cfRule type="cellIs" dxfId="5" priority="11" operator="equal">
      <formula>2</formula>
    </cfRule>
    <cfRule type="cellIs" dxfId="4" priority="12" operator="equal">
      <formula>1</formula>
    </cfRule>
  </conditionalFormatting>
  <conditionalFormatting sqref="N32:N37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883-B2F1-455E-A103-A5C25C00F2BB}">
  <dimension ref="A1:AH142"/>
  <sheetViews>
    <sheetView topLeftCell="N43" zoomScale="80" zoomScaleNormal="80" workbookViewId="0">
      <selection activeCell="Q69" sqref="Q69"/>
    </sheetView>
  </sheetViews>
  <sheetFormatPr defaultRowHeight="15" x14ac:dyDescent="0.25"/>
  <cols>
    <col min="3" max="3" width="10.28515625" bestFit="1" customWidth="1"/>
    <col min="4" max="4" width="11.28515625" bestFit="1" customWidth="1"/>
    <col min="5" max="5" width="10.28515625" customWidth="1"/>
    <col min="6" max="6" width="12.42578125" customWidth="1"/>
    <col min="7" max="7" width="13.42578125" bestFit="1" customWidth="1"/>
    <col min="8" max="8" width="10.85546875" bestFit="1" customWidth="1"/>
    <col min="9" max="9" width="12.140625" bestFit="1" customWidth="1"/>
    <col min="10" max="10" width="10.28515625" customWidth="1"/>
    <col min="11" max="11" width="10.85546875" bestFit="1" customWidth="1"/>
    <col min="12" max="12" width="12.7109375" bestFit="1" customWidth="1"/>
    <col min="13" max="14" width="12.7109375" customWidth="1"/>
    <col min="16" max="16" width="10.28515625" bestFit="1" customWidth="1"/>
    <col min="17" max="17" width="12.140625" bestFit="1" customWidth="1"/>
    <col min="21" max="21" width="10.28515625" bestFit="1" customWidth="1"/>
    <col min="22" max="22" width="8.7109375" customWidth="1"/>
    <col min="23" max="24" width="10" customWidth="1"/>
    <col min="25" max="26" width="12.42578125" bestFit="1" customWidth="1"/>
    <col min="28" max="28" width="10.140625" bestFit="1" customWidth="1"/>
    <col min="29" max="29" width="10.7109375" bestFit="1" customWidth="1"/>
    <col min="30" max="30" width="12.7109375" bestFit="1" customWidth="1"/>
    <col min="31" max="32" width="12.7109375" customWidth="1"/>
    <col min="33" max="33" width="13.7109375" bestFit="1" customWidth="1"/>
  </cols>
  <sheetData>
    <row r="1" spans="1:34" ht="15.75" thickBot="1" x14ac:dyDescent="0.3">
      <c r="A1" s="842" t="s">
        <v>103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thickBot="1" x14ac:dyDescent="0.3">
      <c r="A2" s="845"/>
      <c r="B2" s="846"/>
      <c r="C2" s="846"/>
      <c r="D2" s="846"/>
      <c r="E2" s="846"/>
      <c r="F2" s="846"/>
      <c r="G2" s="846"/>
      <c r="H2" s="846"/>
      <c r="I2" s="846"/>
      <c r="J2" s="846"/>
      <c r="K2" s="846"/>
      <c r="L2" s="846"/>
      <c r="M2" s="846"/>
      <c r="N2" s="847"/>
      <c r="O2" s="2"/>
      <c r="P2" s="853" t="s">
        <v>281</v>
      </c>
      <c r="Q2" s="855"/>
      <c r="R2" s="178"/>
      <c r="S2" s="853" t="s">
        <v>281</v>
      </c>
      <c r="T2" s="854"/>
      <c r="U2" s="854"/>
      <c r="V2" s="854"/>
      <c r="W2" s="854"/>
      <c r="X2" s="854"/>
      <c r="Y2" s="854"/>
      <c r="Z2" s="854"/>
      <c r="AA2" s="854"/>
      <c r="AB2" s="854"/>
      <c r="AC2" s="854"/>
      <c r="AD2" s="854"/>
      <c r="AE2" s="854"/>
      <c r="AF2" s="855"/>
      <c r="AG2" s="2"/>
      <c r="AH2" s="2"/>
    </row>
    <row r="3" spans="1:34" x14ac:dyDescent="0.25">
      <c r="A3" s="598" t="s">
        <v>0</v>
      </c>
      <c r="B3" s="550" t="s">
        <v>92</v>
      </c>
      <c r="C3" s="868" t="s">
        <v>93</v>
      </c>
      <c r="D3" s="869" t="s">
        <v>94</v>
      </c>
      <c r="E3" s="550" t="s">
        <v>97</v>
      </c>
      <c r="F3" s="550" t="s">
        <v>98</v>
      </c>
      <c r="G3" s="553" t="s">
        <v>213</v>
      </c>
      <c r="H3" s="553" t="s">
        <v>214</v>
      </c>
      <c r="I3" s="553" t="s">
        <v>216</v>
      </c>
      <c r="J3" s="553" t="s">
        <v>215</v>
      </c>
      <c r="K3" s="553" t="s">
        <v>217</v>
      </c>
      <c r="L3" s="556" t="s">
        <v>218</v>
      </c>
      <c r="M3" s="841" t="s">
        <v>422</v>
      </c>
      <c r="N3" s="848" t="s">
        <v>423</v>
      </c>
      <c r="O3" s="2"/>
      <c r="P3" s="865" t="s">
        <v>102</v>
      </c>
      <c r="Q3" s="866" t="s">
        <v>101</v>
      </c>
      <c r="R3" s="2"/>
      <c r="S3" s="549" t="s">
        <v>0</v>
      </c>
      <c r="T3" s="549" t="s">
        <v>92</v>
      </c>
      <c r="U3" s="866" t="s">
        <v>123</v>
      </c>
      <c r="V3" s="865" t="s">
        <v>94</v>
      </c>
      <c r="W3" s="549" t="s">
        <v>97</v>
      </c>
      <c r="X3" s="549" t="s">
        <v>98</v>
      </c>
      <c r="Y3" s="596" t="s">
        <v>95</v>
      </c>
      <c r="Z3" s="596" t="s">
        <v>96</v>
      </c>
      <c r="AA3" s="596" t="s">
        <v>216</v>
      </c>
      <c r="AB3" s="596" t="s">
        <v>215</v>
      </c>
      <c r="AC3" s="596" t="s">
        <v>217</v>
      </c>
      <c r="AD3" s="596" t="s">
        <v>218</v>
      </c>
      <c r="AE3" s="871" t="s">
        <v>422</v>
      </c>
      <c r="AF3" s="840" t="s">
        <v>423</v>
      </c>
      <c r="AG3" s="870" t="s">
        <v>276</v>
      </c>
      <c r="AH3" s="2"/>
    </row>
    <row r="4" spans="1:34" x14ac:dyDescent="0.25">
      <c r="A4" s="598"/>
      <c r="B4" s="550"/>
      <c r="C4" s="550"/>
      <c r="D4" s="553"/>
      <c r="E4" s="550"/>
      <c r="F4" s="550"/>
      <c r="G4" s="553"/>
      <c r="H4" s="553"/>
      <c r="I4" s="553"/>
      <c r="J4" s="553"/>
      <c r="K4" s="553"/>
      <c r="L4" s="556"/>
      <c r="M4" s="841"/>
      <c r="N4" s="849"/>
      <c r="O4" s="2"/>
      <c r="P4" s="553"/>
      <c r="Q4" s="550"/>
      <c r="R4" s="2"/>
      <c r="S4" s="550"/>
      <c r="T4" s="550"/>
      <c r="U4" s="550"/>
      <c r="V4" s="553"/>
      <c r="W4" s="550"/>
      <c r="X4" s="550"/>
      <c r="Y4" s="553"/>
      <c r="Z4" s="553"/>
      <c r="AA4" s="553"/>
      <c r="AB4" s="553"/>
      <c r="AC4" s="553"/>
      <c r="AD4" s="553"/>
      <c r="AE4" s="841"/>
      <c r="AF4" s="841"/>
      <c r="AG4" s="870"/>
      <c r="AH4" s="2"/>
    </row>
    <row r="5" spans="1:34" x14ac:dyDescent="0.25">
      <c r="A5" s="80">
        <v>6</v>
      </c>
      <c r="B5" s="15">
        <f>B6+'Structural Information'!U6</f>
        <v>17.75</v>
      </c>
      <c r="C5" s="16">
        <f t="shared" ref="C5:C10" si="0">(D5-D6)/(B5-B6)</f>
        <v>1.5000000000000002E-3</v>
      </c>
      <c r="D5" s="27">
        <f>_xlfn.IFS(($C$25=1),($C$31*B5),($C$25=2),($C$31*(B5-B6)*((4*$B$5-B5)/(4*$B$5-$B$10))),($C$25=3),(C36))</f>
        <v>2.6624999999999999E-2</v>
      </c>
      <c r="E5" s="15">
        <f>'Structural Information'!$Z$6</f>
        <v>37.8446</v>
      </c>
      <c r="F5" s="16">
        <f t="shared" ref="F5:F10" si="1">E5*D5</f>
        <v>1.007612475</v>
      </c>
      <c r="G5" s="15">
        <f>((E5*D5)/(F12)*$J$15)</f>
        <v>151.55395264718209</v>
      </c>
      <c r="H5" s="372">
        <f>G5</f>
        <v>151.55395264718209</v>
      </c>
      <c r="I5" s="24">
        <f>_xlfn.IFS((C5&lt;='Frame Capacities'!$BS$14),(C5*'Frame Capacities'!$BM$4*'Frame Capacities'!$BN$14),(AND((C5&gt;'Frame Capacities'!$BS$14),(C5&lt;='Frame Capacities'!$BT$14))),((C5-'Frame Capacities'!$BS$14)*'Frame Capacities'!$BM$4*('Frame Capacities'!$BO$14)+'Frame Capacities'!$BI$14),(AND((C5&gt;'Frame Capacities'!$BT$14),(C5&lt;='Frame Capacities'!$BU$14))),((C5-'Frame Capacities'!$BT$14)*'Frame Capacities'!$BM$4*('Frame Capacities'!$BP$14)+'Frame Capacities'!$BJ$14),(AND((C5&gt;'Frame Capacities'!$BU$14),(C5&lt;='Frame Capacities'!$BV$14))),((C5-'Frame Capacities'!$BU$14)*'Frame Capacities'!$BM$4*('Frame Capacities'!$BQ$14)+'Frame Capacities'!$BK$14))</f>
        <v>16.121432776146161</v>
      </c>
      <c r="J5" s="39">
        <f>_xlfn.IFS((C5&lt;='Infill Capacities'!$DA$14),(C5*'Infill Capacities'!$CU$14*'Infill Capacities'!$CT$4),(AND((C5&gt;'Infill Capacities'!$DA$14),(C5&lt;='Infill Capacities'!$DB$14))),((C5-'Infill Capacities'!$DA$14)*'Infill Capacities'!$CT$4*('Infill Capacities'!$CW$14)+'Infill Capacities'!$CP$14),(AND((C5&gt;'Infill Capacities'!$DB$14),(C5&lt;='Infill Capacities'!$DC$14))),((C5-'Infill Capacities'!$DB$14)*'Infill Capacities'!$CT$4*('Infill Capacities'!$CX$14)+'Infill Capacities'!$CQ$14),(AND((C5&gt;'Infill Capacities'!$DC$14),(C5&lt;='Infill Capacities'!$DD$14))),((C5-'Infill Capacities'!$DC$14)*'Infill Capacities'!$CT$4*('Infill Capacities'!$CY$14)+'Infill Capacities'!$CS$14))</f>
        <v>228.37653640088229</v>
      </c>
      <c r="K5" s="16">
        <f t="shared" ref="K5:K10" si="2">I5/C16</f>
        <v>0.18100411051062307</v>
      </c>
      <c r="L5" s="374">
        <f t="shared" ref="L5:L10" si="3">J5/D16</f>
        <v>0.4235972674814561</v>
      </c>
      <c r="M5" s="370">
        <f t="shared" ref="M5:M10" si="4">I5+J5</f>
        <v>244.49796917702844</v>
      </c>
      <c r="N5" s="370">
        <f>H5-M5</f>
        <v>-92.944016529846351</v>
      </c>
      <c r="O5" s="2"/>
      <c r="P5" s="16">
        <f>_xlfn.IFS(('System Capacities'!$N$19+'System Capacities'!$N$32=2),(ABS(H5/$G$16)),('System Capacities'!$N$19+'System Capacities'!$N$32=3),((ABS(H5-'System Capacities'!$C$46)/ABS($G$16))+('System Capacities'!$D$46*'System Capacities'!$D$6)),('System Capacities'!$N$19+'System Capacities'!$N$32=4),((ABS(H5-'System Capacities'!$C$47)/ABS($G$16))+('System Capacities'!$D$47*'System Capacities'!$D$6)),('System Capacities'!$N$19+'System Capacities'!$N$32=5),((ABS((H5-N5)-'System Capacities'!$C$48)/ABS($G$16))+('System Capacities'!$D$48*'System Capacities'!$D$6)),('System Capacities'!$N$19+'System Capacities'!$N$32=6),((ABS((H5-N5)-'System Capacities'!$C$50)/ABS($G$16))+('System Capacities'!$D$50*'System Capacities'!$D$6)),('System Capacities'!$N$19+'System Capacities'!$N$32=7),((ABS((H5-N5)-'System Capacities'!$C$49)/ABS($G$16))+('System Capacities'!$D$49*'System Capacities'!$D$6)),('System Capacities'!$N$19+'System Capacities'!$N$32=8),((ABS((H5-N5)-'System Capacities'!$C$51)/ABS($G$16))+('System Capacities'!$D$51*'System Capacities'!$D$6)))</f>
        <v>2.789359720278591E-3</v>
      </c>
      <c r="Q5" s="26">
        <f t="shared" ref="Q5:Q10" si="5">Q6+P5</f>
        <v>2.7026246156468706E-2</v>
      </c>
      <c r="R5" s="2"/>
      <c r="S5" s="14">
        <v>6</v>
      </c>
      <c r="T5" s="15">
        <f t="shared" ref="T5:T11" si="6">B5</f>
        <v>17.75</v>
      </c>
      <c r="U5" s="16">
        <f t="shared" ref="U5:U10" si="7">P5/(T5-T6)</f>
        <v>9.2978657342619698E-4</v>
      </c>
      <c r="V5" s="27">
        <f>Q5</f>
        <v>2.7026246156468706E-2</v>
      </c>
      <c r="W5" s="15">
        <f>'Structural Information'!$Z$6</f>
        <v>37.8446</v>
      </c>
      <c r="X5" s="16">
        <f t="shared" ref="X5:X10" si="8">W5*V5</f>
        <v>1.0227974752930955</v>
      </c>
      <c r="Y5" s="15">
        <f>((W5*V5)/(X12)*$J$15)</f>
        <v>139.678797133627</v>
      </c>
      <c r="Z5" s="372">
        <f>Y5</f>
        <v>139.678797133627</v>
      </c>
      <c r="AA5" s="24">
        <f>_xlfn.IFS((U5&lt;='Frame Capacities'!$BS$14),(U5*'Frame Capacities'!$BM$4*'Frame Capacities'!$BN$14),(AND((U5&gt;'Frame Capacities'!$BS$14),(U5&lt;='Frame Capacities'!$BT$14))),((U5-'Frame Capacities'!$BS$14)*'Frame Capacities'!$BM$4*('Frame Capacities'!$BO$14)+'Frame Capacities'!$BI$14),(AND((U5&gt;'Frame Capacities'!$BT$14),(U5&lt;='Frame Capacities'!$BU$14))),((U5-'Frame Capacities'!$BT$14)*'Frame Capacities'!$BM$4*('Frame Capacities'!$BP$14)+'Frame Capacities'!$BJ$14),(AND((U5&gt;'Frame Capacities'!$BU$14),(U5&lt;='Frame Capacities'!$BV$14))),((U5-'Frame Capacities'!$BU$14)*'Frame Capacities'!$BM$4*('Frame Capacities'!$BQ$14)+'Frame Capacities'!$BK$14))</f>
        <v>9.9929944931024792</v>
      </c>
      <c r="AB5" s="39">
        <f>_xlfn.IFS((U5&lt;='Infill Capacities'!$DA$14),(U5*'Infill Capacities'!$CU$14*'Infill Capacities'!$CT$4),(AND((U5&gt;'Infill Capacities'!$DA$14),(U5&lt;='Infill Capacities'!$DB$14))),((U5-'Infill Capacities'!$DA$14)*'Infill Capacities'!$CT$4*('Infill Capacities'!$CW$14)+'Infill Capacities'!$CP$14),(AND((U5&gt;'Infill Capacities'!$DB$14),(U5&lt;='Infill Capacities'!$DC$14))),((U5-'Infill Capacities'!$DB$14)*'Infill Capacities'!$CT$4*('Infill Capacities'!$CX$14)+'Infill Capacities'!$CQ$14),(AND((U5&gt;'Infill Capacities'!$DC$14),(U5&lt;='Infill Capacities'!$DD$14))),((U5-'Infill Capacities'!$DC$14)*'Infill Capacities'!$CT$4*('Infill Capacities'!$CY$14)+'Infill Capacities'!$CS$14))</f>
        <v>141.56095815407963</v>
      </c>
      <c r="AC5" s="16">
        <f>AA5/$C$16</f>
        <v>0.11219679445848592</v>
      </c>
      <c r="AD5" s="38">
        <f>AB5/$D$16</f>
        <v>0.26257003456285544</v>
      </c>
      <c r="AE5" s="370">
        <f t="shared" ref="AE5:AE10" si="9">AA5+AB5</f>
        <v>151.55395264718211</v>
      </c>
      <c r="AF5" s="370">
        <f>Z5-AE5</f>
        <v>-11.875155513555114</v>
      </c>
      <c r="AG5" s="325">
        <f t="shared" ref="AG5:AG10" si="10">(Z5-(AE5))/Z5</f>
        <v>-8.501759577865256E-2</v>
      </c>
      <c r="AH5" s="2"/>
    </row>
    <row r="6" spans="1:34" x14ac:dyDescent="0.25">
      <c r="A6" s="80">
        <v>5</v>
      </c>
      <c r="B6" s="15">
        <f>B7+'Structural Information'!U7</f>
        <v>14.75</v>
      </c>
      <c r="C6" s="16">
        <f t="shared" si="0"/>
        <v>1.4999999999999989E-3</v>
      </c>
      <c r="D6" s="27">
        <f t="shared" ref="D6:D11" si="11">_xlfn.IFS(($C$25=1),($C$31*B6),($C$25=2),($C$31*(B6-B7)*((4*$B$5-B6)/(4*$B$5-$B$10))),($C$25=3),(C37))</f>
        <v>2.2124999999999999E-2</v>
      </c>
      <c r="E6" s="15">
        <f>'Structural Information'!$Z$7</f>
        <v>40.367000000000004</v>
      </c>
      <c r="F6" s="16">
        <f t="shared" si="1"/>
        <v>0.89311987500000001</v>
      </c>
      <c r="G6" s="15">
        <f>((E6*D6)/(F12)*$J$15)</f>
        <v>134.33323882180716</v>
      </c>
      <c r="H6" s="372">
        <f>H5+G6</f>
        <v>285.88719146898927</v>
      </c>
      <c r="I6" s="24">
        <f>_xlfn.IFS((C6&lt;='Frame Capacities'!$BS$15),(C6*'Frame Capacities'!$BM$5*'Frame Capacities'!$BN$15),(AND((C6&gt;'Frame Capacities'!$BS$15),(C6&lt;='Frame Capacities'!$BT$15))),((C6-'Frame Capacities'!$BS$15)*'Frame Capacities'!$BM$5*('Frame Capacities'!$BO$15)+'Frame Capacities'!$BI$15),(AND((C6&gt;'Frame Capacities'!$BT$15),(C6&lt;='Frame Capacities'!$BU$15))),((C6-'Frame Capacities'!$BT$15)*'Frame Capacities'!$BM$5*('Frame Capacities'!$BP$15)+'Frame Capacities'!$BJ$15),(AND((C6&gt;'Frame Capacities'!$BU$15),(C6&lt;='Frame Capacities'!$BV$15))),((C6-'Frame Capacities'!$BU$15)*'Frame Capacities'!$BM$5*('Frame Capacities'!$BQ$15)+'Frame Capacities'!$BK$15))</f>
        <v>16.316579144786182</v>
      </c>
      <c r="J6" s="39">
        <f>_xlfn.IFS((C6&lt;='Infill Capacities'!$DA$15),(C6*'Infill Capacities'!$CU$15*'Infill Capacities'!$CT$5),(AND((C6&gt;'Infill Capacities'!$DA$15),(C6&lt;='Infill Capacities'!$DB$15))),((C6-'Infill Capacities'!$DA$15)*'Infill Capacities'!$CT$5*('Infill Capacities'!$CW$15)+'Infill Capacities'!$CP$15),(AND((C6&gt;'Infill Capacities'!$DB$15),(C6&lt;='Infill Capacities'!$DC$15))),((C6-'Infill Capacities'!$DB$15)*'Infill Capacities'!$CT$5*('Infill Capacities'!$CX$15)+'Infill Capacities'!$CQ$15),(AND((C6&gt;'Infill Capacities'!$DC$15),(C6&lt;='Infill Capacities'!$DD$15))),((C6-'Infill Capacities'!$DC$15)*'Infill Capacities'!$CT$5*('Infill Capacities'!$CY$15)+'Infill Capacities'!$CS$15))</f>
        <v>306.30967766932696</v>
      </c>
      <c r="K6" s="16">
        <f t="shared" si="2"/>
        <v>0.1562890722680669</v>
      </c>
      <c r="L6" s="374">
        <f t="shared" si="3"/>
        <v>0.56814918252412561</v>
      </c>
      <c r="M6" s="370">
        <f t="shared" si="4"/>
        <v>322.62625681411316</v>
      </c>
      <c r="N6" s="370">
        <f t="shared" ref="N6:N10" si="12">H6-M6</f>
        <v>-36.73906534512389</v>
      </c>
      <c r="O6" s="2"/>
      <c r="P6" s="16">
        <f>_xlfn.IFS(('System Capacities'!$N$20+'System Capacities'!$N$33=2),(ABS(H6/$G$17)),('System Capacities'!$N$20+'System Capacities'!$N$33=3),((ABS(H6-'System Capacities'!$G$46)/ABS($G$17))+('System Capacities'!$H$46*'System Capacities'!$D$7)),('System Capacities'!$N$20+'System Capacities'!$N$33=4),((ABS(H6-'System Capacities'!$G$47)/ABS($G$17))+('System Capacities'!$H$47*'System Capacities'!$D$7)),('System Capacities'!$N$20+'System Capacities'!$N$33=5),((ABS((H6-N6)-'System Capacities'!G$48)/ABS($G$17))+('System Capacities'!$H$48*'System Capacities'!$D$7)),('System Capacities'!$N$20+'System Capacities'!$N$33=6),((ABS((H6-N6)-'System Capacities'!$G$49)/ABS($G$17))+('System Capacities'!$H$49*'System Capacities'!$D$7)),('System Capacities'!$N$20+'System Capacities'!$N$33=7),((ABS((H6-N6)-'System Capacities'!$G$50)/ABS($G$17))+('System Capacities'!$H$50*'System Capacities'!$D$7)),('System Capacities'!N20+'System Capacities'!$N$33=8),((ABS((H6-N6)-'System Capacities'!$G$51)/ABS($G$17))+('System Capacities'!$H$51*'System Capacities'!$D$7)))</f>
        <v>3.9875624951123739E-3</v>
      </c>
      <c r="Q6" s="26">
        <f t="shared" si="5"/>
        <v>2.4236886436190114E-2</v>
      </c>
      <c r="R6" s="2"/>
      <c r="S6" s="14">
        <v>5</v>
      </c>
      <c r="T6" s="15">
        <f t="shared" si="6"/>
        <v>14.75</v>
      </c>
      <c r="U6" s="16">
        <f t="shared" si="7"/>
        <v>1.3291874983707914E-3</v>
      </c>
      <c r="V6" s="27">
        <f t="shared" ref="V6:V11" si="13">Q6</f>
        <v>2.4236886436190114E-2</v>
      </c>
      <c r="W6" s="15">
        <f>'Structural Information'!$Z$7</f>
        <v>40.367000000000004</v>
      </c>
      <c r="X6" s="16">
        <f t="shared" si="8"/>
        <v>0.97837039476968646</v>
      </c>
      <c r="Y6" s="15">
        <f>((W6*V6)/(X12)*$J$15)</f>
        <v>133.6115929044708</v>
      </c>
      <c r="Z6" s="372">
        <f>Z5+Y6</f>
        <v>273.29039003809783</v>
      </c>
      <c r="AA6" s="24">
        <f>_xlfn.IFS((U6&lt;='Frame Capacities'!$BS$15),(U6*'Frame Capacities'!$BM$5*'Frame Capacities'!$BN$15),(AND((U6&gt;'Frame Capacities'!$BS$15),(U6&lt;='Frame Capacities'!$BT$15))),((U6-'Frame Capacities'!$BS$15)*'Frame Capacities'!$BM$5*('Frame Capacities'!$BO$15)+'Frame Capacities'!$BI$15),(AND((U6&gt;'Frame Capacities'!$BT$15),(U6&lt;='Frame Capacities'!$BU$15))),((U6-'Frame Capacities'!$BT$15)*'Frame Capacities'!$BM$5*('Frame Capacities'!$BP$15)+'Frame Capacities'!$BJ$15),(AND((U6&gt;'Frame Capacities'!$BU$15),(U6&lt;='Frame Capacities'!$BV$15))),((U6-'Frame Capacities'!$BU$15)*'Frame Capacities'!$BM$5*('Frame Capacities'!$BQ$15)+'Frame Capacities'!$BK$15))</f>
        <v>14.458528676951591</v>
      </c>
      <c r="AB6" s="39">
        <f>_xlfn.IFS((U6&lt;='Infill Capacities'!$DA$15),(U6*'Infill Capacities'!$CU$15*'Infill Capacities'!$CT$5),(AND((U6&gt;'Infill Capacities'!$DA$15),(U6&lt;='Infill Capacities'!$DB$15))),((U6-'Infill Capacities'!$DA$15)*'Infill Capacities'!$CT$5*('Infill Capacities'!$CW$15)+'Infill Capacities'!$CP$15),(AND((U6&gt;'Infill Capacities'!$DB$15),(U6&lt;='Infill Capacities'!$DC$15))),((U6-'Infill Capacities'!$DB$15)*'Infill Capacities'!$CT$5*('Infill Capacities'!$CX$15)+'Infill Capacities'!$CQ$15),(AND((U6&gt;'Infill Capacities'!$DC$15),(U6&lt;='Infill Capacities'!$DD$15))),((U6-'Infill Capacities'!$DC$15)*'Infill Capacities'!$CT$5*('Infill Capacities'!$CY$15)+'Infill Capacities'!$CS$15))</f>
        <v>271.42866279203764</v>
      </c>
      <c r="AC6" s="16">
        <f>AA6/$C$17</f>
        <v>0.13849165399378921</v>
      </c>
      <c r="AD6" s="38">
        <f>AB6/$D$17</f>
        <v>0.50345119374710212</v>
      </c>
      <c r="AE6" s="370">
        <f t="shared" si="9"/>
        <v>285.88719146898922</v>
      </c>
      <c r="AF6" s="370">
        <f t="shared" ref="AF6:AF10" si="14">Z6-AE6</f>
        <v>-12.596801430891389</v>
      </c>
      <c r="AG6" s="325">
        <f t="shared" si="10"/>
        <v>-4.6093100562867736E-2</v>
      </c>
      <c r="AH6" s="2"/>
    </row>
    <row r="7" spans="1:34" x14ac:dyDescent="0.25">
      <c r="A7" s="80">
        <v>4</v>
      </c>
      <c r="B7" s="15">
        <f>B8+'Structural Information'!U8</f>
        <v>11.75</v>
      </c>
      <c r="C7" s="16">
        <f t="shared" si="0"/>
        <v>1.5000000000000007E-3</v>
      </c>
      <c r="D7" s="27">
        <f t="shared" si="11"/>
        <v>1.7625000000000002E-2</v>
      </c>
      <c r="E7" s="15">
        <f>'Structural Information'!$Z$8</f>
        <v>40.367000000000004</v>
      </c>
      <c r="F7" s="16">
        <f t="shared" si="1"/>
        <v>0.71146837500000015</v>
      </c>
      <c r="G7" s="15">
        <f>((E7*D7)/(F12)*$J$15)</f>
        <v>107.0112241461854</v>
      </c>
      <c r="H7" s="372">
        <f>H6+G7</f>
        <v>392.89841561517466</v>
      </c>
      <c r="I7" s="24">
        <f>_xlfn.IFS((C7&lt;='Frame Capacities'!$BS$16),(C7*'Frame Capacities'!$BM$6*'Frame Capacities'!$BN$16),(AND((C7&gt;'Frame Capacities'!$BS$16),(C7&lt;='Frame Capacities'!$BT$16))),((C7-'Frame Capacities'!$BS$16)*'Frame Capacities'!$BM$6*('Frame Capacities'!$BO$16)+'Frame Capacities'!$BI$16),(AND((C7&gt;'Frame Capacities'!$BT$16),(C7&lt;='Frame Capacities'!$BU$16))),((C7-'Frame Capacities'!$BT$16)*'Frame Capacities'!$BM$6*('Frame Capacities'!$BP$16)+'Frame Capacities'!$BJ$16),(AND((C7&gt;'Frame Capacities'!$BU$16),(C7&lt;='Frame Capacities'!$BV$16))),((C7-'Frame Capacities'!$BU$16)*'Frame Capacities'!$BM$6*('Frame Capacities'!$BQ$16)+'Frame Capacities'!$BK$16))</f>
        <v>17.33766775027091</v>
      </c>
      <c r="J7" s="39">
        <f>_xlfn.IFS((C7&lt;='Infill Capacities'!$DA$16),(C7*'Infill Capacities'!$CU$16*'Infill Capacities'!$CT$6),(AND((C7&gt;'Infill Capacities'!$DA$16),(C7&lt;='Infill Capacities'!$DB$16))),((C7-'Infill Capacities'!$DA$16)*'Infill Capacities'!$CT$6*('Infill Capacities'!$CW$16)+'Infill Capacities'!$CP$16),(AND((C7&gt;'Infill Capacities'!$DB$16),(C7&lt;='Infill Capacities'!$DC$16))),((C7-'Infill Capacities'!$DB$16)*'Infill Capacities'!$CT$6*('Infill Capacities'!$CX$16)+'Infill Capacities'!$CQ$16),(AND((C7&gt;'Infill Capacities'!$DC$16),(C7&lt;='Infill Capacities'!$DD$16))),((C7-'Infill Capacities'!$DC$16)*'Infill Capacities'!$CT$6*('Infill Capacities'!$CY$16)+'Infill Capacities'!$CS$16))</f>
        <v>342.00954247334511</v>
      </c>
      <c r="K7" s="16">
        <f t="shared" si="2"/>
        <v>0.1562890722680671</v>
      </c>
      <c r="L7" s="374">
        <f t="shared" si="3"/>
        <v>0.63436599016453199</v>
      </c>
      <c r="M7" s="370">
        <f t="shared" si="4"/>
        <v>359.347210223616</v>
      </c>
      <c r="N7" s="370">
        <f t="shared" si="12"/>
        <v>33.551205391558653</v>
      </c>
      <c r="O7" s="2"/>
      <c r="P7" s="16">
        <f>_xlfn.IFS(('System Capacities'!$N$21+'System Capacities'!$N$34=2),(ABS(H7/$G$18)),('System Capacities'!$N$21+'System Capacities'!$N$34=3),((ABS(H7-'System Capacities'!$K$46)/ABS($G$18))+('System Capacities'!$L$46*'System Capacities'!$D$8)),('System Capacities'!$N$21+'System Capacities'!$N$34=4),((ABS(H7-'System Capacities'!$K$47)/ABS($G$18))+('System Capacities'!$L$47*'System Capacities'!$D$8)),('System Capacities'!$N$21+'System Capacities'!$N$34=5),((ABS((H7-N7)-'System Capacities'!$K$48)/ABS($G$18))+('System Capacities'!$L$48*'System Capacities'!$D$8)),('System Capacities'!$N$21+'System Capacities'!$N$34=6),((ABS((H7-N7)-'System Capacities'!$K$49)/ABS($G$18))+('System Capacities'!$L$49*'System Capacities'!$D$8)),('System Capacities'!$N$21+'System Capacities'!$N$34=7),((ABS((H7-N7)-'System Capacities'!$K$50)/ABS($G$18))+('System Capacities'!$L$50*'System Capacities'!$D$8)),('System Capacities'!$N$21+'System Capacities'!$N$34=8),((ABS((H7-N7)-'System Capacities'!$K$51)/ABS($G$18))+('System Capacities'!$L$51*'System Capacities'!$D$8)))</f>
        <v>4.9201519309641012E-3</v>
      </c>
      <c r="Q7" s="26">
        <f t="shared" si="5"/>
        <v>2.024932394107774E-2</v>
      </c>
      <c r="R7" s="2"/>
      <c r="S7" s="14">
        <v>4</v>
      </c>
      <c r="T7" s="15">
        <f t="shared" si="6"/>
        <v>11.75</v>
      </c>
      <c r="U7" s="16">
        <f t="shared" si="7"/>
        <v>1.6400506436547004E-3</v>
      </c>
      <c r="V7" s="27">
        <f t="shared" si="13"/>
        <v>2.024932394107774E-2</v>
      </c>
      <c r="W7" s="15">
        <f>'Structural Information'!$Z$8</f>
        <v>40.367000000000004</v>
      </c>
      <c r="X7" s="16">
        <f t="shared" si="8"/>
        <v>0.81740445952948526</v>
      </c>
      <c r="Y7" s="15">
        <f>((W7*V7)/(X12)*$J$15)</f>
        <v>111.62920757701615</v>
      </c>
      <c r="Z7" s="372">
        <f>Z6+Y7</f>
        <v>384.91959761511396</v>
      </c>
      <c r="AA7" s="24">
        <f>_xlfn.IFS((U7&lt;='Frame Capacities'!$BS$16),(U7*'Frame Capacities'!$BM$6*'Frame Capacities'!$BN$16),(AND((U7&gt;'Frame Capacities'!$BS$16),(U7&lt;='Frame Capacities'!$BT$16))),((U7-'Frame Capacities'!$BS$16)*'Frame Capacities'!$BM$6*('Frame Capacities'!$BO$16)+'Frame Capacities'!$BI$16),(AND((U7&gt;'Frame Capacities'!$BT$16),(U7&lt;='Frame Capacities'!$BU$16))),((U7-'Frame Capacities'!$BT$16)*'Frame Capacities'!$BM$6*('Frame Capacities'!$BP$16)+'Frame Capacities'!$BJ$16),(AND((U7&gt;'Frame Capacities'!$BU$16),(U7&lt;='Frame Capacities'!$BV$16))),((U7-'Frame Capacities'!$BU$16)*'Frame Capacities'!$BM$6*('Frame Capacities'!$BQ$16)+'Frame Capacities'!$BK$16))</f>
        <v>18.956435435535422</v>
      </c>
      <c r="AB7" s="39">
        <f>_xlfn.IFS((U7&lt;='Infill Capacities'!$DA$16),(U7*'Infill Capacities'!$CU$16*'Infill Capacities'!$CT$6),(AND((U7&gt;'Infill Capacities'!$DA$16),(U7&lt;='Infill Capacities'!$DB$16))),((U7-'Infill Capacities'!$DA$16)*'Infill Capacities'!$CT$6*('Infill Capacities'!$CW$16)+'Infill Capacities'!$CP$16),(AND((U7&gt;'Infill Capacities'!$DB$16),(U7&lt;='Infill Capacities'!$DC$16))),((U7-'Infill Capacities'!$DB$16)*'Infill Capacities'!$CT$6*('Infill Capacities'!$CX$16)+'Infill Capacities'!$CQ$16),(AND((U7&gt;'Infill Capacities'!$DC$16),(U7&lt;='Infill Capacities'!$DD$16))),((U7-'Infill Capacities'!$DC$16)*'Infill Capacities'!$CT$6*('Infill Capacities'!$CY$16)+'Infill Capacities'!$CS$16))</f>
        <v>373.9419801796393</v>
      </c>
      <c r="AC7" s="16">
        <f>AA7/$C$18</f>
        <v>0.17088132904629286</v>
      </c>
      <c r="AD7" s="38">
        <f>AB7/$D$18</f>
        <v>0.69359490032132765</v>
      </c>
      <c r="AE7" s="370">
        <f t="shared" si="9"/>
        <v>392.89841561517471</v>
      </c>
      <c r="AF7" s="370">
        <f t="shared" si="14"/>
        <v>-7.9788180000607554</v>
      </c>
      <c r="AG7" s="325">
        <f t="shared" si="10"/>
        <v>-2.0728531489422573E-2</v>
      </c>
      <c r="AH7" s="2"/>
    </row>
    <row r="8" spans="1:34" x14ac:dyDescent="0.25">
      <c r="A8" s="80">
        <v>3</v>
      </c>
      <c r="B8" s="15">
        <f>B9+'Structural Information'!U9</f>
        <v>8.75</v>
      </c>
      <c r="C8" s="16">
        <f t="shared" si="0"/>
        <v>1.4999999999999996E-3</v>
      </c>
      <c r="D8" s="27">
        <f t="shared" si="11"/>
        <v>1.3125E-2</v>
      </c>
      <c r="E8" s="15">
        <f>'Structural Information'!$Z$9</f>
        <v>40.367000000000004</v>
      </c>
      <c r="F8" s="16">
        <f t="shared" si="1"/>
        <v>0.52981687500000008</v>
      </c>
      <c r="G8" s="15">
        <f>((E8*D8)/(F12)*$J$15)</f>
        <v>79.689209470563583</v>
      </c>
      <c r="H8" s="372">
        <f>H7+G8</f>
        <v>472.58762508573824</v>
      </c>
      <c r="I8" s="24">
        <f>_xlfn.IFS((C8&lt;='Frame Capacities'!$BS$17),(C8*'Frame Capacities'!$BM$7*'Frame Capacities'!$BN$17),(AND((C8&gt;'Frame Capacities'!$BS$17),(C8&lt;='Frame Capacities'!$BT$17))),((C8-'Frame Capacities'!$BS$17)*'Frame Capacities'!$BM$7*('Frame Capacities'!$BO$17)+'Frame Capacities'!$BI$17),(AND((C8&gt;'Frame Capacities'!$BT$17),(C8&lt;='Frame Capacities'!$BU$17))),((C8-'Frame Capacities'!$BT$17)*'Frame Capacities'!$BM$7*('Frame Capacities'!$BP$17)+'Frame Capacities'!$BJ$17),(AND((C8&gt;'Frame Capacities'!$BU$17),(C8&lt;='Frame Capacities'!$BV$17))),((C8-'Frame Capacities'!$BU$17)*'Frame Capacities'!$BM$7*('Frame Capacities'!$BQ$17)+'Frame Capacities'!$BK$17))</f>
        <v>25.585820047505155</v>
      </c>
      <c r="J8" s="39">
        <f>_xlfn.IFS((C8&lt;='Infill Capacities'!$DA$17),(C8*'Infill Capacities'!$CU$17*'Infill Capacities'!$CT$7),(AND((C8&gt;'Infill Capacities'!$DA$17),(C8&lt;='Infill Capacities'!$DB$17))),((C8-'Infill Capacities'!$DA$17)*'Infill Capacities'!$CT$7*('Infill Capacities'!$CW$17)+'Infill Capacities'!$CP$17),(AND((C8&gt;'Infill Capacities'!$DB$17),(C8&lt;='Infill Capacities'!$DC$17))),((C8-'Infill Capacities'!$DB$17)*'Infill Capacities'!$CT$7*('Infill Capacities'!$CX$17)+'Infill Capacities'!$CQ$17),(AND((C8&gt;'Infill Capacities'!$DC$17),(C8&lt;='Infill Capacities'!$DD$17))),((C8-'Infill Capacities'!$DC$17)*'Infill Capacities'!$CT$7*('Infill Capacities'!$CY$17)+'Infill Capacities'!$CS$17))</f>
        <v>371.28286377400281</v>
      </c>
      <c r="K8" s="16">
        <f t="shared" si="2"/>
        <v>0.16592620004867159</v>
      </c>
      <c r="L8" s="374">
        <f t="shared" si="3"/>
        <v>0.70911804748426754</v>
      </c>
      <c r="M8" s="370">
        <f t="shared" si="4"/>
        <v>396.86868382150794</v>
      </c>
      <c r="N8" s="370">
        <f t="shared" si="12"/>
        <v>75.718941264230295</v>
      </c>
      <c r="O8" s="2"/>
      <c r="P8" s="16">
        <f>_xlfn.IFS(('System Capacities'!$N$22+'System Capacities'!$N$35=2),(ABS(H8/$G$19)),('System Capacities'!$N$22+'System Capacities'!$N$35=3),((ABS(H8-'System Capacities'!$C$56)/ABS($G$19))+('System Capacities'!$D$56*'System Capacities'!$D$9)),('System Capacities'!$N$22+'System Capacities'!$N$35=4),((ABS(H8-'System Capacities'!$C$57)/ABS($G$19))+('System Capacities'!$D$57*'System Capacities'!$D$9)),('System Capacities'!$N$22+'System Capacities'!$N$35=5),((ABS((H8-N8)-'System Capacities'!$C$58)/ABS($G$19))+('System Capacities'!$D$58*'System Capacities'!$D$9)),('System Capacities'!$N$22+'System Capacities'!$N$35=6),((ABS((H8-N8)-'System Capacities'!$C$59)/ABS($G$19))+('System Capacities'!$D$60*'System Capacities'!$D$9)),('System Capacities'!$N$22+'System Capacities'!$N$35=7),((ABS((H8-N8)-'System Capacities'!$C$60)/ABS($G$19))+('System Capacities'!$D$59*'System Capacities'!$D$9)),('System Capacities'!$N$22+'System Capacities'!$N$35=8),((ABS((H8-N8)-'System Capacities'!$C$61)/ABS($G$19))+('System Capacities'!$D$61*'System Capacities'!$D$9)))</f>
        <v>5.3585591395321121E-3</v>
      </c>
      <c r="Q8" s="26">
        <f t="shared" si="5"/>
        <v>1.5329172010113639E-2</v>
      </c>
      <c r="R8" s="2"/>
      <c r="S8" s="14">
        <v>3</v>
      </c>
      <c r="T8" s="15">
        <f t="shared" si="6"/>
        <v>8.75</v>
      </c>
      <c r="U8" s="16">
        <f t="shared" si="7"/>
        <v>1.7861863798440375E-3</v>
      </c>
      <c r="V8" s="27">
        <f t="shared" si="13"/>
        <v>1.5329172010113639E-2</v>
      </c>
      <c r="W8" s="15">
        <f>'Structural Information'!$Z$9</f>
        <v>40.367000000000004</v>
      </c>
      <c r="X8" s="16">
        <f t="shared" si="8"/>
        <v>0.61879268653225739</v>
      </c>
      <c r="Y8" s="15">
        <f>((W8*V8)/(X12)*$J$15)</f>
        <v>84.505701488110333</v>
      </c>
      <c r="Z8" s="372">
        <f>Z7+Y8</f>
        <v>469.42529910322429</v>
      </c>
      <c r="AA8" s="24">
        <f>_xlfn.IFS((U8&lt;='Frame Capacities'!$BS$17),(U8*'Frame Capacities'!$BM$7*'Frame Capacities'!$BN$17),(AND((U8&gt;'Frame Capacities'!$BS$17),(U8&lt;='Frame Capacities'!$BT$17))),((U8-'Frame Capacities'!$BS$17)*'Frame Capacities'!$BM$7*('Frame Capacities'!$BO$17)+'Frame Capacities'!$BI$17),(AND((U8&gt;'Frame Capacities'!$BT$17),(U8&lt;='Frame Capacities'!$BU$17))),((U8-'Frame Capacities'!$BT$17)*'Frame Capacities'!$BM$7*('Frame Capacities'!$BP$17)+'Frame Capacities'!$BJ$17),(AND((U8&gt;'Frame Capacities'!$BU$17),(U8&lt;='Frame Capacities'!$BV$17))),((U8-'Frame Capacities'!$BU$17)*'Frame Capacities'!$BM$7*('Frame Capacities'!$BQ$17)+'Frame Capacities'!$BK$17))</f>
        <v>30.467362190662829</v>
      </c>
      <c r="AB8" s="39">
        <f>_xlfn.IFS((U8&lt;='Infill Capacities'!$DA$17),(U8*'Infill Capacities'!$CU$17*'Infill Capacities'!$CT$7),(AND((U8&gt;'Infill Capacities'!$DA$17),(U8&lt;='Infill Capacities'!$DB$17))),((U8-'Infill Capacities'!$DA$17)*'Infill Capacities'!$CT$7*('Infill Capacities'!$CW$17)+'Infill Capacities'!$CP$17),(AND((U8&gt;'Infill Capacities'!$DB$17),(U8&lt;='Infill Capacities'!$DC$17))),((U8-'Infill Capacities'!$DB$17)*'Infill Capacities'!$CT$7*('Infill Capacities'!$CX$17)+'Infill Capacities'!$CQ$17),(AND((U8&gt;'Infill Capacities'!$DC$17),(U8&lt;='Infill Capacities'!$DD$17))),((U8-'Infill Capacities'!$DC$17)*'Infill Capacities'!$CT$7*('Infill Capacities'!$CY$17)+'Infill Capacities'!$CS$17))</f>
        <v>442.12026289507548</v>
      </c>
      <c r="AC8" s="16">
        <f>AA8/$C$19</f>
        <v>0.19758341239080954</v>
      </c>
      <c r="AD8" s="38">
        <f>AB8/$D$19</f>
        <v>0.84441133207866448</v>
      </c>
      <c r="AE8" s="370">
        <f t="shared" si="9"/>
        <v>472.5876250857383</v>
      </c>
      <c r="AF8" s="370">
        <f t="shared" si="14"/>
        <v>-3.1623259825140053</v>
      </c>
      <c r="AG8" s="325">
        <f t="shared" si="10"/>
        <v>-6.7365904405987829E-3</v>
      </c>
      <c r="AH8" s="2"/>
    </row>
    <row r="9" spans="1:34" x14ac:dyDescent="0.25">
      <c r="A9" s="80">
        <v>2</v>
      </c>
      <c r="B9" s="15">
        <f>B10+'Structural Information'!U10</f>
        <v>5.75</v>
      </c>
      <c r="C9" s="16">
        <f t="shared" si="0"/>
        <v>1.5000000000000002E-3</v>
      </c>
      <c r="D9" s="27">
        <f t="shared" si="11"/>
        <v>8.6250000000000007E-3</v>
      </c>
      <c r="E9" s="15">
        <f>'Structural Information'!$Z$10</f>
        <v>40.367000000000004</v>
      </c>
      <c r="F9" s="16">
        <f t="shared" si="1"/>
        <v>0.34816537500000005</v>
      </c>
      <c r="G9" s="15">
        <f>((E9*D9)/(F12)*$J$15)</f>
        <v>52.367194794941781</v>
      </c>
      <c r="H9" s="372">
        <f>H8+G9</f>
        <v>524.95481988068002</v>
      </c>
      <c r="I9" s="24">
        <f>_xlfn.IFS((C9&lt;='Frame Capacities'!$BS$18),(C9*'Frame Capacities'!$BM$8*'Frame Capacities'!$BN$18),(AND((C9&gt;'Frame Capacities'!$BS$18),(C9&lt;='Frame Capacities'!$BT$18))),((C9-'Frame Capacities'!$BS$18)*'Frame Capacities'!$BM$8*('Frame Capacities'!$BO$18)+'Frame Capacities'!$BI$18),(AND((C9&gt;'Frame Capacities'!$BT$18),(C9&lt;='Frame Capacities'!$BU$18))),((C9-'Frame Capacities'!$BT$18)*'Frame Capacities'!$BM$8*('Frame Capacities'!$BP$18)+'Frame Capacities'!$BJ$18),(AND((C9&gt;'Frame Capacities'!$BU$18),(C9&lt;='Frame Capacities'!$BV$18))),((C9-'Frame Capacities'!$BU$18)*'Frame Capacities'!$BM$8*('Frame Capacities'!$BQ$18)+'Frame Capacities'!$BK$18))</f>
        <v>29.296164797958266</v>
      </c>
      <c r="J9" s="39">
        <f>_xlfn.IFS((C9&lt;='Infill Capacities'!$DA$18),(C9*'Infill Capacities'!$CU$18*'Infill Capacities'!$CT$8),(AND((C9&gt;'Infill Capacities'!$DA$18),(C9&lt;='Infill Capacities'!$DB$18))),((C9-'Infill Capacities'!$DA$18)*'Infill Capacities'!$CT$8*('Infill Capacities'!$CW$18)+'Infill Capacities'!$CP$18),(AND((C9&gt;'Infill Capacities'!$DB$18),(C9&lt;='Infill Capacities'!$DC$18))),((C9-'Infill Capacities'!$DB$18)*'Infill Capacities'!$CT$8*('Infill Capacities'!$CX$18)+'Infill Capacities'!$CQ$18),(AND((C9&gt;'Infill Capacities'!$DC$18),(C9&lt;='Infill Capacities'!$DD$18))),((C9-'Infill Capacities'!$DC$18)*'Infill Capacities'!$CT$8*('Infill Capacities'!$CY$18)+'Infill Capacities'!$CS$18))</f>
        <v>414.31682237801448</v>
      </c>
      <c r="K9" s="16">
        <f t="shared" si="2"/>
        <v>0.17567158583624787</v>
      </c>
      <c r="L9" s="374">
        <f t="shared" si="3"/>
        <v>0.79130917365315678</v>
      </c>
      <c r="M9" s="370">
        <f t="shared" si="4"/>
        <v>443.61298717597276</v>
      </c>
      <c r="N9" s="370">
        <f t="shared" si="12"/>
        <v>81.341832704707258</v>
      </c>
      <c r="O9" s="2"/>
      <c r="P9" s="16">
        <f>_xlfn.IFS(('System Capacities'!$N$23+'System Capacities'!$N$36=2),(ABS(H9/$G$20)),('System Capacities'!$N$23+'System Capacities'!$N$36=3),((ABS(H9-'System Capacities'!$G$56)/ABS($G$20))+('System Capacities'!$H$56*'System Capacities'!$D$10)),('System Capacities'!$N$23+'System Capacities'!$N$36=4),((ABS(H9-'System Capacities'!$G$57)/ABS($G$20))+('System Capacities'!$H$57*'System Capacities'!$D$10)),('System Capacities'!$N$23+'System Capacities'!$N$36=5),((ABS((H9-N9)-'System Capacities'!$G$58)/ABS($G$20))+('System Capacities'!$H$58*'System Capacities'!$D$10)),('System Capacities'!$N$23+'System Capacities'!$N$36=6),((ABS((H9-N9)-'System Capacities'!$G$60)/ABS($G$20))+('System Capacities'!$H$60*'System Capacities'!$D$10)),('System Capacities'!$N$23+'System Capacities'!$N$36=7),((ABS((H9-N9)-'System Capacities'!$G$59)/ABS($G$20))+('System Capacities'!$H$59*'System Capacities'!$D$10)),('System Capacities'!$N$23+'System Capacities'!$N$36=8),((ABS((H9-N9)-'System Capacities'!$G$61)/ABS($G$20))+('System Capacities'!$H$61*'System Capacities'!$D$10)))</f>
        <v>5.3251296913135295E-3</v>
      </c>
      <c r="Q9" s="26">
        <f t="shared" si="5"/>
        <v>9.9706128705815272E-3</v>
      </c>
      <c r="R9" s="2"/>
      <c r="S9" s="14">
        <v>2</v>
      </c>
      <c r="T9" s="15">
        <f t="shared" si="6"/>
        <v>5.75</v>
      </c>
      <c r="U9" s="16">
        <f t="shared" si="7"/>
        <v>1.7750432304378431E-3</v>
      </c>
      <c r="V9" s="27">
        <f t="shared" si="13"/>
        <v>9.9706128705815272E-3</v>
      </c>
      <c r="W9" s="15">
        <f>'Structural Information'!$Z$10</f>
        <v>40.367000000000004</v>
      </c>
      <c r="X9" s="16">
        <f t="shared" si="8"/>
        <v>0.40248372974676455</v>
      </c>
      <c r="Y9" s="15">
        <f>((W9*V9)/(X12)*$J$15)</f>
        <v>54.965371537286771</v>
      </c>
      <c r="Z9" s="372">
        <f>Z8+Y9</f>
        <v>524.39067064051108</v>
      </c>
      <c r="AA9" s="24">
        <f>_xlfn.IFS((U9&lt;='Frame Capacities'!$BS$18),(U9*'Frame Capacities'!$BM$8*'Frame Capacities'!$BN$18),(AND((U9&gt;'Frame Capacities'!$BS$18),(U9&lt;='Frame Capacities'!$BT$18))),((U9-'Frame Capacities'!$BS$18)*'Frame Capacities'!$BM$8*('Frame Capacities'!$BO$18)+'Frame Capacities'!$BI$18),(AND((U9&gt;'Frame Capacities'!$BT$18),(U9&lt;='Frame Capacities'!$BU$18))),((U9-'Frame Capacities'!$BT$18)*'Frame Capacities'!$BM$8*('Frame Capacities'!$BP$18)+'Frame Capacities'!$BJ$18),(AND((U9&gt;'Frame Capacities'!$BU$18),(U9&lt;='Frame Capacities'!$BV$18))),((U9-'Frame Capacities'!$BU$18)*'Frame Capacities'!$BM$8*('Frame Capacities'!$BQ$18)+'Frame Capacities'!$BK$18))</f>
        <v>34.667972668271503</v>
      </c>
      <c r="AB9" s="39">
        <f>_xlfn.IFS((U9&lt;='Infill Capacities'!$DA$18),(U9*'Infill Capacities'!$CU$18*'Infill Capacities'!$CT$8),(AND((U9&gt;'Infill Capacities'!$DA$18),(U9&lt;='Infill Capacities'!$DB$18))),((U9-'Infill Capacities'!$DA$18)*'Infill Capacities'!$CT$8*('Infill Capacities'!$CW$18)+'Infill Capacities'!$CP$18),(AND((U9&gt;'Infill Capacities'!$DB$18),(U9&lt;='Infill Capacities'!$DC$18))),((U9-'Infill Capacities'!$DB$18)*'Infill Capacities'!$CT$8*('Infill Capacities'!$CX$18)+'Infill Capacities'!$CQ$18),(AND((U9&gt;'Infill Capacities'!$DC$18),(U9&lt;='Infill Capacities'!$DD$18))),((U9-'Infill Capacities'!$DC$18)*'Infill Capacities'!$CT$8*('Infill Capacities'!$CY$18)+'Infill Capacities'!$CS$18))</f>
        <v>490.28684721240853</v>
      </c>
      <c r="AC9" s="16">
        <f>AA9/$C$20</f>
        <v>0.20788310614594147</v>
      </c>
      <c r="AD9" s="38">
        <f>AB9/$D$20</f>
        <v>0.93640532791759956</v>
      </c>
      <c r="AE9" s="370">
        <f t="shared" si="9"/>
        <v>524.95481988068002</v>
      </c>
      <c r="AF9" s="370">
        <f t="shared" si="14"/>
        <v>-0.56414924016894474</v>
      </c>
      <c r="AG9" s="325">
        <f t="shared" si="10"/>
        <v>-1.0758186057731938E-3</v>
      </c>
      <c r="AH9" s="2"/>
    </row>
    <row r="10" spans="1:34" x14ac:dyDescent="0.25">
      <c r="A10" s="80">
        <v>1</v>
      </c>
      <c r="B10" s="15">
        <f>B11+'Structural Information'!U11</f>
        <v>2.75</v>
      </c>
      <c r="C10" s="16">
        <f t="shared" si="0"/>
        <v>1.5E-3</v>
      </c>
      <c r="D10" s="27">
        <f t="shared" si="11"/>
        <v>4.1250000000000002E-3</v>
      </c>
      <c r="E10" s="15">
        <f>'Structural Information'!$Z$11</f>
        <v>40.367000000000004</v>
      </c>
      <c r="F10" s="16">
        <f t="shared" si="1"/>
        <v>0.16651387500000003</v>
      </c>
      <c r="G10" s="15">
        <f>((E10*D10)/(F12)*$J$15)</f>
        <v>25.045180119319983</v>
      </c>
      <c r="H10" s="372">
        <f>H9+G10</f>
        <v>550</v>
      </c>
      <c r="I10" s="24">
        <f>_xlfn.IFS((C10&lt;='Frame Capacities'!$BS$19),(C10*'Frame Capacities'!$BM$9*'Frame Capacities'!$BN$19),(AND((C10&gt;'Frame Capacities'!$BS$19),(C10&lt;='Frame Capacities'!$BT$19))),((C10-'Frame Capacities'!$BS$19)*'Frame Capacities'!$BM$9*('Frame Capacities'!$BO$19)+'Frame Capacities'!$BI$19),(AND((C10&gt;'Frame Capacities'!$BT$19),(C10&lt;='Frame Capacities'!$BU$19))),((C10-'Frame Capacities'!$BT$19)*'Frame Capacities'!$BM$9*('Frame Capacities'!$BP$19)+'Frame Capacities'!$BJ$19),(AND((C10&gt;'Frame Capacities'!$BU$19),(C10&lt;='Frame Capacities'!$BV$19))),((C10-'Frame Capacities'!$BU$19)*'Frame Capacities'!$BM$9*('Frame Capacities'!$BQ$19)+'Frame Capacities'!$BK$19))</f>
        <v>55.525140450283466</v>
      </c>
      <c r="J10" s="39">
        <f>_xlfn.IFS((C10&lt;='Infill Capacities'!$DA$19),(C10*'Infill Capacities'!$CU$19*'Infill Capacities'!$CT$9),(AND((C10&gt;'Infill Capacities'!$DA$19),(C10&lt;='Infill Capacities'!$DB$19))),((C10-'Infill Capacities'!$DA$19)*'Infill Capacities'!$CT$9*('Infill Capacities'!$CW$19)+'Infill Capacities'!$CP$19),(AND((C10&gt;'Infill Capacities'!$DB$19),(C10&lt;='Infill Capacities'!$DC$19))),((C10-'Infill Capacities'!$DB$19)*'Infill Capacities'!$CT$9*('Infill Capacities'!$CX$19)+'Infill Capacities'!$CQ$19),(AND((C10&gt;'Infill Capacities'!$DC$19),(C10&lt;='Infill Capacities'!$DD$19))),((C10-'Infill Capacities'!$DC$19)*'Infill Capacities'!$CT$9*('Infill Capacities'!$CY$19)+'Infill Capacities'!$CS$19))</f>
        <v>432.8524754939624</v>
      </c>
      <c r="K10" s="16">
        <f t="shared" si="2"/>
        <v>0.22837890553137832</v>
      </c>
      <c r="L10" s="374">
        <f t="shared" si="3"/>
        <v>0.83917363727193528</v>
      </c>
      <c r="M10" s="370">
        <f t="shared" si="4"/>
        <v>488.37761594424586</v>
      </c>
      <c r="N10" s="370">
        <f t="shared" si="12"/>
        <v>61.622384055754139</v>
      </c>
      <c r="O10" s="2"/>
      <c r="P10" s="16">
        <f>_xlfn.IFS(('System Capacities'!$N$24+'System Capacities'!$N$37=2),(H10/$G$21),('System Capacities'!$N$24+'System Capacities'!$N$37=3),((ABS(H10-'System Capacities'!$K$56)/ABS($G$21))+('System Capacities'!$L$56*'System Capacities'!$D$11)),('System Capacities'!$N$24+'System Capacities'!$N$37=4),((ABS(H10-'System Capacities'!$K$57)/ABS($G$21))+('System Capacities'!$L$57*'System Capacities'!$D$11)),('System Capacities'!$N$24+'System Capacities'!$N$37=5),((ABS((H10-N10)-'System Capacities'!$K$58)/ABS($G$21))+('System Capacities'!$L$58*'System Capacities'!$D$11)),('System Capacities'!$N$24+'System Capacities'!$N$37=6),((ABS((H10-N10)-'System Capacities'!$K$60)/ABS($G$21))+('System Capacities'!$L$60*'System Capacities'!$D$11)),('System Capacities'!$N$24+'System Capacities'!$N$37=7),((ABS((H10-N10)-'System Capacities'!$K$59)/ABS($G$21))+('System Capacities'!$L$59*'System Capacities'!$D$11)),('System Capacities'!$N$24+'System Capacities'!$N$37=8),((ABS((H10-N10)-'System Capacities'!$K$61)/ABS($G$21))+('System Capacities'!$L$61*'System Capacities'!$D$11)))</f>
        <v>4.6454831792679969E-3</v>
      </c>
      <c r="Q10" s="26">
        <f t="shared" si="5"/>
        <v>4.6454831792679969E-3</v>
      </c>
      <c r="R10" s="2"/>
      <c r="S10" s="14">
        <v>1</v>
      </c>
      <c r="T10" s="15">
        <f t="shared" si="6"/>
        <v>2.75</v>
      </c>
      <c r="U10" s="16">
        <f t="shared" si="7"/>
        <v>1.689266610642908E-3</v>
      </c>
      <c r="V10" s="27">
        <f t="shared" si="13"/>
        <v>4.6454831792679969E-3</v>
      </c>
      <c r="W10" s="15">
        <f>'Structural Information'!$Z$11</f>
        <v>40.367000000000004</v>
      </c>
      <c r="X10" s="16">
        <f t="shared" si="8"/>
        <v>0.18752421949751125</v>
      </c>
      <c r="Y10" s="15">
        <f>((W10*V10)/(X12)*$J$15)</f>
        <v>25.609329359488921</v>
      </c>
      <c r="Z10" s="372">
        <f>Z9+Y10</f>
        <v>550</v>
      </c>
      <c r="AA10" s="24">
        <f>_xlfn.IFS((U10&lt;='Frame Capacities'!$BS$19),(U10*'Frame Capacities'!$BM$9*'Frame Capacities'!$BN$19),(AND((U10&gt;'Frame Capacities'!$BS$19),(U10&lt;='Frame Capacities'!$BT$19))),((U10-'Frame Capacities'!$BS$19)*'Frame Capacities'!$BM$9*('Frame Capacities'!$BO$19)+'Frame Capacities'!$BI$19),(AND((U10&gt;'Frame Capacities'!$BT$19),(U10&lt;='Frame Capacities'!$BU$19))),((U10-'Frame Capacities'!$BT$19)*'Frame Capacities'!$BM$9*('Frame Capacities'!$BP$19)+'Frame Capacities'!$BJ$19),(AND((U10&gt;'Frame Capacities'!$BU$19),(U10&lt;='Frame Capacities'!$BV$19))),((U10-'Frame Capacities'!$BU$19)*'Frame Capacities'!$BM$9*('Frame Capacities'!$BQ$19)+'Frame Capacities'!$BK$19))</f>
        <v>62.531177209281182</v>
      </c>
      <c r="AB10" s="39">
        <f>_xlfn.IFS((U10&lt;='Infill Capacities'!$DA$19),(U10*'Infill Capacities'!$CU$19*'Infill Capacities'!$CT$9),(AND((U10&gt;'Infill Capacities'!$DA$19),(U10&lt;='Infill Capacities'!$DB$19))),((U10-'Infill Capacities'!$DA$19)*'Infill Capacities'!$CT$9*('Infill Capacities'!$CW$19)+'Infill Capacities'!$CP$19),(AND((U10&gt;'Infill Capacities'!$DB$19),(U10&lt;='Infill Capacities'!$DC$19))),((U10-'Infill Capacities'!$DB$19)*'Infill Capacities'!$CT$9*('Infill Capacities'!$CX$19)+'Infill Capacities'!$CQ$19),(AND((U10&gt;'Infill Capacities'!$DC$19),(U10&lt;='Infill Capacities'!$DD$19))),((U10-'Infill Capacities'!$DC$19)*'Infill Capacities'!$CT$9*('Infill Capacities'!$CY$19)+'Infill Capacities'!$CS$19))</f>
        <v>487.46882279071878</v>
      </c>
      <c r="AC10" s="16">
        <f>AA10/$C$21</f>
        <v>0.25719523979288555</v>
      </c>
      <c r="AD10" s="38">
        <f>AB10/$D$21</f>
        <v>0.94505867065016202</v>
      </c>
      <c r="AE10" s="370">
        <f t="shared" si="9"/>
        <v>550</v>
      </c>
      <c r="AF10" s="370">
        <f t="shared" si="14"/>
        <v>0</v>
      </c>
      <c r="AG10" s="325">
        <f t="shared" si="10"/>
        <v>0</v>
      </c>
      <c r="AH10" s="2"/>
    </row>
    <row r="11" spans="1:34" x14ac:dyDescent="0.25">
      <c r="A11" s="80">
        <v>0</v>
      </c>
      <c r="B11" s="15">
        <f>'Structural Information'!U12</f>
        <v>0</v>
      </c>
      <c r="C11" s="16" t="s">
        <v>85</v>
      </c>
      <c r="D11" s="27">
        <f t="shared" si="11"/>
        <v>0</v>
      </c>
      <c r="E11" s="15" t="s">
        <v>85</v>
      </c>
      <c r="F11" s="16">
        <v>0</v>
      </c>
      <c r="G11" s="15" t="s">
        <v>85</v>
      </c>
      <c r="H11" s="15" t="s">
        <v>85</v>
      </c>
      <c r="I11" s="24" t="s">
        <v>85</v>
      </c>
      <c r="J11" s="24" t="s">
        <v>85</v>
      </c>
      <c r="K11" s="52" t="s">
        <v>85</v>
      </c>
      <c r="L11" s="375" t="s">
        <v>85</v>
      </c>
      <c r="M11" s="371" t="s">
        <v>85</v>
      </c>
      <c r="N11" s="376" t="s">
        <v>85</v>
      </c>
      <c r="O11" s="2"/>
      <c r="P11" s="16">
        <v>0</v>
      </c>
      <c r="Q11" s="26">
        <f>P11</f>
        <v>0</v>
      </c>
      <c r="R11" s="2"/>
      <c r="S11" s="14">
        <v>0</v>
      </c>
      <c r="T11" s="15">
        <f t="shared" si="6"/>
        <v>0</v>
      </c>
      <c r="U11" s="16" t="s">
        <v>85</v>
      </c>
      <c r="V11" s="27">
        <f t="shared" si="13"/>
        <v>0</v>
      </c>
      <c r="W11" s="15" t="str">
        <f>E11</f>
        <v>-</v>
      </c>
      <c r="X11" s="16">
        <v>0</v>
      </c>
      <c r="Y11" s="15" t="s">
        <v>85</v>
      </c>
      <c r="Z11" s="29" t="s">
        <v>85</v>
      </c>
      <c r="AA11" s="24" t="s">
        <v>85</v>
      </c>
      <c r="AB11" s="24" t="s">
        <v>85</v>
      </c>
      <c r="AC11" s="52" t="s">
        <v>85</v>
      </c>
      <c r="AD11" s="24" t="s">
        <v>85</v>
      </c>
      <c r="AE11" s="371" t="s">
        <v>85</v>
      </c>
      <c r="AF11" s="371" t="s">
        <v>85</v>
      </c>
      <c r="AG11" s="2"/>
      <c r="AH11" s="2"/>
    </row>
    <row r="12" spans="1:34" x14ac:dyDescent="0.25">
      <c r="A12" s="12"/>
      <c r="B12" s="2"/>
      <c r="C12" s="2"/>
      <c r="D12" s="2"/>
      <c r="E12" s="23" t="s">
        <v>99</v>
      </c>
      <c r="F12" s="89">
        <f>SUM(F5:F11)</f>
        <v>3.6566968500000003</v>
      </c>
      <c r="G12" s="2"/>
      <c r="H12" s="2"/>
      <c r="I12" s="2"/>
      <c r="J12" s="2"/>
      <c r="K12" s="2"/>
      <c r="L12" s="2"/>
      <c r="M12" s="2"/>
      <c r="N12" s="7"/>
      <c r="O12" s="2"/>
      <c r="P12" s="2"/>
      <c r="Q12" s="2"/>
      <c r="R12" s="2"/>
      <c r="S12" s="2"/>
      <c r="T12" s="2"/>
      <c r="U12" s="2"/>
      <c r="V12" s="2"/>
      <c r="W12" s="78" t="s">
        <v>99</v>
      </c>
      <c r="X12" s="79">
        <f>SUM(X5:X11)</f>
        <v>4.0273729653688006</v>
      </c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1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5" customHeight="1" thickBot="1" x14ac:dyDescent="0.3">
      <c r="A14" s="12"/>
      <c r="B14" s="891" t="s">
        <v>104</v>
      </c>
      <c r="C14" s="891"/>
      <c r="D14" s="891"/>
      <c r="E14" s="891"/>
      <c r="F14" s="891"/>
      <c r="G14" s="891"/>
      <c r="H14" s="135"/>
      <c r="I14" s="872" t="s">
        <v>309</v>
      </c>
      <c r="J14" s="872"/>
      <c r="K14" s="2"/>
      <c r="L14" s="2"/>
      <c r="M14" s="2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5.75" thickBot="1" x14ac:dyDescent="0.3">
      <c r="A15" s="12"/>
      <c r="B15" s="14" t="s">
        <v>9</v>
      </c>
      <c r="C15" s="14" t="s">
        <v>219</v>
      </c>
      <c r="D15" s="14" t="s">
        <v>220</v>
      </c>
      <c r="E15" s="14" t="s">
        <v>87</v>
      </c>
      <c r="F15" s="18" t="s">
        <v>89</v>
      </c>
      <c r="G15" s="14" t="s">
        <v>203</v>
      </c>
      <c r="H15" s="2"/>
      <c r="I15" s="227" t="s">
        <v>310</v>
      </c>
      <c r="J15" s="24">
        <f>Q68</f>
        <v>550</v>
      </c>
      <c r="L15" s="2"/>
      <c r="M15" s="2"/>
      <c r="N15" s="7"/>
      <c r="O15" s="2"/>
      <c r="P15" s="850" t="s">
        <v>282</v>
      </c>
      <c r="Q15" s="852"/>
      <c r="R15" s="178"/>
      <c r="S15" s="850" t="s">
        <v>282</v>
      </c>
      <c r="T15" s="851"/>
      <c r="U15" s="851"/>
      <c r="V15" s="851"/>
      <c r="W15" s="851"/>
      <c r="X15" s="851"/>
      <c r="Y15" s="851"/>
      <c r="Z15" s="851"/>
      <c r="AA15" s="851"/>
      <c r="AB15" s="851"/>
      <c r="AC15" s="851"/>
      <c r="AD15" s="851"/>
      <c r="AE15" s="851"/>
      <c r="AF15" s="852"/>
      <c r="AG15" s="2"/>
      <c r="AH15" s="2"/>
    </row>
    <row r="16" spans="1:34" x14ac:dyDescent="0.25">
      <c r="A16" s="12"/>
      <c r="B16" s="23">
        <v>6</v>
      </c>
      <c r="C16" s="15">
        <f>'System Capacities'!N6</f>
        <v>89.066666666666663</v>
      </c>
      <c r="D16" s="15">
        <f>'System Capacities'!O6</f>
        <v>539.13599999999997</v>
      </c>
      <c r="E16" s="24">
        <f>'System Capacities'!P6</f>
        <v>577.19439653309826</v>
      </c>
      <c r="F16" s="53">
        <f>'System Capacities'!Q6</f>
        <v>3.5410993298384918E-3</v>
      </c>
      <c r="G16" s="15">
        <f>'System Capacities'!R6</f>
        <v>54332.882039339638</v>
      </c>
      <c r="H16" s="2"/>
      <c r="I16" s="2"/>
      <c r="J16" s="2"/>
      <c r="K16" s="2"/>
      <c r="L16" s="2"/>
      <c r="M16" s="2"/>
      <c r="N16" s="7"/>
      <c r="O16" s="2"/>
      <c r="P16" s="865" t="s">
        <v>102</v>
      </c>
      <c r="Q16" s="866" t="s">
        <v>101</v>
      </c>
      <c r="R16" s="2"/>
      <c r="S16" s="549" t="s">
        <v>0</v>
      </c>
      <c r="T16" s="549" t="s">
        <v>92</v>
      </c>
      <c r="U16" s="866" t="s">
        <v>123</v>
      </c>
      <c r="V16" s="865" t="s">
        <v>94</v>
      </c>
      <c r="W16" s="549" t="s">
        <v>97</v>
      </c>
      <c r="X16" s="549" t="s">
        <v>98</v>
      </c>
      <c r="Y16" s="596" t="s">
        <v>95</v>
      </c>
      <c r="Z16" s="596" t="s">
        <v>96</v>
      </c>
      <c r="AA16" s="596" t="s">
        <v>216</v>
      </c>
      <c r="AB16" s="596" t="s">
        <v>215</v>
      </c>
      <c r="AC16" s="596" t="s">
        <v>217</v>
      </c>
      <c r="AD16" s="596" t="s">
        <v>218</v>
      </c>
      <c r="AE16" s="875" t="s">
        <v>422</v>
      </c>
      <c r="AF16" s="840" t="s">
        <v>423</v>
      </c>
      <c r="AG16" s="870" t="s">
        <v>276</v>
      </c>
      <c r="AH16" s="2"/>
    </row>
    <row r="17" spans="1:34" x14ac:dyDescent="0.25">
      <c r="A17" s="12"/>
      <c r="B17" s="23">
        <v>5</v>
      </c>
      <c r="C17" s="15">
        <f>'System Capacities'!N7</f>
        <v>104.39999999999999</v>
      </c>
      <c r="D17" s="15">
        <f>'System Capacities'!O7</f>
        <v>539.13599999999997</v>
      </c>
      <c r="E17" s="24">
        <f>'System Capacities'!P7</f>
        <v>567.85482886867192</v>
      </c>
      <c r="F17" s="53">
        <f>'System Capacities'!Q7</f>
        <v>2.6401516470303181E-3</v>
      </c>
      <c r="G17" s="15">
        <f>'System Capacities'!R7</f>
        <v>71694.723736469648</v>
      </c>
      <c r="H17" s="2"/>
      <c r="I17" s="2"/>
      <c r="J17" s="2"/>
      <c r="K17" s="2"/>
      <c r="L17" s="2"/>
      <c r="M17" s="2"/>
      <c r="N17" s="7"/>
      <c r="O17" s="2"/>
      <c r="P17" s="553"/>
      <c r="Q17" s="550"/>
      <c r="R17" s="2"/>
      <c r="S17" s="550"/>
      <c r="T17" s="550"/>
      <c r="U17" s="550"/>
      <c r="V17" s="553"/>
      <c r="W17" s="550"/>
      <c r="X17" s="550"/>
      <c r="Y17" s="553"/>
      <c r="Z17" s="553"/>
      <c r="AA17" s="553"/>
      <c r="AB17" s="553"/>
      <c r="AC17" s="553"/>
      <c r="AD17" s="553"/>
      <c r="AE17" s="871"/>
      <c r="AF17" s="841"/>
      <c r="AG17" s="870"/>
      <c r="AH17" s="2"/>
    </row>
    <row r="18" spans="1:34" x14ac:dyDescent="0.25">
      <c r="A18" s="12"/>
      <c r="B18" s="23">
        <v>4</v>
      </c>
      <c r="C18" s="15">
        <f>'System Capacities'!N8</f>
        <v>110.93333333333334</v>
      </c>
      <c r="D18" s="15">
        <f>'System Capacities'!O8</f>
        <v>539.13599999999997</v>
      </c>
      <c r="E18" s="24">
        <f>'System Capacities'!P8</f>
        <v>566.46670186466667</v>
      </c>
      <c r="F18" s="53">
        <f>'System Capacities'!Q8</f>
        <v>2.3645656029115843E-3</v>
      </c>
      <c r="G18" s="15">
        <f>'System Capacities'!R8</f>
        <v>79854.935605247956</v>
      </c>
      <c r="H18" s="2"/>
      <c r="I18" s="2"/>
      <c r="J18" s="90"/>
      <c r="K18" s="2"/>
      <c r="L18" s="2"/>
      <c r="M18" s="2"/>
      <c r="N18" s="7"/>
      <c r="O18" s="2"/>
      <c r="P18" s="16">
        <f>_xlfn.IFS(('System Capacities'!$N$19+'System Capacities'!$N$32=2),(ABS(Z5/$G$16)),('System Capacities'!$N$19+'System Capacities'!$N$32=3),(ABS((Z5-'System Capacities'!$C$46)/$G$16)+('System Capacities'!$D$46*'System Capacities'!$D$6)),('System Capacities'!$N$19+'System Capacities'!$N$32=4),(ABS((Z5-'System Capacities'!$C$47)/$G$16)+('System Capacities'!$D$47*'System Capacities'!$D$6)),('System Capacities'!$N$19+'System Capacities'!$N$32=5),(ABS(((Z5-AF5)-'System Capacities'!$C$48)/$G$16)+('System Capacities'!$D$48*'System Capacities'!$D$6)),('System Capacities'!$N$19+'System Capacities'!$N$32=6),(ABS(((Z5-AF5)-'System Capacities'!$C$50)/$G$16)+('System Capacities'!$D$50*'System Capacities'!$D$6)),('System Capacities'!$N$19+'System Capacities'!$N$32=7),(ABS(((Z5-AF5)-'System Capacities'!$C$49)/$G$16)+('System Capacities'!$D$49*'System Capacities'!$D$6)),('System Capacities'!$N$19+'System Capacities'!$N$32=8),(ABS(((Z5-AF5)-'System Capacities'!$C$51)/$G$16)+('System Capacities'!$D$51*'System Capacities'!$D$6)))</f>
        <v>2.5707967604680494E-3</v>
      </c>
      <c r="Q18" s="28">
        <f t="shared" ref="Q18:Q23" si="15">Q19+P18</f>
        <v>2.6490486673909373E-2</v>
      </c>
      <c r="R18" s="2"/>
      <c r="S18" s="14">
        <v>6</v>
      </c>
      <c r="T18" s="15">
        <f t="shared" ref="T18:T24" si="16">T5</f>
        <v>17.75</v>
      </c>
      <c r="U18" s="16">
        <f t="shared" ref="U18:U23" si="17">P18/(T18-T19)</f>
        <v>8.5693225348934976E-4</v>
      </c>
      <c r="V18" s="27">
        <f t="shared" ref="V18:V24" si="18">Q18</f>
        <v>2.6490486673909373E-2</v>
      </c>
      <c r="W18" s="15">
        <f>'Structural Information'!$Z$6</f>
        <v>37.8446</v>
      </c>
      <c r="X18" s="15">
        <f t="shared" ref="X18:X23" si="19">W18*V18</f>
        <v>1.0025218719794307</v>
      </c>
      <c r="Y18" s="15">
        <f>((W18*V18)/(X25)*$J$15)</f>
        <v>138.30760283747324</v>
      </c>
      <c r="Z18" s="372">
        <f>Y18</f>
        <v>138.30760283747324</v>
      </c>
      <c r="AA18" s="24">
        <f>_xlfn.IFS((U18&lt;='Frame Capacities'!$BS$14),(U18*'Frame Capacities'!$BM$4*'Frame Capacities'!$BN$14),(AND((U18&gt;'Frame Capacities'!$BS$14),(U18&lt;='Frame Capacities'!$BT$14))),((U18-'Frame Capacities'!$BS$14)*'Frame Capacities'!$BM$4*('Frame Capacities'!$BO$14)+'Frame Capacities'!$BI$14),(AND((U18&gt;'Frame Capacities'!$BT$14),(U18&lt;='Frame Capacities'!$BU$14))),((U18-'Frame Capacities'!$BT$14)*'Frame Capacities'!$BM$4*('Frame Capacities'!$BP$14)+'Frame Capacities'!$BJ$14),(AND((U18&gt;'Frame Capacities'!$BU$14),(U18&lt;='Frame Capacities'!$BV$14))),((U18-'Frame Capacities'!$BU$14)*'Frame Capacities'!$BM$4*('Frame Capacities'!$BQ$14)+'Frame Capacities'!$BK$14))</f>
        <v>9.2099838122266604</v>
      </c>
      <c r="AB18" s="39">
        <f>_xlfn.IFS((U18&lt;='Infill Capacities'!$DA$14),(U18*'Infill Capacities'!$CU$14*'Infill Capacities'!$CT$4),(AND((U18&gt;'Infill Capacities'!$DA$14),(U18&lt;='Infill Capacities'!$DB$14))),((U18-'Infill Capacities'!$DA$14)*'Infill Capacities'!$CT$4*('Infill Capacities'!$CW$14)+'Infill Capacities'!$CP$14),(AND((U18&gt;'Infill Capacities'!$DB$14),(U18&lt;='Infill Capacities'!$DC$14))),((U18-'Infill Capacities'!$DB$14)*'Infill Capacities'!$CT$4*('Infill Capacities'!$CX$14)+'Infill Capacities'!$CQ$14),(AND((U18&gt;'Infill Capacities'!$DC$14),(U18&lt;='Infill Capacities'!$DD$14))),((U18-'Infill Capacities'!$DC$14)*'Infill Capacities'!$CT$4*('Infill Capacities'!$CY$14)+'Infill Capacities'!$CS$14))</f>
        <v>130.46881332140032</v>
      </c>
      <c r="AC18" s="53">
        <f>AA18/$C$16</f>
        <v>0.10340550687380233</v>
      </c>
      <c r="AD18" s="76">
        <f>AB18/$D$16</f>
        <v>0.24199610732987656</v>
      </c>
      <c r="AE18" s="370">
        <f t="shared" ref="AE18:AE23" si="20">AA18+AB18</f>
        <v>139.67879713362697</v>
      </c>
      <c r="AF18" s="370">
        <f>Z18-AE18</f>
        <v>-1.3711942961537318</v>
      </c>
      <c r="AG18" s="325">
        <f t="shared" ref="AG18:AG23" si="21">(Z18-(AE18))/Z18</f>
        <v>-9.914091980648649E-3</v>
      </c>
      <c r="AH18" s="2"/>
    </row>
    <row r="19" spans="1:34" x14ac:dyDescent="0.25">
      <c r="A19" s="12"/>
      <c r="B19" s="23">
        <v>3</v>
      </c>
      <c r="C19" s="15">
        <f>'System Capacities'!N9</f>
        <v>154.19999999999999</v>
      </c>
      <c r="D19" s="15">
        <f>'System Capacities'!O9</f>
        <v>523.58400000000006</v>
      </c>
      <c r="E19" s="24">
        <f>'System Capacities'!P9</f>
        <v>559.6651858311543</v>
      </c>
      <c r="F19" s="53">
        <f>'System Capacities'!Q9</f>
        <v>2.1153036582858631E-3</v>
      </c>
      <c r="G19" s="15">
        <f>'System Capacities'!R9</f>
        <v>88193.040849224009</v>
      </c>
      <c r="H19" s="2"/>
      <c r="I19" s="213" t="s">
        <v>300</v>
      </c>
      <c r="J19" s="38">
        <v>1</v>
      </c>
      <c r="K19" s="2"/>
      <c r="L19" s="2"/>
      <c r="M19" s="2"/>
      <c r="N19" s="7"/>
      <c r="O19" s="2"/>
      <c r="P19" s="16">
        <f>_xlfn.IFS(('System Capacities'!$N$20+'System Capacities'!$N$33=2),(ABS(Z6/$G$17)),('System Capacities'!$N$20+'System Capacities'!$N$33=3),(ABS((Z6-'System Capacities'!$G$46)/$G$17)+('System Capacities'!$H$46*'System Capacities'!$D$7)),('System Capacities'!$N$20+'System Capacities'!$N$33=4),(ABS((Z6-'System Capacities'!$G$47)/$G$17)+('System Capacities'!$H$47*'System Capacities'!$D$7)),('System Capacities'!$N$20+'System Capacities'!$N$33=5),(ABS(((Z6-AF6)-'System Capacities'!G$48)/$G$17)+('System Capacities'!$H$48*'System Capacities'!$D$7)),('System Capacities'!$N$20+'System Capacities'!$N$33=6),(ABS(((Z6-AF6)-'System Capacities'!$G$49)/$G$17)+('System Capacities'!$H$49*'System Capacities'!$D$7)),('System Capacities'!$N$20+'System Capacities'!$N$33=7),(ABS(((Z6-AF6)-'System Capacities'!$G$50)/$G$17)+('System Capacities'!$H$50*'System Capacities'!$D$7)),('System Capacities'!N33+'System Capacities'!$N$33=8),(ABS(((Z6-AF6)-'System Capacities'!$G$51)/$G$17)+('System Capacities'!$H$51*'System Capacities'!$D$7)))</f>
        <v>3.8118619585262529E-3</v>
      </c>
      <c r="Q19" s="28">
        <f t="shared" si="15"/>
        <v>2.3919689913441324E-2</v>
      </c>
      <c r="R19" s="2"/>
      <c r="S19" s="14">
        <v>5</v>
      </c>
      <c r="T19" s="15">
        <f t="shared" si="16"/>
        <v>14.75</v>
      </c>
      <c r="U19" s="16">
        <f t="shared" si="17"/>
        <v>1.2706206528420843E-3</v>
      </c>
      <c r="V19" s="27">
        <f t="shared" si="18"/>
        <v>2.3919689913441324E-2</v>
      </c>
      <c r="W19" s="15">
        <f>'Structural Information'!$Z$7</f>
        <v>40.367000000000004</v>
      </c>
      <c r="X19" s="15">
        <f t="shared" si="19"/>
        <v>0.96556612273588605</v>
      </c>
      <c r="Y19" s="15">
        <f>((W19*V19)/(X25)*$J$15)</f>
        <v>133.20919926963339</v>
      </c>
      <c r="Z19" s="372">
        <f>Z18+Y19</f>
        <v>271.51680210710663</v>
      </c>
      <c r="AA19" s="24">
        <f>_xlfn.IFS((U19&lt;='Frame Capacities'!$BS$15),(U19*'Frame Capacities'!$BM$5*'Frame Capacities'!$BN$15),(AND((U19&gt;'Frame Capacities'!$BS$15),(U19&lt;='Frame Capacities'!$BT$15))),((U19-'Frame Capacities'!$BS$15)*'Frame Capacities'!$BM$5*('Frame Capacities'!$BO$15)+'Frame Capacities'!$BI$15),(AND((U19&gt;'Frame Capacities'!$BT$15),(U19&lt;='Frame Capacities'!$BU$15))),((U19-'Frame Capacities'!$BT$15)*'Frame Capacities'!$BM$5*('Frame Capacities'!$BP$15)+'Frame Capacities'!$BJ$15),(AND((U19&gt;'Frame Capacities'!$BU$15),(U19&lt;='Frame Capacities'!$BV$15))),((U19-'Frame Capacities'!$BU$15)*'Frame Capacities'!$BM$5*('Frame Capacities'!$BQ$15)+'Frame Capacities'!$BK$15))</f>
        <v>13.821454963398514</v>
      </c>
      <c r="AB19" s="39">
        <f>_xlfn.IFS((U19&lt;='Infill Capacities'!$DA$15),(U19*'Infill Capacities'!$CU$15*'Infill Capacities'!$CT$5),(AND((U19&gt;'Infill Capacities'!$DA$15),(U19&lt;='Infill Capacities'!$DB$15))),((U19-'Infill Capacities'!$DA$15)*'Infill Capacities'!$CT$5*('Infill Capacities'!$CW$15)+'Infill Capacities'!$CP$15),(AND((U19&gt;'Infill Capacities'!$DB$15),(U19&lt;='Infill Capacities'!$DC$15))),((U19-'Infill Capacities'!$DB$15)*'Infill Capacities'!$CT$5*('Infill Capacities'!$CX$15)+'Infill Capacities'!$CQ$15),(AND((U19&gt;'Infill Capacities'!$DC$15),(U19&lt;='Infill Capacities'!$DD$15))),((U19-'Infill Capacities'!$DC$15)*'Infill Capacities'!$CT$5*('Infill Capacities'!$CY$15)+'Infill Capacities'!$CS$15))</f>
        <v>259.46893507469929</v>
      </c>
      <c r="AC19" s="53">
        <f>AA19/$C$17</f>
        <v>0.13238941535822332</v>
      </c>
      <c r="AD19" s="76">
        <f>AB19/$D$17</f>
        <v>0.48126805680700102</v>
      </c>
      <c r="AE19" s="370">
        <f t="shared" si="20"/>
        <v>273.29039003809783</v>
      </c>
      <c r="AF19" s="370">
        <f t="shared" ref="AF19:AF23" si="22">Z19-AE19</f>
        <v>-1.7735879309911979</v>
      </c>
      <c r="AG19" s="325">
        <f t="shared" si="21"/>
        <v>-6.5321479821037432E-3</v>
      </c>
      <c r="AH19" s="2"/>
    </row>
    <row r="20" spans="1:34" x14ac:dyDescent="0.25">
      <c r="A20" s="12"/>
      <c r="B20" s="23">
        <v>2</v>
      </c>
      <c r="C20" s="15">
        <f>'System Capacities'!N10</f>
        <v>166.76666666666665</v>
      </c>
      <c r="D20" s="15">
        <f>'System Capacities'!O10</f>
        <v>523.58400000000006</v>
      </c>
      <c r="E20" s="24">
        <f>'System Capacities'!P10</f>
        <v>560.60640005977643</v>
      </c>
      <c r="F20" s="53">
        <f>'System Capacities'!Q10</f>
        <v>1.8955928351937364E-3</v>
      </c>
      <c r="G20" s="15">
        <f>'System Capacities'!R10</f>
        <v>98580.663816882821</v>
      </c>
      <c r="H20" s="2"/>
      <c r="I20" s="2"/>
      <c r="J20" s="90"/>
      <c r="K20" s="2"/>
      <c r="L20" s="2"/>
      <c r="M20" s="2"/>
      <c r="N20" s="7"/>
      <c r="O20" s="2"/>
      <c r="P20" s="16">
        <f>_xlfn.IFS(('System Capacities'!$N$21+'System Capacities'!$N$34=2),(ABS(Z7/$G$18)),('System Capacities'!$N$21+'System Capacities'!$N$34=3),(ABS((Z7-'System Capacities'!$K$46)/$G$18)+('System Capacities'!$L$46*'System Capacities'!$D$8)),('System Capacities'!$N$21+'System Capacities'!$N$34=4),(ABS((Z7-'System Capacities'!$K$47)/$G$18)+('System Capacities'!$L$47*'System Capacities'!$D$8)),('System Capacities'!$N$21+'System Capacities'!$N$34=5),(ABS(((Z7-AF7)-'System Capacities'!$K$48)/$G$18)+('System Capacities'!$L$48*'System Capacities'!$D$8)),('System Capacities'!$N$21+'System Capacities'!$N$34=6),(ABS(((Z7-AF7)-'System Capacities'!$K$49)/$G$18)+('System Capacities'!$L$49*'System Capacities'!$D$8)),('System Capacities'!$N$21+'System Capacities'!$N$34=7),(ABS(((Z7-AF7)-'System Capacities'!$K$50)/$G$18)+('System Capacities'!$L$50*'System Capacities'!$D$8)),('System Capacities'!$N$21+'System Capacities'!$N$34=8),(ABS(((Z7-AF7)-'System Capacities'!$K$51)/$G$18)+('System Capacities'!$L$51*'System Capacities'!$D$8)))</f>
        <v>4.8202355270551061E-3</v>
      </c>
      <c r="Q20" s="28">
        <f t="shared" si="15"/>
        <v>2.0107827954915072E-2</v>
      </c>
      <c r="R20" s="2"/>
      <c r="S20" s="14">
        <v>4</v>
      </c>
      <c r="T20" s="15">
        <f t="shared" si="16"/>
        <v>11.75</v>
      </c>
      <c r="U20" s="16">
        <f t="shared" si="17"/>
        <v>1.6067451756850354E-3</v>
      </c>
      <c r="V20" s="27">
        <f t="shared" si="18"/>
        <v>2.0107827954915072E-2</v>
      </c>
      <c r="W20" s="15">
        <f>'Structural Information'!$Z$8</f>
        <v>40.367000000000004</v>
      </c>
      <c r="X20" s="15">
        <f t="shared" si="19"/>
        <v>0.81169269105605679</v>
      </c>
      <c r="Y20" s="15">
        <f>((W20*V20)/(X25)*$J$15)</f>
        <v>111.98086892508651</v>
      </c>
      <c r="Z20" s="372">
        <f>Z19+Y20</f>
        <v>383.49767103219313</v>
      </c>
      <c r="AA20" s="24">
        <f>_xlfn.IFS((U20&lt;='Frame Capacities'!$BS$16),(U20*'Frame Capacities'!$BM$6*'Frame Capacities'!$BN$16),(AND((U20&gt;'Frame Capacities'!$BS$16),(U20&lt;='Frame Capacities'!$BT$16))),((U20-'Frame Capacities'!$BS$16)*'Frame Capacities'!$BM$6*('Frame Capacities'!$BO$16)+'Frame Capacities'!$BI$16),(AND((U20&gt;'Frame Capacities'!$BT$16),(U20&lt;='Frame Capacities'!$BU$16))),((U20-'Frame Capacities'!$BT$16)*'Frame Capacities'!$BM$6*('Frame Capacities'!$BP$16)+'Frame Capacities'!$BJ$16),(AND((U20&gt;'Frame Capacities'!$BU$16),(U20&lt;='Frame Capacities'!$BV$16))),((U20-'Frame Capacities'!$BU$16)*'Frame Capacities'!$BM$6*('Frame Capacities'!$BQ$16)+'Frame Capacities'!$BK$16))</f>
        <v>18.57147601025186</v>
      </c>
      <c r="AB20" s="39">
        <f>_xlfn.IFS((U20&lt;='Infill Capacities'!$DA$16),(U20*'Infill Capacities'!$CU$16*'Infill Capacities'!$CT$6),(AND((U20&gt;'Infill Capacities'!$DA$16),(U20&lt;='Infill Capacities'!$DB$16))),((U20-'Infill Capacities'!$DA$16)*'Infill Capacities'!$CT$6*('Infill Capacities'!$CW$16)+'Infill Capacities'!$CP$16),(AND((U20&gt;'Infill Capacities'!$DB$16),(U20&lt;='Infill Capacities'!$DC$16))),((U20-'Infill Capacities'!$DB$16)*'Infill Capacities'!$CT$6*('Infill Capacities'!$CX$16)+'Infill Capacities'!$CQ$16),(AND((U20&gt;'Infill Capacities'!$DC$16),(U20&lt;='Infill Capacities'!$DD$16))),((U20-'Infill Capacities'!$DC$16)*'Infill Capacities'!$CT$6*('Infill Capacities'!$CY$16)+'Infill Capacities'!$CS$16))</f>
        <v>366.34812160486211</v>
      </c>
      <c r="AC20" s="53">
        <f>AA20/$C$18</f>
        <v>0.16741114191933767</v>
      </c>
      <c r="AD20" s="76">
        <f>AB20/$D$18</f>
        <v>0.67950966287701464</v>
      </c>
      <c r="AE20" s="370">
        <f t="shared" si="20"/>
        <v>384.91959761511396</v>
      </c>
      <c r="AF20" s="370">
        <f t="shared" si="22"/>
        <v>-1.4219265829208325</v>
      </c>
      <c r="AG20" s="325">
        <f t="shared" si="21"/>
        <v>-3.707784141409994E-3</v>
      </c>
      <c r="AH20" s="2"/>
    </row>
    <row r="21" spans="1:34" x14ac:dyDescent="0.25">
      <c r="A21" s="12"/>
      <c r="B21" s="23">
        <v>1</v>
      </c>
      <c r="C21" s="15">
        <f>'System Capacities'!N11</f>
        <v>243.1272727272727</v>
      </c>
      <c r="D21" s="15">
        <f>'System Capacities'!O11</f>
        <v>515.80799999999999</v>
      </c>
      <c r="E21" s="24">
        <f>'System Capacities'!P11</f>
        <v>581.9744499266086</v>
      </c>
      <c r="F21" s="53">
        <f>'System Capacities'!Q11</f>
        <v>1.7874727391059869E-3</v>
      </c>
      <c r="G21" s="15">
        <f>'System Capacities'!R11</f>
        <v>118394.57356224142</v>
      </c>
      <c r="H21" s="2"/>
      <c r="I21" s="2"/>
      <c r="J21" s="90"/>
      <c r="K21" s="2"/>
      <c r="L21" s="2"/>
      <c r="M21" s="2"/>
      <c r="N21" s="7"/>
      <c r="O21" s="2"/>
      <c r="P21" s="16">
        <f>_xlfn.IFS(('System Capacities'!$N$22+'System Capacities'!$N$35=2),(Z8/$G$19),('System Capacities'!$N$22+'System Capacities'!$N$35=3),(ABS((Z8-'System Capacities'!$C$56)/$G$19)+('System Capacities'!$D$56*'System Capacities'!$D$9)),('System Capacities'!$N$22+'System Capacities'!$N$35=4),(ABS((Z8-'System Capacities'!$C$57)/$G$19)+('System Capacities'!$D$57*'System Capacities'!$D$9)),('System Capacities'!$N$22+'System Capacities'!$N$35=5),(ABS(((Z8-AF8)-'System Capacities'!$C$58)/$G$19)+('System Capacities'!$D$58*'System Capacities'!$D$9)),('System Capacities'!$N$22+'System Capacities'!$N$35=6),(ABS(((Z8-AF8)-'System Capacities'!$C$59)/$G$19)+('System Capacities'!$D$60*'System Capacities'!$D$9)),('System Capacities'!$N$22+'System Capacities'!$N$35=7),(ABS(((Z8-AF8)-'System Capacities'!$C$60)/$G$19)+('System Capacities'!$D$59*'System Capacities'!$D$9)),('System Capacities'!$N$22+'System Capacities'!$N$35=8),(ABS(((Z8-AF8)-'System Capacities'!$C$61)/$G$19)+('System Capacities'!$D$61*'System Capacities'!$D$9)))</f>
        <v>5.3227022742730916E-3</v>
      </c>
      <c r="Q21" s="28">
        <f t="shared" si="15"/>
        <v>1.5287592427859965E-2</v>
      </c>
      <c r="R21" s="2"/>
      <c r="S21" s="14">
        <v>3</v>
      </c>
      <c r="T21" s="15">
        <f t="shared" si="16"/>
        <v>8.75</v>
      </c>
      <c r="U21" s="16">
        <f t="shared" si="17"/>
        <v>1.7742340914243639E-3</v>
      </c>
      <c r="V21" s="27">
        <f t="shared" si="18"/>
        <v>1.5287592427859965E-2</v>
      </c>
      <c r="W21" s="15">
        <f>'Structural Information'!$Z$9</f>
        <v>40.367000000000004</v>
      </c>
      <c r="X21" s="15">
        <f t="shared" si="19"/>
        <v>0.61711424353542332</v>
      </c>
      <c r="Y21" s="15">
        <f>((W21*V21)/(X25)*$J$15)</f>
        <v>85.136887369571795</v>
      </c>
      <c r="Z21" s="372">
        <f>Z20+Y21</f>
        <v>468.63455840176493</v>
      </c>
      <c r="AA21" s="24">
        <f>_xlfn.IFS((U21&lt;='Frame Capacities'!$BS$17),(U21*'Frame Capacities'!$BM$7*'Frame Capacities'!$BN$17),(AND((U21&gt;'Frame Capacities'!$BS$17),(U21&lt;='Frame Capacities'!$BT$17))),((U21-'Frame Capacities'!$BS$17)*'Frame Capacities'!$BM$7*('Frame Capacities'!$BO$17)+'Frame Capacities'!$BI$17),(AND((U21&gt;'Frame Capacities'!$BT$17),(U21&lt;='Frame Capacities'!$BU$17))),((U21-'Frame Capacities'!$BT$17)*'Frame Capacities'!$BM$7*('Frame Capacities'!$BP$17)+'Frame Capacities'!$BJ$17),(AND((U21&gt;'Frame Capacities'!$BU$17),(U21&lt;='Frame Capacities'!$BV$17))),((U21-'Frame Capacities'!$BU$17)*'Frame Capacities'!$BM$7*('Frame Capacities'!$BQ$17)+'Frame Capacities'!$BK$17))</f>
        <v>30.263489456888397</v>
      </c>
      <c r="AB21" s="39">
        <f>_xlfn.IFS((U21&lt;='Infill Capacities'!$DA$17),(U21*'Infill Capacities'!$CU$17*'Infill Capacities'!$CT$7),(AND((U21&gt;'Infill Capacities'!$DA$17),(U21&lt;='Infill Capacities'!$DB$17))),((U21-'Infill Capacities'!$DA$17)*'Infill Capacities'!$CT$7*('Infill Capacities'!$CW$17)+'Infill Capacities'!$CP$17),(AND((U21&gt;'Infill Capacities'!$DB$17),(U21&lt;='Infill Capacities'!$DC$17))),((U21-'Infill Capacities'!$DB$17)*'Infill Capacities'!$CT$7*('Infill Capacities'!$CX$17)+'Infill Capacities'!$CQ$17),(AND((U21&gt;'Infill Capacities'!$DC$17),(U21&lt;='Infill Capacities'!$DD$17))),((U21-'Infill Capacities'!$DC$17)*'Infill Capacities'!$CT$7*('Infill Capacities'!$CY$17)+'Infill Capacities'!$CS$17))</f>
        <v>439.16180964633594</v>
      </c>
      <c r="AC21" s="53">
        <f>AA21/$C$19</f>
        <v>0.19626128052456809</v>
      </c>
      <c r="AD21" s="76">
        <f>AB21/$D$19</f>
        <v>0.83876094312724581</v>
      </c>
      <c r="AE21" s="370">
        <f t="shared" si="20"/>
        <v>469.42529910322435</v>
      </c>
      <c r="AF21" s="370">
        <f t="shared" si="22"/>
        <v>-0.79074070145941278</v>
      </c>
      <c r="AG21" s="325">
        <f t="shared" si="21"/>
        <v>-1.6873290440981587E-3</v>
      </c>
      <c r="AH21" s="2"/>
    </row>
    <row r="22" spans="1:34" x14ac:dyDescent="0.25">
      <c r="A22" s="1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7"/>
      <c r="O22" s="2"/>
      <c r="P22" s="16">
        <f>_xlfn.IFS(('System Capacities'!$N$23+'System Capacities'!$N$36=2),(ABS(Z9/$G$20)),('System Capacities'!$N$23+'System Capacities'!$N$36=3),(ABS((Z9-'System Capacities'!$G$56)/$G$20)+('System Capacities'!$H$56*'System Capacities'!$D$10)),('System Capacities'!$N$23+'System Capacities'!$N$36=4),(ABS((Z9-'System Capacities'!$G$57)/$G$20)+('System Capacities'!$H$57*'System Capacities'!$D$10)),('System Capacities'!$N$23+'System Capacities'!$N$36=5),(ABS(((Z9-AF9)-'System Capacities'!$G$58)/$G$20)+('System Capacities'!$H$58*'System Capacities'!$D$10)),('System Capacities'!$N$23+'System Capacities'!$N$36=6),(ABS(((Z9-AF9)-'System Capacities'!$G$60)/$G$20)+('System Capacities'!$H$60*'System Capacities'!$D$10)),('System Capacities'!$N$23+'System Capacities'!$N$36=7),(ABS(((Z9-AF9)-'System Capacities'!$G$59)/$G$20)+('System Capacities'!$H$59*'System Capacities'!$D$10)),('System Capacities'!$N$23+'System Capacities'!$N$36=8),(ABS(((Z9-AF9)-'System Capacities'!$G$61)/$G$20)+('System Capacities'!$H$61*'System Capacities'!$D$10)))</f>
        <v>5.3194069743188769E-3</v>
      </c>
      <c r="Q22" s="28">
        <f>Q23+P22</f>
        <v>9.9648901535868729E-3</v>
      </c>
      <c r="R22" s="2"/>
      <c r="S22" s="14">
        <v>2</v>
      </c>
      <c r="T22" s="15">
        <f t="shared" si="16"/>
        <v>5.75</v>
      </c>
      <c r="U22" s="16">
        <f>P22/(T22-T23)</f>
        <v>1.7731356581062922E-3</v>
      </c>
      <c r="V22" s="27">
        <f t="shared" si="18"/>
        <v>9.9648901535868729E-3</v>
      </c>
      <c r="W22" s="15">
        <f>'Structural Information'!$Z$10</f>
        <v>40.367000000000004</v>
      </c>
      <c r="X22" s="15">
        <f t="shared" si="19"/>
        <v>0.40225272082984137</v>
      </c>
      <c r="Y22" s="15">
        <f>((W22*V22)/(X25)*$J$15)</f>
        <v>55.494659126966347</v>
      </c>
      <c r="Z22" s="372">
        <f>Z21+Y22</f>
        <v>524.12921752873126</v>
      </c>
      <c r="AA22" s="24">
        <f>_xlfn.IFS((U22&lt;='Frame Capacities'!$BS$18),(U22*'Frame Capacities'!$BM$8*'Frame Capacities'!$BN$18),(AND((U22&gt;'Frame Capacities'!$BS$18),(U22&lt;='Frame Capacities'!$BT$18))),((U22-'Frame Capacities'!$BS$18)*'Frame Capacities'!$BM$8*('Frame Capacities'!$BO$18)+'Frame Capacities'!$BI$18),(AND((U22&gt;'Frame Capacities'!$BT$18),(U22&lt;='Frame Capacities'!$BU$18))),((U22-'Frame Capacities'!$BT$18)*'Frame Capacities'!$BM$8*('Frame Capacities'!$BP$18)+'Frame Capacities'!$BJ$18),(AND((U22&gt;'Frame Capacities'!$BU$18),(U22&lt;='Frame Capacities'!$BV$18))),((U22-'Frame Capacities'!$BU$18)*'Frame Capacities'!$BM$8*('Frame Capacities'!$BQ$18)+'Frame Capacities'!$BK$18))</f>
        <v>34.630716299345409</v>
      </c>
      <c r="AB22" s="39">
        <f>_xlfn.IFS((U22&lt;='Infill Capacities'!$DA$18),(U22*'Infill Capacities'!$CU$18*'Infill Capacities'!$CT$8),(AND((U22&gt;'Infill Capacities'!$DA$18),(U22&lt;='Infill Capacities'!$DB$18))),((U22-'Infill Capacities'!$DA$18)*'Infill Capacities'!$CT$8*('Infill Capacities'!$CW$18)+'Infill Capacities'!$CP$18),(AND((U22&gt;'Infill Capacities'!$DB$18),(U22&lt;='Infill Capacities'!$DC$18))),((U22-'Infill Capacities'!$DB$18)*'Infill Capacities'!$CT$8*('Infill Capacities'!$CX$18)+'Infill Capacities'!$CQ$18),(AND((U22&gt;'Infill Capacities'!$DC$18),(U22&lt;='Infill Capacities'!$DD$18))),((U22-'Infill Capacities'!$DC$18)*'Infill Capacities'!$CT$8*('Infill Capacities'!$CY$18)+'Infill Capacities'!$CS$18))</f>
        <v>489.75995434116555</v>
      </c>
      <c r="AC22" s="53">
        <f>AA22/$C$20</f>
        <v>0.20765970197488753</v>
      </c>
      <c r="AD22" s="76">
        <f>AB22/$D$20</f>
        <v>0.93539900826069078</v>
      </c>
      <c r="AE22" s="370">
        <f t="shared" si="20"/>
        <v>524.39067064051096</v>
      </c>
      <c r="AF22" s="370">
        <f t="shared" si="22"/>
        <v>-0.26145311177970143</v>
      </c>
      <c r="AG22" s="325">
        <f t="shared" si="21"/>
        <v>-4.9883330872576149E-4</v>
      </c>
      <c r="AH22" s="2"/>
    </row>
    <row r="23" spans="1:34" ht="15.75" thickBot="1" x14ac:dyDescent="0.3">
      <c r="A23" s="1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7"/>
      <c r="O23" s="2"/>
      <c r="P23" s="16">
        <f>_xlfn.IFS(('System Capacities'!$N$24+'System Capacities'!$N$37=2),(ABS(Z10/$G$21)),('System Capacities'!$N$24+'System Capacities'!$N$37=3),(ABS((Z10-'System Capacities'!$K$56)/$G$21)+('System Capacities'!$L$56*'System Capacities'!$D$11)),('System Capacities'!$N$24+'System Capacities'!$N$37=4),(ABS((Z10-'System Capacities'!$K$57)/$G$21)+('System Capacities'!$L$57*'System Capacities'!$D$11)),('System Capacities'!$N$24+'System Capacities'!$N$37=5),(ABS(((Z10-AF10)-'System Capacities'!$K$58)/$G$21)+('System Capacities'!$L$58*'System Capacities'!$D$11)),('System Capacities'!$N$24+'System Capacities'!$N$37=6),(ABS(((Z10-AF10)-'System Capacities'!$K$60)/$G$21)+('System Capacities'!$L$60*'System Capacities'!$D$11)),('System Capacities'!$N$24+'System Capacities'!$N$37=7),(ABS(((Z10-AF10)-'System Capacities'!$K$59)/$G$21)+('System Capacities'!$L$59*'System Capacities'!$D$11)),('System Capacities'!$N$24+'System Capacities'!$N$37=8),(ABS(((Z10-AF10)-'System Capacities'!$K$61)/$G$21)+('System Capacities'!$L$61*'System Capacities'!$D$11)))</f>
        <v>4.6454831792679969E-3</v>
      </c>
      <c r="Q23" s="28">
        <f t="shared" si="15"/>
        <v>4.6454831792679969E-3</v>
      </c>
      <c r="R23" s="2"/>
      <c r="S23" s="14">
        <v>1</v>
      </c>
      <c r="T23" s="15">
        <f t="shared" si="16"/>
        <v>2.75</v>
      </c>
      <c r="U23" s="16">
        <f t="shared" si="17"/>
        <v>1.689266610642908E-3</v>
      </c>
      <c r="V23" s="27">
        <f t="shared" si="18"/>
        <v>4.6454831792679969E-3</v>
      </c>
      <c r="W23" s="15">
        <f>'Structural Information'!$Z$11</f>
        <v>40.367000000000004</v>
      </c>
      <c r="X23" s="15">
        <f t="shared" si="19"/>
        <v>0.18752421949751125</v>
      </c>
      <c r="Y23" s="15">
        <f>((W23*V23)/(X25)*$J$15)</f>
        <v>25.870782471268704</v>
      </c>
      <c r="Z23" s="372">
        <f>Z22+Y23</f>
        <v>550</v>
      </c>
      <c r="AA23" s="24">
        <f>_xlfn.IFS((U23&lt;='Frame Capacities'!$BS$19),(U23*'Frame Capacities'!$BM$9*'Frame Capacities'!$BN$19),(AND((U23&gt;'Frame Capacities'!$BS$19),(U23&lt;='Frame Capacities'!$BT$19))),((U23-'Frame Capacities'!$BS$19)*'Frame Capacities'!$BM$9*('Frame Capacities'!$BO$19)+'Frame Capacities'!$BI$19),(AND((U23&gt;'Frame Capacities'!$BT$19),(U23&lt;='Frame Capacities'!$BU$19))),((U23-'Frame Capacities'!$BT$19)*'Frame Capacities'!$BM$9*('Frame Capacities'!$BP$19)+'Frame Capacities'!$BJ$19),(AND((U23&gt;'Frame Capacities'!$BU$19),(U23&lt;='Frame Capacities'!$BV$19))),((U23-'Frame Capacities'!$BU$19)*'Frame Capacities'!$BM$9*('Frame Capacities'!$BQ$19)+'Frame Capacities'!$BK$19))</f>
        <v>62.531177209281182</v>
      </c>
      <c r="AB23" s="39">
        <f>_xlfn.IFS((U23&lt;='Infill Capacities'!$DA$19),(U23*'Infill Capacities'!$CU$19*'Infill Capacities'!$CT$9),(AND((U23&gt;'Infill Capacities'!$DA$19),(U23&lt;='Infill Capacities'!$DB$19))),((U23-'Infill Capacities'!$DA$19)*'Infill Capacities'!$CT$9*('Infill Capacities'!$CW$19)+'Infill Capacities'!$CP$19),(AND((U23&gt;'Infill Capacities'!$DB$19),(U23&lt;='Infill Capacities'!$DC$19))),((U23-'Infill Capacities'!$DB$19)*'Infill Capacities'!$CT$9*('Infill Capacities'!$CX$19)+'Infill Capacities'!$CQ$19),(AND((U23&gt;'Infill Capacities'!$DC$19),(U23&lt;='Infill Capacities'!$DD$19))),((U23-'Infill Capacities'!$DC$19)*'Infill Capacities'!$CT$9*('Infill Capacities'!$CY$19)+'Infill Capacities'!$CS$19))</f>
        <v>487.46882279071878</v>
      </c>
      <c r="AC23" s="53">
        <f>AA23/$C$21</f>
        <v>0.25719523979288555</v>
      </c>
      <c r="AD23" s="76">
        <f>AB23/$D$21</f>
        <v>0.94505867065016202</v>
      </c>
      <c r="AE23" s="370">
        <f t="shared" si="20"/>
        <v>550</v>
      </c>
      <c r="AF23" s="370">
        <f t="shared" si="22"/>
        <v>0</v>
      </c>
      <c r="AG23" s="325">
        <f t="shared" si="21"/>
        <v>0</v>
      </c>
      <c r="AH23" s="2"/>
    </row>
    <row r="24" spans="1:34" ht="15.75" thickBot="1" x14ac:dyDescent="0.3">
      <c r="A24" s="12"/>
      <c r="B24" s="888" t="s">
        <v>366</v>
      </c>
      <c r="C24" s="889"/>
      <c r="D24" s="890"/>
      <c r="E24" s="2"/>
      <c r="F24" s="2"/>
      <c r="G24" s="2"/>
      <c r="H24" s="2"/>
      <c r="I24" s="2"/>
      <c r="J24" s="2"/>
      <c r="K24" s="2"/>
      <c r="L24" s="2"/>
      <c r="M24" s="2"/>
      <c r="N24" s="7"/>
      <c r="O24" s="2"/>
      <c r="P24" s="16">
        <v>0</v>
      </c>
      <c r="Q24" s="28">
        <f>P24</f>
        <v>0</v>
      </c>
      <c r="R24" s="2"/>
      <c r="S24" s="14">
        <v>0</v>
      </c>
      <c r="T24" s="15">
        <f t="shared" si="16"/>
        <v>0</v>
      </c>
      <c r="U24" s="32" t="s">
        <v>85</v>
      </c>
      <c r="V24" s="27">
        <f t="shared" si="18"/>
        <v>0</v>
      </c>
      <c r="W24" s="15" t="str">
        <f>E11</f>
        <v>-</v>
      </c>
      <c r="X24" s="15">
        <v>0</v>
      </c>
      <c r="Y24" s="15" t="s">
        <v>85</v>
      </c>
      <c r="Z24" s="29" t="s">
        <v>85</v>
      </c>
      <c r="AA24" s="24" t="s">
        <v>85</v>
      </c>
      <c r="AB24" s="24" t="s">
        <v>85</v>
      </c>
      <c r="AC24" s="52" t="s">
        <v>85</v>
      </c>
      <c r="AD24" s="24" t="s">
        <v>85</v>
      </c>
      <c r="AE24" s="371" t="s">
        <v>85</v>
      </c>
      <c r="AF24" s="371" t="s">
        <v>85</v>
      </c>
      <c r="AG24" s="2"/>
      <c r="AH24" s="2"/>
    </row>
    <row r="25" spans="1:34" ht="15.75" thickBot="1" x14ac:dyDescent="0.3">
      <c r="A25" s="12"/>
      <c r="B25" s="312" t="s">
        <v>365</v>
      </c>
      <c r="C25" s="328">
        <v>1</v>
      </c>
      <c r="D25" s="330"/>
      <c r="E25" s="2"/>
      <c r="F25" s="2"/>
      <c r="G25" s="2"/>
      <c r="H25" s="2"/>
      <c r="I25" s="2"/>
      <c r="J25" s="2"/>
      <c r="K25" s="2"/>
      <c r="L25" s="2"/>
      <c r="M25" s="2"/>
      <c r="N25" s="7"/>
      <c r="O25" s="2"/>
      <c r="P25" s="2"/>
      <c r="Q25" s="2"/>
      <c r="R25" s="2"/>
      <c r="S25" s="2"/>
      <c r="T25" s="2"/>
      <c r="U25" s="2"/>
      <c r="V25" s="2"/>
      <c r="W25" s="23" t="s">
        <v>99</v>
      </c>
      <c r="X25" s="34">
        <f>SUM(X18:X24)</f>
        <v>3.9866718696341494</v>
      </c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5">
      <c r="A26" s="12"/>
      <c r="B26" s="886" t="s">
        <v>363</v>
      </c>
      <c r="C26" s="887"/>
      <c r="D26" s="329">
        <v>1</v>
      </c>
      <c r="E26" s="2"/>
      <c r="F26" s="2"/>
      <c r="G26" s="2"/>
      <c r="H26" s="2"/>
      <c r="I26" s="2"/>
      <c r="J26" s="2"/>
      <c r="K26" s="2"/>
      <c r="L26" s="2"/>
      <c r="M26" s="2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5.75" thickBot="1" x14ac:dyDescent="0.3">
      <c r="A27" s="12"/>
      <c r="B27" s="886" t="s">
        <v>364</v>
      </c>
      <c r="C27" s="887"/>
      <c r="D27" s="326">
        <v>2</v>
      </c>
      <c r="E27" s="2"/>
      <c r="F27" s="2"/>
      <c r="G27" s="2"/>
      <c r="H27" s="2"/>
      <c r="I27" s="2"/>
      <c r="J27" s="2"/>
      <c r="K27" s="2"/>
      <c r="L27" s="2"/>
      <c r="M27" s="2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5.75" thickBot="1" x14ac:dyDescent="0.3">
      <c r="A28" s="12"/>
      <c r="B28" s="884" t="s">
        <v>388</v>
      </c>
      <c r="C28" s="885"/>
      <c r="D28" s="327">
        <v>3</v>
      </c>
      <c r="E28" s="2"/>
      <c r="F28" s="2"/>
      <c r="G28" s="2"/>
      <c r="H28" s="2"/>
      <c r="I28" s="2"/>
      <c r="J28" s="2"/>
      <c r="K28" s="2"/>
      <c r="L28" s="2"/>
      <c r="M28" s="2"/>
      <c r="N28" s="7"/>
      <c r="O28" s="2"/>
      <c r="P28" s="856" t="s">
        <v>283</v>
      </c>
      <c r="Q28" s="858"/>
      <c r="R28" s="178"/>
      <c r="S28" s="856" t="s">
        <v>283</v>
      </c>
      <c r="T28" s="857"/>
      <c r="U28" s="857"/>
      <c r="V28" s="857"/>
      <c r="W28" s="857"/>
      <c r="X28" s="857"/>
      <c r="Y28" s="857"/>
      <c r="Z28" s="857"/>
      <c r="AA28" s="857"/>
      <c r="AB28" s="857"/>
      <c r="AC28" s="857"/>
      <c r="AD28" s="857"/>
      <c r="AE28" s="857"/>
      <c r="AF28" s="858"/>
      <c r="AG28" s="2"/>
      <c r="AH28" s="2"/>
    </row>
    <row r="29" spans="1:34" ht="15.75" thickBot="1" x14ac:dyDescent="0.3">
      <c r="A29" s="12"/>
      <c r="B29" s="2"/>
      <c r="C29" s="2"/>
      <c r="D29" s="136"/>
      <c r="E29" s="2"/>
      <c r="F29" s="2"/>
      <c r="G29" s="2"/>
      <c r="H29" s="2"/>
      <c r="I29" s="2"/>
      <c r="J29" s="2"/>
      <c r="K29" s="2"/>
      <c r="L29" s="2"/>
      <c r="M29" s="2"/>
      <c r="N29" s="7"/>
      <c r="O29" s="2"/>
      <c r="P29" s="865" t="s">
        <v>102</v>
      </c>
      <c r="Q29" s="866" t="s">
        <v>101</v>
      </c>
      <c r="R29" s="2"/>
      <c r="S29" s="549" t="s">
        <v>0</v>
      </c>
      <c r="T29" s="549" t="s">
        <v>92</v>
      </c>
      <c r="U29" s="866" t="s">
        <v>123</v>
      </c>
      <c r="V29" s="865" t="s">
        <v>94</v>
      </c>
      <c r="W29" s="549" t="s">
        <v>97</v>
      </c>
      <c r="X29" s="549" t="s">
        <v>98</v>
      </c>
      <c r="Y29" s="596" t="s">
        <v>95</v>
      </c>
      <c r="Z29" s="596" t="s">
        <v>96</v>
      </c>
      <c r="AA29" s="867" t="s">
        <v>216</v>
      </c>
      <c r="AB29" s="867" t="s">
        <v>215</v>
      </c>
      <c r="AC29" s="867" t="s">
        <v>217</v>
      </c>
      <c r="AD29" s="867" t="s">
        <v>218</v>
      </c>
      <c r="AE29" s="875" t="s">
        <v>422</v>
      </c>
      <c r="AF29" s="840" t="s">
        <v>423</v>
      </c>
      <c r="AG29" s="870" t="s">
        <v>276</v>
      </c>
      <c r="AH29" s="2"/>
    </row>
    <row r="30" spans="1:34" x14ac:dyDescent="0.25">
      <c r="A30" s="12"/>
      <c r="B30" s="882" t="s">
        <v>389</v>
      </c>
      <c r="C30" s="883"/>
      <c r="D30" s="2"/>
      <c r="E30" s="2"/>
      <c r="F30" s="2"/>
      <c r="G30" s="2"/>
      <c r="H30" s="2"/>
      <c r="I30" s="2"/>
      <c r="J30" s="2"/>
      <c r="K30" s="2"/>
      <c r="L30" s="2"/>
      <c r="M30" s="2"/>
      <c r="N30" s="7"/>
      <c r="O30" s="2"/>
      <c r="P30" s="553"/>
      <c r="Q30" s="550"/>
      <c r="R30" s="2"/>
      <c r="S30" s="550"/>
      <c r="T30" s="550"/>
      <c r="U30" s="550"/>
      <c r="V30" s="553"/>
      <c r="W30" s="550"/>
      <c r="X30" s="550"/>
      <c r="Y30" s="553"/>
      <c r="Z30" s="553"/>
      <c r="AA30" s="596"/>
      <c r="AB30" s="596"/>
      <c r="AC30" s="596"/>
      <c r="AD30" s="596"/>
      <c r="AE30" s="871"/>
      <c r="AF30" s="841"/>
      <c r="AG30" s="870"/>
      <c r="AH30" s="2"/>
    </row>
    <row r="31" spans="1:34" ht="15.75" thickBot="1" x14ac:dyDescent="0.3">
      <c r="A31" s="12"/>
      <c r="B31" s="365" t="s">
        <v>387</v>
      </c>
      <c r="C31" s="366">
        <f>0.0015</f>
        <v>1.5E-3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7"/>
      <c r="O31" s="2"/>
      <c r="P31" s="16">
        <f>_xlfn.IFS(('System Capacities'!$N$19+'System Capacities'!$N$32=2),(ABS(Z18/$G$16)),('System Capacities'!$N$19+'System Capacities'!$N$32=3),(ABS((Z18-'System Capacities'!$C$46)/$G$16)+('System Capacities'!$D$46*'System Capacities'!$D$6)),('System Capacities'!$N$19+'System Capacities'!$N$32=4),(ABS((Z18-'System Capacities'!$C$47)/$G$16)+('System Capacities'!$D$47*'System Capacities'!$D$6)),('System Capacities'!$N$19+'System Capacities'!$N$32=5),(ABS(((Z18-AF18)-'System Capacities'!$C$48)/$G$16)+('System Capacities'!$D$48*'System Capacities'!$D$6)),('System Capacities'!$N$19+'System Capacities'!$N$32=6),(ABS(((Z18-AF18)-'System Capacities'!$C$50)/$G$16)+('System Capacities'!$D$50*'System Capacities'!$D$6)),('System Capacities'!$N$19+'System Capacities'!$N$32=7),(ABS(((Z18-AF18)-'System Capacities'!$C$49)/$G$16)+('System Capacities'!$D$49*'System Capacities'!$D$6)),('System Capacities'!$N$19+'System Capacities'!$N$32=8),(ABS(((Z18-AF18)-'System Capacities'!$C$51)/$G$16)+('System Capacities'!$D$51*'System Capacities'!$D$6)))</f>
        <v>2.5455598460124356E-3</v>
      </c>
      <c r="Q31" s="28">
        <f t="shared" ref="Q31:Q36" si="23">Q32+P31</f>
        <v>2.6411087139114546E-2</v>
      </c>
      <c r="R31" s="2"/>
      <c r="S31" s="14">
        <v>6</v>
      </c>
      <c r="T31" s="15">
        <f t="shared" ref="T31:T37" si="24">T5</f>
        <v>17.75</v>
      </c>
      <c r="U31" s="16">
        <f t="shared" ref="U31:U36" si="25">P31/(T31-T32)</f>
        <v>8.4851994867081188E-4</v>
      </c>
      <c r="V31" s="27">
        <f t="shared" ref="V31:V37" si="26">Q31</f>
        <v>2.6411087139114546E-2</v>
      </c>
      <c r="W31" s="15">
        <f>'Structural Information'!$Z$6</f>
        <v>37.8446</v>
      </c>
      <c r="X31" s="15">
        <f t="shared" ref="X31:X36" si="27">W31*V31</f>
        <v>0.99951702834493439</v>
      </c>
      <c r="Y31" s="15">
        <f>((W31*V31)/(X38)*$J$15)</f>
        <v>138.13404114835038</v>
      </c>
      <c r="Z31" s="372">
        <f>Y31</f>
        <v>138.13404114835038</v>
      </c>
      <c r="AA31" s="24">
        <f>_xlfn.IFS((U31&lt;='Frame Capacities'!$BS$14),(U31*'Frame Capacities'!$BM$4*'Frame Capacities'!$BN$14),(AND((U31&gt;'Frame Capacities'!$BS$14),(U31&lt;='Frame Capacities'!$BT$14))),((U31-'Frame Capacities'!$BS$14)*'Frame Capacities'!$BM$4*('Frame Capacities'!$BO$14)+'Frame Capacities'!$BI$14),(AND((U31&gt;'Frame Capacities'!$BT$14),(U31&lt;='Frame Capacities'!$BU$14))),((U31-'Frame Capacities'!$BT$14)*'Frame Capacities'!$BM$4*('Frame Capacities'!$BP$14)+'Frame Capacities'!$BJ$14),(AND((U31&gt;'Frame Capacities'!$BU$14),(U31&lt;='Frame Capacities'!$BV$14))),((U31-'Frame Capacities'!$BU$14)*'Frame Capacities'!$BM$4*('Frame Capacities'!$BQ$14)+'Frame Capacities'!$BK$14))</f>
        <v>9.1195715411436549</v>
      </c>
      <c r="AB31" s="39">
        <f>_xlfn.IFS((U31&lt;='Infill Capacities'!$DA$14),(U31*'Infill Capacities'!$CU$14*'Infill Capacities'!$CT$4),(AND((U31&gt;'Infill Capacities'!$DA$14),(U31&lt;='Infill Capacities'!$DB$14))),((U31-'Infill Capacities'!$DA$14)*'Infill Capacities'!$CT$4*('Infill Capacities'!$CW$14)+'Infill Capacities'!$CP$14),(AND((U31&gt;'Infill Capacities'!$DB$14),(U31&lt;='Infill Capacities'!$DC$14))),((U31-'Infill Capacities'!$DB$14)*'Infill Capacities'!$CT$4*('Infill Capacities'!$CX$14)+'Infill Capacities'!$CQ$14),(AND((U31&gt;'Infill Capacities'!$DC$14),(U31&lt;='Infill Capacities'!$DD$14))),((U31-'Infill Capacities'!$DC$14)*'Infill Capacities'!$CT$4*('Infill Capacities'!$CY$14)+'Infill Capacities'!$CS$14))</f>
        <v>129.1880312963296</v>
      </c>
      <c r="AC31" s="16">
        <f>AA31/$C$16</f>
        <v>0.10239039903978654</v>
      </c>
      <c r="AD31" s="38">
        <f>AB31/$D$16</f>
        <v>0.23962048777364081</v>
      </c>
      <c r="AE31" s="370">
        <f t="shared" ref="AE31:AE36" si="28">AA31+AB31</f>
        <v>138.30760283747324</v>
      </c>
      <c r="AF31" s="370">
        <f>Z31-AE31</f>
        <v>-0.17356168912286307</v>
      </c>
      <c r="AG31" s="325">
        <f t="shared" ref="AG31:AG36" si="29">(Z31-(AE31))/Z31</f>
        <v>-1.2564729713254738E-3</v>
      </c>
      <c r="AH31" s="2"/>
    </row>
    <row r="32" spans="1:34" ht="15.75" thickBot="1" x14ac:dyDescent="0.3">
      <c r="A32" s="1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7"/>
      <c r="O32" s="2"/>
      <c r="P32" s="16">
        <f>_xlfn.IFS(('System Capacities'!$N$20+'System Capacities'!$N$33=2),(ABS(Z19/$G$17)),('System Capacities'!$N$20+'System Capacities'!$N$33=3),(ABS((Z19-'System Capacities'!$G$46)/$G$17)+('System Capacities'!$H$46*'System Capacities'!$D$7)),('System Capacities'!$N$20+'System Capacities'!$N$33=4),(ABS((Z19-'System Capacities'!$G$47)/$G$17)+('System Capacities'!$H$47*'System Capacities'!$D$7)),('System Capacities'!$N$20+'System Capacities'!$N$33=5),(ABS(((Z19-AF19)-'System Capacities'!G$48)/$G$17)+('System Capacities'!$H$48*'System Capacities'!$D$7)),('System Capacities'!$N$20+'System Capacities'!$N$33=6),(ABS(((Z19-AF19)-'System Capacities'!$G$49)/$G$17)+('System Capacities'!$H$49*'System Capacities'!$D$7)),('System Capacities'!$N$20+'System Capacities'!$N$33=7),(ABS(((Z19-AF19)-'System Capacities'!$G$50)/$G$17)+('System Capacities'!$H$50*'System Capacities'!$D$7)),('System Capacities'!N46+'System Capacities'!$N$33=8),(ABS(((Z19-AF19)-'System Capacities'!$G$51)/$G$17)+('System Capacities'!$H$51*'System Capacities'!$D$7)))</f>
        <v>3.7871239047538381E-3</v>
      </c>
      <c r="Q32" s="28">
        <f t="shared" si="23"/>
        <v>2.386552729310211E-2</v>
      </c>
      <c r="R32" s="2"/>
      <c r="S32" s="14">
        <v>5</v>
      </c>
      <c r="T32" s="15">
        <f t="shared" si="24"/>
        <v>14.75</v>
      </c>
      <c r="U32" s="16">
        <f t="shared" si="25"/>
        <v>1.262374634917946E-3</v>
      </c>
      <c r="V32" s="27">
        <f t="shared" si="26"/>
        <v>2.386552729310211E-2</v>
      </c>
      <c r="W32" s="15">
        <f>'Structural Information'!$Z$7</f>
        <v>40.367000000000004</v>
      </c>
      <c r="X32" s="15">
        <f t="shared" si="27"/>
        <v>0.96337974024065298</v>
      </c>
      <c r="Y32" s="15">
        <f>((W32*V32)/(X38)*$J$15)</f>
        <v>133.13983944850307</v>
      </c>
      <c r="Z32" s="372">
        <f>Z31+Y32</f>
        <v>271.27388059685347</v>
      </c>
      <c r="AA32" s="24">
        <f>_xlfn.IFS((U32&lt;='Frame Capacities'!$BS$15),(U32*'Frame Capacities'!$BM$5*'Frame Capacities'!$BN$15),(AND((U32&gt;'Frame Capacities'!$BS$15),(U32&lt;='Frame Capacities'!$BT$15))),((U32-'Frame Capacities'!$BS$15)*'Frame Capacities'!$BM$5*('Frame Capacities'!$BO$15)+'Frame Capacities'!$BI$15),(AND((U32&gt;'Frame Capacities'!$BT$15),(U32&lt;='Frame Capacities'!$BU$15))),((U32-'Frame Capacities'!$BT$15)*'Frame Capacities'!$BM$5*('Frame Capacities'!$BP$15)+'Frame Capacities'!$BJ$15),(AND((U32&gt;'Frame Capacities'!$BU$15),(U32&lt;='Frame Capacities'!$BV$15))),((U32-'Frame Capacities'!$BU$15)*'Frame Capacities'!$BM$5*('Frame Capacities'!$BQ$15)+'Frame Capacities'!$BK$15))</f>
        <v>13.731757094006163</v>
      </c>
      <c r="AB32" s="39">
        <f>_xlfn.IFS((U32&lt;='Infill Capacities'!$DA$15),(U32*'Infill Capacities'!$CU$15*'Infill Capacities'!$CT$5),(AND((U32&gt;'Infill Capacities'!$DA$15),(U32&lt;='Infill Capacities'!$DB$15))),((U32-'Infill Capacities'!$DA$15)*'Infill Capacities'!$CT$5*('Infill Capacities'!$CW$15)+'Infill Capacities'!$CP$15),(AND((U32&gt;'Infill Capacities'!$DB$15),(U32&lt;='Infill Capacities'!$DC$15))),((U32-'Infill Capacities'!$DB$15)*'Infill Capacities'!$CT$5*('Infill Capacities'!$CX$15)+'Infill Capacities'!$CQ$15),(AND((U32&gt;'Infill Capacities'!$DC$15),(U32&lt;='Infill Capacities'!$DD$15))),((U32-'Infill Capacities'!$DC$15)*'Infill Capacities'!$CT$5*('Infill Capacities'!$CY$15)+'Infill Capacities'!$CS$15))</f>
        <v>257.78504501310044</v>
      </c>
      <c r="AC32" s="16">
        <f>AA32/$C$17</f>
        <v>0.1315302403640437</v>
      </c>
      <c r="AD32" s="38">
        <f>AB32/$D$17</f>
        <v>0.47814474457854877</v>
      </c>
      <c r="AE32" s="370">
        <f t="shared" si="28"/>
        <v>271.51680210710663</v>
      </c>
      <c r="AF32" s="370">
        <f t="shared" ref="AF32:AF36" si="30">Z32-AE32</f>
        <v>-0.24292151025315434</v>
      </c>
      <c r="AG32" s="325">
        <f t="shared" si="29"/>
        <v>-8.9548433383516838E-4</v>
      </c>
      <c r="AH32" s="2"/>
    </row>
    <row r="33" spans="1:34" ht="16.5" thickBot="1" x14ac:dyDescent="0.3">
      <c r="A33" s="12"/>
      <c r="B33" s="880" t="s">
        <v>390</v>
      </c>
      <c r="C33" s="881"/>
      <c r="D33" s="2"/>
      <c r="E33" s="2"/>
      <c r="F33" s="2"/>
      <c r="G33" s="2"/>
      <c r="H33" s="2"/>
      <c r="I33" s="2"/>
      <c r="J33" s="2"/>
      <c r="K33" s="2"/>
      <c r="L33" s="2"/>
      <c r="M33" s="2"/>
      <c r="N33" s="7"/>
      <c r="O33" s="2"/>
      <c r="P33" s="16">
        <f>_xlfn.IFS(('System Capacities'!$N$21+'System Capacities'!$N$34=2),(ABS(Z20/$G$18)),('System Capacities'!$N$21+'System Capacities'!$N$34=3),(ABS((Z20-'System Capacities'!$K$46)/$G$18)+('System Capacities'!$L$46*'System Capacities'!$D$8)),('System Capacities'!$N$21+'System Capacities'!$N$34=4),(ABS((Z20-'System Capacities'!$K$47)/$G$18)+('System Capacities'!$L$47*'System Capacities'!$D$8)),('System Capacities'!$N$21+'System Capacities'!$N$34=5),(ABS(((Z20-AF20)-'System Capacities'!$K$48)/$G$18)+('System Capacities'!$L$48*'System Capacities'!$D$8)),('System Capacities'!$N$21+'System Capacities'!$N$34=6),(ABS(((Z20-AF20)-'System Capacities'!$K$49)/$G$18)+('System Capacities'!$L$49*'System Capacities'!$D$8)),('System Capacities'!$N$21+'System Capacities'!$N$34=7),(ABS(((Z20-AF20)-'System Capacities'!$K$50)/$G$18)+('System Capacities'!$L$50*'System Capacities'!$D$8)),('System Capacities'!$N$21+'System Capacities'!$N$34=8),(ABS(((Z20-AF20)-'System Capacities'!$K$51)/$G$18)+('System Capacities'!$L$51*'System Capacities'!$D$8)))</f>
        <v>4.8024291563888034E-3</v>
      </c>
      <c r="Q33" s="28">
        <f t="shared" si="23"/>
        <v>2.0078403388348272E-2</v>
      </c>
      <c r="R33" s="2"/>
      <c r="S33" s="14">
        <v>4</v>
      </c>
      <c r="T33" s="15">
        <f t="shared" si="24"/>
        <v>11.75</v>
      </c>
      <c r="U33" s="16">
        <f t="shared" si="25"/>
        <v>1.6008097187962679E-3</v>
      </c>
      <c r="V33" s="27">
        <f t="shared" si="26"/>
        <v>2.0078403388348272E-2</v>
      </c>
      <c r="W33" s="15">
        <f>'Structural Information'!$Z$8</f>
        <v>40.367000000000004</v>
      </c>
      <c r="X33" s="15">
        <f t="shared" si="27"/>
        <v>0.8105049095774548</v>
      </c>
      <c r="Y33" s="15">
        <f>((W33*V33)/(X38)*$J$15)</f>
        <v>112.0124173531091</v>
      </c>
      <c r="Z33" s="372">
        <f>Z32+Y33</f>
        <v>383.28629794996255</v>
      </c>
      <c r="AA33" s="24">
        <f>_xlfn.IFS((U33&lt;='Frame Capacities'!$BS$16),(U33*'Frame Capacities'!$BM$6*'Frame Capacities'!$BN$16),(AND((U33&gt;'Frame Capacities'!$BS$16),(U33&lt;='Frame Capacities'!$BT$16))),((U33-'Frame Capacities'!$BS$16)*'Frame Capacities'!$BM$6*('Frame Capacities'!$BO$16)+'Frame Capacities'!$BI$16),(AND((U33&gt;'Frame Capacities'!$BT$16),(U33&lt;='Frame Capacities'!$BU$16))),((U33-'Frame Capacities'!$BT$16)*'Frame Capacities'!$BM$6*('Frame Capacities'!$BP$16)+'Frame Capacities'!$BJ$16),(AND((U33&gt;'Frame Capacities'!$BU$16),(U33&lt;='Frame Capacities'!$BV$16))),((U33-'Frame Capacities'!$BU$16)*'Frame Capacities'!$BM$6*('Frame Capacities'!$BQ$16)+'Frame Capacities'!$BK$16))</f>
        <v>18.502871357262855</v>
      </c>
      <c r="AB33" s="39">
        <f>_xlfn.IFS((U33&lt;='Infill Capacities'!$DA$16),(U33*'Infill Capacities'!$CU$16*'Infill Capacities'!$CT$6),(AND((U33&gt;'Infill Capacities'!$DA$16),(U33&lt;='Infill Capacities'!$DB$16))),((U33-'Infill Capacities'!$DA$16)*'Infill Capacities'!$CT$6*('Infill Capacities'!$CW$16)+'Infill Capacities'!$CP$16),(AND((U33&gt;'Infill Capacities'!$DB$16),(U33&lt;='Infill Capacities'!$DC$16))),((U33-'Infill Capacities'!$DB$16)*'Infill Capacities'!$CT$6*('Infill Capacities'!$CX$16)+'Infill Capacities'!$CQ$16),(AND((U33&gt;'Infill Capacities'!$DC$16),(U33&lt;='Infill Capacities'!$DD$16))),((U33-'Infill Capacities'!$DC$16)*'Infill Capacities'!$CT$6*('Infill Capacities'!$CY$16)+'Infill Capacities'!$CS$16))</f>
        <v>364.99479967493033</v>
      </c>
      <c r="AC33" s="16">
        <f>AA33/$C$18</f>
        <v>0.16679271055224928</v>
      </c>
      <c r="AD33" s="38">
        <f>AB33/$D$18</f>
        <v>0.67699949488613331</v>
      </c>
      <c r="AE33" s="370">
        <f t="shared" si="28"/>
        <v>383.49767103219318</v>
      </c>
      <c r="AF33" s="370">
        <f t="shared" si="30"/>
        <v>-0.21137308223063656</v>
      </c>
      <c r="AG33" s="325">
        <f t="shared" si="29"/>
        <v>-5.5147570722246641E-4</v>
      </c>
      <c r="AH33" s="2"/>
    </row>
    <row r="34" spans="1:34" x14ac:dyDescent="0.25">
      <c r="A34" s="12"/>
      <c r="B34" s="876" t="s">
        <v>0</v>
      </c>
      <c r="C34" s="878" t="s">
        <v>94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7"/>
      <c r="O34" s="2"/>
      <c r="P34" s="16">
        <f>_xlfn.IFS(('System Capacities'!$N$22+'System Capacities'!$N$35=2),(Z21/$G$19),('System Capacities'!$N$22+'System Capacities'!$N$35=3),(ABS((Z21-'System Capacities'!$C$56)/$G$19)+('System Capacities'!$D$56*'System Capacities'!$D$9)),('System Capacities'!$N$22+'System Capacities'!$N$35=4),(ABS((Z21-'System Capacities'!$C$57)/$G$19)+('System Capacities'!$D$57*'System Capacities'!$D$9)),('System Capacities'!$N$22+'System Capacities'!$N$35=5),(ABS(((Z21-AF21)-'System Capacities'!$C$58)/$G$19)+('System Capacities'!$D$58*'System Capacities'!$D$9)),('System Capacities'!$N$22+'System Capacities'!$N$35=6),(ABS(((Z21-AF21)-'System Capacities'!$C$59)/$G$19)+('System Capacities'!$D$60*'System Capacities'!$D$9)),('System Capacities'!$N$22+'System Capacities'!$N$35=7),(ABS(((Z21-AF21)-'System Capacities'!$C$60)/$G$19)+('System Capacities'!$D$59*'System Capacities'!$D$9)),('System Capacities'!$N$22+'System Capacities'!$N$35=8),(ABS(((Z21-AF21)-'System Capacities'!$C$61)/$G$19)+('System Capacities'!$D$61*'System Capacities'!$D$9)))</f>
        <v>5.3137362527611309E-3</v>
      </c>
      <c r="Q34" s="28">
        <f t="shared" si="23"/>
        <v>1.527597423195947E-2</v>
      </c>
      <c r="R34" s="2"/>
      <c r="S34" s="14">
        <v>3</v>
      </c>
      <c r="T34" s="15">
        <f t="shared" si="24"/>
        <v>8.75</v>
      </c>
      <c r="U34" s="16">
        <f t="shared" si="25"/>
        <v>1.7712454175870436E-3</v>
      </c>
      <c r="V34" s="27">
        <f t="shared" si="26"/>
        <v>1.527597423195947E-2</v>
      </c>
      <c r="W34" s="15">
        <f>'Structural Information'!$Z$9</f>
        <v>40.367000000000004</v>
      </c>
      <c r="X34" s="15">
        <f t="shared" si="27"/>
        <v>0.61664525182150798</v>
      </c>
      <c r="Y34" s="15">
        <f>((W34*V34)/(X38)*$J$15)</f>
        <v>85.220859848774353</v>
      </c>
      <c r="Z34" s="372">
        <f>Z33+Y34</f>
        <v>468.5071577987369</v>
      </c>
      <c r="AA34" s="24">
        <f>_xlfn.IFS((U34&lt;='Frame Capacities'!$BS$17),(U34*'Frame Capacities'!$BM$7*'Frame Capacities'!$BN$17),(AND((U34&gt;'Frame Capacities'!$BS$17),(U34&lt;='Frame Capacities'!$BT$17))),((U34-'Frame Capacities'!$BS$17)*'Frame Capacities'!$BM$7*('Frame Capacities'!$BO$17)+'Frame Capacities'!$BI$17),(AND((U34&gt;'Frame Capacities'!$BT$17),(U34&lt;='Frame Capacities'!$BU$17))),((U34-'Frame Capacities'!$BT$17)*'Frame Capacities'!$BM$7*('Frame Capacities'!$BP$17)+'Frame Capacities'!$BJ$17),(AND((U34&gt;'Frame Capacities'!$BU$17),(U34&lt;='Frame Capacities'!$BV$17))),((U34-'Frame Capacities'!$BU$17)*'Frame Capacities'!$BM$7*('Frame Capacities'!$BQ$17)+'Frame Capacities'!$BK$17))</f>
        <v>30.212511009566825</v>
      </c>
      <c r="AB34" s="39">
        <f>_xlfn.IFS((U34&lt;='Infill Capacities'!$DA$17),(U34*'Infill Capacities'!$CU$17*'Infill Capacities'!$CT$7),(AND((U34&gt;'Infill Capacities'!$DA$17),(U34&lt;='Infill Capacities'!$DB$17))),((U34-'Infill Capacities'!$DA$17)*'Infill Capacities'!$CT$7*('Infill Capacities'!$CW$17)+'Infill Capacities'!$CP$17),(AND((U34&gt;'Infill Capacities'!$DB$17),(U34&lt;='Infill Capacities'!$DC$17))),((U34-'Infill Capacities'!$DB$17)*'Infill Capacities'!$CT$7*('Infill Capacities'!$CX$17)+'Infill Capacities'!$CQ$17),(AND((U34&gt;'Infill Capacities'!$DC$17),(U34&lt;='Infill Capacities'!$DD$17))),((U34-'Infill Capacities'!$DC$17)*'Infill Capacities'!$CT$7*('Infill Capacities'!$CY$17)+'Infill Capacities'!$CS$17))</f>
        <v>438.42204739219812</v>
      </c>
      <c r="AC34" s="16">
        <f>AA34/$C$19</f>
        <v>0.19593068099589381</v>
      </c>
      <c r="AD34" s="38">
        <f>AB34/$D$19</f>
        <v>0.8373480614231873</v>
      </c>
      <c r="AE34" s="370">
        <f t="shared" si="28"/>
        <v>468.63455840176493</v>
      </c>
      <c r="AF34" s="370">
        <f t="shared" si="30"/>
        <v>-0.12740060302803613</v>
      </c>
      <c r="AG34" s="325">
        <f t="shared" si="29"/>
        <v>-2.7192882949029644E-4</v>
      </c>
      <c r="AH34" s="2"/>
    </row>
    <row r="35" spans="1:34" x14ac:dyDescent="0.25">
      <c r="A35" s="12"/>
      <c r="B35" s="877"/>
      <c r="C35" s="879"/>
      <c r="D35" s="2"/>
      <c r="E35" s="2"/>
      <c r="F35" s="2"/>
      <c r="G35" s="2"/>
      <c r="H35" s="2"/>
      <c r="I35" s="2"/>
      <c r="J35" s="2"/>
      <c r="K35" s="2"/>
      <c r="L35" s="2"/>
      <c r="M35" s="2"/>
      <c r="N35" s="7"/>
      <c r="O35" s="2"/>
      <c r="P35" s="16">
        <f>_xlfn.IFS(('System Capacities'!$N$23+'System Capacities'!$N$36=2),(ABS(Z22/$G$20)),('System Capacities'!$N$23+'System Capacities'!$N$36=3),(ABS((Z22-'System Capacities'!$G$56)/$G$20)+('System Capacities'!$H$56*'System Capacities'!$D$10)),('System Capacities'!$N$23+'System Capacities'!$N$36=4),(ABS((Z22-'System Capacities'!$G$57)/$G$20)+('System Capacities'!$H$57*'System Capacities'!$D$10)),('System Capacities'!$N$23+'System Capacities'!$N$36=5),(ABS(((Z22-AF22)-'System Capacities'!$G$58)/$G$20)+('System Capacities'!$H$58*'System Capacities'!$D$10)),('System Capacities'!$N$23+'System Capacities'!$N$36=6),(ABS(((Z22-AF22)-'System Capacities'!$G$60)/$G$20)+('System Capacities'!$H$60*'System Capacities'!$D$10)),('System Capacities'!$N$23+'System Capacities'!$N$36=7),(ABS(((Z22-AF22)-'System Capacities'!$G$59)/$G$20)+('System Capacities'!$H$59*'System Capacities'!$D$10)),('System Capacities'!$N$23+'System Capacities'!$N$36=8),(ABS(((Z22-AF22)-'System Capacities'!$G$61)/$G$20)+('System Capacities'!$H$61*'System Capacities'!$D$10)))</f>
        <v>5.3167547999303432E-3</v>
      </c>
      <c r="Q35" s="28">
        <f t="shared" si="23"/>
        <v>9.9622379791983393E-3</v>
      </c>
      <c r="R35" s="2"/>
      <c r="S35" s="14">
        <v>2</v>
      </c>
      <c r="T35" s="15">
        <f t="shared" si="24"/>
        <v>5.75</v>
      </c>
      <c r="U35" s="16">
        <f t="shared" si="25"/>
        <v>1.772251599976781E-3</v>
      </c>
      <c r="V35" s="27">
        <f t="shared" si="26"/>
        <v>9.9622379791983393E-3</v>
      </c>
      <c r="W35" s="15">
        <f>'Structural Information'!$Z$10</f>
        <v>40.367000000000004</v>
      </c>
      <c r="X35" s="15">
        <f t="shared" si="27"/>
        <v>0.40214566050629941</v>
      </c>
      <c r="Y35" s="15">
        <f>((W35*V35)/(X38)*$J$15)</f>
        <v>55.57684725791119</v>
      </c>
      <c r="Z35" s="372">
        <f>Z34+Y35</f>
        <v>524.08400505664804</v>
      </c>
      <c r="AA35" s="24">
        <f>_xlfn.IFS((U35&lt;='Frame Capacities'!$BS$18),(U35*'Frame Capacities'!$BM$8*'Frame Capacities'!$BN$18),(AND((U35&gt;'Frame Capacities'!$BS$18),(U35&lt;='Frame Capacities'!$BT$18))),((U35-'Frame Capacities'!$BS$18)*'Frame Capacities'!$BM$8*('Frame Capacities'!$BO$18)+'Frame Capacities'!$BI$18),(AND((U35&gt;'Frame Capacities'!$BT$18),(U35&lt;='Frame Capacities'!$BU$18))),((U35-'Frame Capacities'!$BT$18)*'Frame Capacities'!$BM$8*('Frame Capacities'!$BP$18)+'Frame Capacities'!$BJ$18),(AND((U35&gt;'Frame Capacities'!$BU$18),(U35&lt;='Frame Capacities'!$BV$18))),((U35-'Frame Capacities'!$BU$18)*'Frame Capacities'!$BM$8*('Frame Capacities'!$BQ$18)+'Frame Capacities'!$BK$18))</f>
        <v>34.613449957576655</v>
      </c>
      <c r="AB35" s="39">
        <f>_xlfn.IFS((U35&lt;='Infill Capacities'!$DA$18),(U35*'Infill Capacities'!$CU$18*'Infill Capacities'!$CT$8),(AND((U35&gt;'Infill Capacities'!$DA$18),(U35&lt;='Infill Capacities'!$DB$18))),((U35-'Infill Capacities'!$DA$18)*'Infill Capacities'!$CT$8*('Infill Capacities'!$CW$18)+'Infill Capacities'!$CP$18),(AND((U35&gt;'Infill Capacities'!$DB$18),(U35&lt;='Infill Capacities'!$DC$18))),((U35-'Infill Capacities'!$DB$18)*'Infill Capacities'!$CT$8*('Infill Capacities'!$CX$18)+'Infill Capacities'!$CQ$18),(AND((U35&gt;'Infill Capacities'!$DC$18),(U35&lt;='Infill Capacities'!$DD$18))),((U35-'Infill Capacities'!$DC$18)*'Infill Capacities'!$CT$8*('Infill Capacities'!$CY$18)+'Infill Capacities'!$CS$18))</f>
        <v>489.51576757115458</v>
      </c>
      <c r="AC35" s="16">
        <f>AA35/$C$20</f>
        <v>0.20755616604583246</v>
      </c>
      <c r="AD35" s="38">
        <f>AB35/$D$20</f>
        <v>0.93493263272207427</v>
      </c>
      <c r="AE35" s="370">
        <f t="shared" si="28"/>
        <v>524.12921752873126</v>
      </c>
      <c r="AF35" s="370">
        <f t="shared" si="30"/>
        <v>-4.5212472083221655E-2</v>
      </c>
      <c r="AG35" s="325">
        <f t="shared" si="29"/>
        <v>-8.6269513373785672E-5</v>
      </c>
      <c r="AH35" s="2"/>
    </row>
    <row r="36" spans="1:34" x14ac:dyDescent="0.25">
      <c r="A36" s="12"/>
      <c r="B36" s="80">
        <v>6</v>
      </c>
      <c r="C36" s="331">
        <v>0.12198609782815713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7"/>
      <c r="O36" s="2"/>
      <c r="P36" s="16">
        <f>_xlfn.IFS(('System Capacities'!$N$24+'System Capacities'!$N$37=2),(ABS(Z23/$G$21)),('System Capacities'!$N$24+'System Capacities'!$N$37=3),(ABS((Z23-'System Capacities'!$K$56)/$G$21)+('System Capacities'!$L$56*'System Capacities'!$D$11)),('System Capacities'!$N$24+'System Capacities'!$N$37=4),(ABS((Z23-'System Capacities'!$K$57)/$G$21)+('System Capacities'!$L$57*'System Capacities'!$D$11)),('System Capacities'!$N$24+'System Capacities'!$N$37=5),(ABS(((Z23-AF23)-'System Capacities'!$K$58)/$G$21)+('System Capacities'!$L$58*'System Capacities'!$D$11)),('System Capacities'!$N$24+'System Capacities'!$N$37=6),(ABS(((Z23-AF23)-'System Capacities'!$K$60)/$G$21)+('System Capacities'!$L$60*'System Capacities'!$D$11)),('System Capacities'!$N$24+'System Capacities'!$N$37=7),(ABS(((Z23-AF23)-'System Capacities'!$K$59)/$G$21)+('System Capacities'!$L$59*'System Capacities'!$D$11)),('System Capacities'!$N$24+'System Capacities'!$N$37=8),(ABS(((Z23-AF23)-'System Capacities'!$K$61)/$G$21)+('System Capacities'!$L$61*'System Capacities'!$D$11)))</f>
        <v>4.6454831792679969E-3</v>
      </c>
      <c r="Q36" s="28">
        <f t="shared" si="23"/>
        <v>4.6454831792679969E-3</v>
      </c>
      <c r="R36" s="2"/>
      <c r="S36" s="14">
        <v>1</v>
      </c>
      <c r="T36" s="15">
        <f t="shared" si="24"/>
        <v>2.75</v>
      </c>
      <c r="U36" s="16">
        <f t="shared" si="25"/>
        <v>1.689266610642908E-3</v>
      </c>
      <c r="V36" s="27">
        <f t="shared" si="26"/>
        <v>4.6454831792679969E-3</v>
      </c>
      <c r="W36" s="15">
        <f>'Structural Information'!$Z$11</f>
        <v>40.367000000000004</v>
      </c>
      <c r="X36" s="15">
        <f t="shared" si="27"/>
        <v>0.18752421949751125</v>
      </c>
      <c r="Y36" s="15">
        <f>((W36*V36)/(X38)*$J$15)</f>
        <v>25.915994943351972</v>
      </c>
      <c r="Z36" s="372">
        <f>Z35+Y36</f>
        <v>550</v>
      </c>
      <c r="AA36" s="24">
        <f>_xlfn.IFS((U36&lt;='Frame Capacities'!$BS$19),(U36*'Frame Capacities'!$BM$9*'Frame Capacities'!$BN$19),(AND((U36&gt;'Frame Capacities'!$BS$19),(U36&lt;='Frame Capacities'!$BT$19))),((U36-'Frame Capacities'!$BS$19)*'Frame Capacities'!$BM$9*('Frame Capacities'!$BO$19)+'Frame Capacities'!$BI$19),(AND((U36&gt;'Frame Capacities'!$BT$19),(U36&lt;='Frame Capacities'!$BU$19))),((U36-'Frame Capacities'!$BT$19)*'Frame Capacities'!$BM$9*('Frame Capacities'!$BP$19)+'Frame Capacities'!$BJ$19),(AND((U36&gt;'Frame Capacities'!$BU$19),(U36&lt;='Frame Capacities'!$BV$19))),((U36-'Frame Capacities'!$BU$19)*'Frame Capacities'!$BM$9*('Frame Capacities'!$BQ$19)+'Frame Capacities'!$BK$19))</f>
        <v>62.531177209281182</v>
      </c>
      <c r="AB36" s="39">
        <f>_xlfn.IFS((U36&lt;='Infill Capacities'!$DA$19),(U36*'Infill Capacities'!$CU$19*'Infill Capacities'!$CT$9),(AND((U36&gt;'Infill Capacities'!$DA$19),(U36&lt;='Infill Capacities'!$DB$19))),((U36-'Infill Capacities'!$DA$19)*'Infill Capacities'!$CT$9*('Infill Capacities'!$CW$19)+'Infill Capacities'!$CP$19),(AND((U36&gt;'Infill Capacities'!$DB$19),(U36&lt;='Infill Capacities'!$DC$19))),((U36-'Infill Capacities'!$DB$19)*'Infill Capacities'!$CT$9*('Infill Capacities'!$CX$19)+'Infill Capacities'!$CQ$19),(AND((U36&gt;'Infill Capacities'!$DC$19),(U36&lt;='Infill Capacities'!$DD$19))),((U36-'Infill Capacities'!$DC$19)*'Infill Capacities'!$CT$9*('Infill Capacities'!$CY$19)+'Infill Capacities'!$CS$19))</f>
        <v>487.46882279071878</v>
      </c>
      <c r="AC36" s="16">
        <f>AA36/$C$21</f>
        <v>0.25719523979288555</v>
      </c>
      <c r="AD36" s="38">
        <f>AB36/$D$21</f>
        <v>0.94505867065016202</v>
      </c>
      <c r="AE36" s="370">
        <f t="shared" si="28"/>
        <v>550</v>
      </c>
      <c r="AF36" s="370">
        <f t="shared" si="30"/>
        <v>0</v>
      </c>
      <c r="AG36" s="325">
        <f t="shared" si="29"/>
        <v>0</v>
      </c>
      <c r="AH36" s="2"/>
    </row>
    <row r="37" spans="1:34" x14ac:dyDescent="0.25">
      <c r="A37" s="12"/>
      <c r="B37" s="80">
        <v>5</v>
      </c>
      <c r="C37" s="331">
        <v>0.11681792850313966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7"/>
      <c r="O37" s="2"/>
      <c r="P37" s="16">
        <v>0</v>
      </c>
      <c r="Q37" s="28">
        <f>P37</f>
        <v>0</v>
      </c>
      <c r="R37" s="2"/>
      <c r="S37" s="14">
        <v>0</v>
      </c>
      <c r="T37" s="15">
        <f t="shared" si="24"/>
        <v>0</v>
      </c>
      <c r="U37" s="32" t="s">
        <v>85</v>
      </c>
      <c r="V37" s="27">
        <f t="shared" si="26"/>
        <v>0</v>
      </c>
      <c r="W37" s="15" t="str">
        <f>E11</f>
        <v>-</v>
      </c>
      <c r="X37" s="15">
        <v>0</v>
      </c>
      <c r="Y37" s="15" t="s">
        <v>85</v>
      </c>
      <c r="Z37" s="29" t="s">
        <v>85</v>
      </c>
      <c r="AA37" s="24" t="s">
        <v>85</v>
      </c>
      <c r="AB37" s="24" t="s">
        <v>85</v>
      </c>
      <c r="AC37" s="52" t="s">
        <v>85</v>
      </c>
      <c r="AD37" s="24" t="s">
        <v>85</v>
      </c>
      <c r="AE37" s="371" t="s">
        <v>85</v>
      </c>
      <c r="AF37" s="371" t="s">
        <v>85</v>
      </c>
      <c r="AG37" s="2"/>
      <c r="AH37" s="2"/>
    </row>
    <row r="38" spans="1:34" x14ac:dyDescent="0.25">
      <c r="A38" s="12"/>
      <c r="B38" s="80">
        <v>4</v>
      </c>
      <c r="C38" s="331">
        <v>0.10888482930773553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7"/>
      <c r="O38" s="2"/>
      <c r="P38" s="2"/>
      <c r="Q38" s="2"/>
      <c r="R38" s="2"/>
      <c r="S38" s="2"/>
      <c r="T38" s="2"/>
      <c r="U38" s="2"/>
      <c r="V38" s="2"/>
      <c r="W38" s="23" t="s">
        <v>99</v>
      </c>
      <c r="X38" s="34">
        <f>SUM(X31:X37)</f>
        <v>3.9797168099883602</v>
      </c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12"/>
      <c r="B39" s="80">
        <v>3</v>
      </c>
      <c r="C39" s="331">
        <v>8.9303086789399522E-2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5.75" thickBot="1" x14ac:dyDescent="0.3">
      <c r="A40" s="12"/>
      <c r="B40" s="80">
        <v>2</v>
      </c>
      <c r="C40" s="331">
        <v>6.1853154419607134E-2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5.75" thickBot="1" x14ac:dyDescent="0.3">
      <c r="A41" s="12"/>
      <c r="B41" s="88">
        <v>1</v>
      </c>
      <c r="C41" s="332">
        <v>2.9780625962401119E-2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7"/>
      <c r="O41" s="2"/>
      <c r="P41" s="859" t="s">
        <v>284</v>
      </c>
      <c r="Q41" s="861"/>
      <c r="R41" s="178"/>
      <c r="S41" s="859" t="s">
        <v>284</v>
      </c>
      <c r="T41" s="860"/>
      <c r="U41" s="860"/>
      <c r="V41" s="860"/>
      <c r="W41" s="860"/>
      <c r="X41" s="860"/>
      <c r="Y41" s="860"/>
      <c r="Z41" s="860"/>
      <c r="AA41" s="860"/>
      <c r="AB41" s="860"/>
      <c r="AC41" s="860"/>
      <c r="AD41" s="860"/>
      <c r="AE41" s="860"/>
      <c r="AF41" s="861"/>
      <c r="AG41" s="2"/>
      <c r="AH41" s="2"/>
    </row>
    <row r="42" spans="1:34" x14ac:dyDescent="0.25">
      <c r="A42" s="12"/>
      <c r="B42" s="280"/>
      <c r="C42" s="314"/>
      <c r="D42" s="2"/>
      <c r="E42" s="2"/>
      <c r="F42" s="2"/>
      <c r="G42" s="2"/>
      <c r="H42" s="2"/>
      <c r="I42" s="2"/>
      <c r="J42" s="2"/>
      <c r="K42" s="2"/>
      <c r="L42" s="2"/>
      <c r="M42" s="2"/>
      <c r="N42" s="7"/>
      <c r="O42" s="2"/>
      <c r="P42" s="865" t="s">
        <v>102</v>
      </c>
      <c r="Q42" s="866" t="s">
        <v>101</v>
      </c>
      <c r="R42" s="2"/>
      <c r="S42" s="549" t="s">
        <v>0</v>
      </c>
      <c r="T42" s="549" t="s">
        <v>92</v>
      </c>
      <c r="U42" s="866" t="s">
        <v>123</v>
      </c>
      <c r="V42" s="865" t="s">
        <v>94</v>
      </c>
      <c r="W42" s="549" t="s">
        <v>97</v>
      </c>
      <c r="X42" s="549" t="s">
        <v>98</v>
      </c>
      <c r="Y42" s="596" t="s">
        <v>95</v>
      </c>
      <c r="Z42" s="596" t="s">
        <v>96</v>
      </c>
      <c r="AA42" s="867" t="s">
        <v>216</v>
      </c>
      <c r="AB42" s="867" t="s">
        <v>215</v>
      </c>
      <c r="AC42" s="867" t="s">
        <v>217</v>
      </c>
      <c r="AD42" s="867" t="s">
        <v>218</v>
      </c>
      <c r="AE42" s="875" t="s">
        <v>422</v>
      </c>
      <c r="AF42" s="840" t="s">
        <v>423</v>
      </c>
      <c r="AG42" s="870" t="s">
        <v>276</v>
      </c>
      <c r="AH42" s="2"/>
    </row>
    <row r="43" spans="1:34" x14ac:dyDescent="0.25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7"/>
      <c r="O43" s="2"/>
      <c r="P43" s="553"/>
      <c r="Q43" s="550"/>
      <c r="R43" s="2"/>
      <c r="S43" s="550"/>
      <c r="T43" s="550"/>
      <c r="U43" s="550"/>
      <c r="V43" s="553"/>
      <c r="W43" s="550"/>
      <c r="X43" s="550"/>
      <c r="Y43" s="553"/>
      <c r="Z43" s="553"/>
      <c r="AA43" s="596"/>
      <c r="AB43" s="596"/>
      <c r="AC43" s="596"/>
      <c r="AD43" s="596"/>
      <c r="AE43" s="871"/>
      <c r="AF43" s="841"/>
      <c r="AG43" s="870"/>
      <c r="AH43" s="2"/>
    </row>
    <row r="44" spans="1:34" x14ac:dyDescent="0.25">
      <c r="A44" s="1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7"/>
      <c r="O44" s="2"/>
      <c r="P44" s="16">
        <f>_xlfn.IFS(('System Capacities'!$N$19+'System Capacities'!$N$32=2),(ABS(Z31/$G$16)),('System Capacities'!$N$19+'System Capacities'!$N$32=3),(ABS((Z31-'System Capacities'!$C$46)/$G$16)+('System Capacities'!$D$46*'System Capacities'!$D$6)),('System Capacities'!$N$19+'System Capacities'!$N$32=4),(ABS((Z31-'System Capacities'!$C$47)/$G$16)+('System Capacities'!$D$47*'System Capacities'!$D$6)),('System Capacities'!$N$19+'System Capacities'!$N$32=5),(ABS(((Z31-AF31)-'System Capacities'!$C$48)/$G$16)+('System Capacities'!$D$48*'System Capacities'!$D$6)),('System Capacities'!$N$19+'System Capacities'!$N$32=6),(ABS(((Z31-AF31)-'System Capacities'!$C$50)/$G$16)+('System Capacities'!$D$50*'System Capacities'!$D$6)),('System Capacities'!$N$19+'System Capacities'!$N$32=7),(ABS(((Z31-AF31)-'System Capacities'!$C$49)/$G$16)+('System Capacities'!$D$49*'System Capacities'!$D$6)),('System Capacities'!$N$19+'System Capacities'!$N$32=8),(ABS(((Z31-AF31)-'System Capacities'!$C$51)/$G$16)+('System Capacities'!$D$51*'System Capacities'!$D$6)))</f>
        <v>2.5423654325631879E-3</v>
      </c>
      <c r="Q44" s="28">
        <f t="shared" ref="Q44:Q49" si="31">Q45+P44</f>
        <v>2.6399954286863248E-2</v>
      </c>
      <c r="R44" s="2"/>
      <c r="S44" s="14">
        <v>6</v>
      </c>
      <c r="T44" s="15">
        <f t="shared" ref="T44:T50" si="32">T5</f>
        <v>17.75</v>
      </c>
      <c r="U44" s="16">
        <f t="shared" ref="U44:U49" si="33">P44/(T44-T45)</f>
        <v>8.4745514418772935E-4</v>
      </c>
      <c r="V44" s="27">
        <f t="shared" ref="V44:V50" si="34">Q44</f>
        <v>2.6399954286863248E-2</v>
      </c>
      <c r="W44" s="15">
        <f>'Structural Information'!$Z$6</f>
        <v>37.8446</v>
      </c>
      <c r="X44" s="15">
        <f t="shared" ref="X44:X49" si="35">W44*V44</f>
        <v>0.99909571000462483</v>
      </c>
      <c r="Y44" s="15">
        <f>((W44*V44)/(X51)*$J$15)</f>
        <v>138.11123975575873</v>
      </c>
      <c r="Z44" s="372">
        <f>Y44</f>
        <v>138.11123975575873</v>
      </c>
      <c r="AA44" s="24">
        <f>_xlfn.IFS((U44&lt;='Frame Capacities'!$BS$14),(U44*'Frame Capacities'!$BM$4*'Frame Capacities'!$BN$14),(AND((U44&gt;'Frame Capacities'!$BS$14),(U44&lt;='Frame Capacities'!$BT$14))),((U44-'Frame Capacities'!$BS$14)*'Frame Capacities'!$BM$4*('Frame Capacities'!$BO$14)+'Frame Capacities'!$BI$14),(AND((U44&gt;'Frame Capacities'!$BT$14),(U44&lt;='Frame Capacities'!$BU$14))),((U44-'Frame Capacities'!$BT$14)*'Frame Capacities'!$BM$4*('Frame Capacities'!$BP$14)+'Frame Capacities'!$BJ$14),(AND((U44&gt;'Frame Capacities'!$BU$14),(U44&lt;='Frame Capacities'!$BV$14))),((U44-'Frame Capacities'!$BU$14)*'Frame Capacities'!$BM$4*('Frame Capacities'!$BQ$14)+'Frame Capacities'!$BK$14))</f>
        <v>9.1081274252144855</v>
      </c>
      <c r="AB44" s="39">
        <f>_xlfn.IFS((U44&lt;='Infill Capacities'!$DA$14),(U44*'Infill Capacities'!$CU$14*'Infill Capacities'!$CT$4),(AND((U44&gt;'Infill Capacities'!$DA$14),(U44&lt;='Infill Capacities'!$DB$14))),((U44-'Infill Capacities'!$DA$14)*'Infill Capacities'!$CT$4*('Infill Capacities'!$CW$14)+'Infill Capacities'!$CP$14),(AND((U44&gt;'Infill Capacities'!$DB$14),(U44&lt;='Infill Capacities'!$DC$14))),((U44-'Infill Capacities'!$DB$14)*'Infill Capacities'!$CT$4*('Infill Capacities'!$CX$14)+'Infill Capacities'!$CQ$14),(AND((U44&gt;'Infill Capacities'!$DC$14),(U44&lt;='Infill Capacities'!$DD$14))),((U44-'Infill Capacities'!$DC$14)*'Infill Capacities'!$CT$4*('Infill Capacities'!$CY$14)+'Infill Capacities'!$CS$14))</f>
        <v>129.02591372313591</v>
      </c>
      <c r="AC44" s="16">
        <f>AA44/$C$16</f>
        <v>0.1022619097142345</v>
      </c>
      <c r="AD44" s="38">
        <f>AB44/$D$16</f>
        <v>0.23931978892735029</v>
      </c>
      <c r="AE44" s="370">
        <f t="shared" ref="AE44:AE49" si="36">AA44+AB44</f>
        <v>138.13404114835041</v>
      </c>
      <c r="AF44" s="370">
        <f>Z44-AE44</f>
        <v>-2.280139259167413E-2</v>
      </c>
      <c r="AG44" s="325">
        <f t="shared" ref="AG44:AG49" si="37">(Z44-(AE44))/Z44</f>
        <v>-1.6509440239619163E-4</v>
      </c>
      <c r="AH44" s="2"/>
    </row>
    <row r="45" spans="1:34" x14ac:dyDescent="0.25">
      <c r="A45" s="1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7"/>
      <c r="O45" s="2"/>
      <c r="P45" s="16">
        <f>_xlfn.IFS(('System Capacities'!$N$20+'System Capacities'!$N$33=2),(ABS(Z32/$G$17)),('System Capacities'!$N$20+'System Capacities'!$N$33=3),(ABS((Z32-'System Capacities'!$G$46)/$G$17)+('System Capacities'!$H$46*'System Capacities'!$D$7)),('System Capacities'!$N$20+'System Capacities'!$N$33=4),(ABS((Z32-'System Capacities'!$G$47)/$G$17)+('System Capacities'!$H$47*'System Capacities'!$D$7)),('System Capacities'!$N$20+'System Capacities'!$N$33=5),(ABS(((Z32-AF32)-'System Capacities'!G$48)/$G$17)+('System Capacities'!$H$48*'System Capacities'!$D$7)),('System Capacities'!$N$20+'System Capacities'!$N$33=6),(ABS(((Z32-AF32)-'System Capacities'!$G$49)/$G$17)+('System Capacities'!$H$49*'System Capacities'!$D$7)),('System Capacities'!$N$20+'System Capacities'!$N$33=7),(ABS(((Z32-AF32)-'System Capacities'!$G$50)/$G$17)+('System Capacities'!$H$50*'System Capacities'!$D$7)),('System Capacities'!N59+'System Capacities'!$N$33=8),(ABS(((Z32-AF32)-'System Capacities'!$G$51)/$G$17)+('System Capacities'!$H$51*'System Capacities'!$D$7)))</f>
        <v>3.7837356287748962E-3</v>
      </c>
      <c r="Q45" s="28">
        <f t="shared" si="31"/>
        <v>2.385758885430006E-2</v>
      </c>
      <c r="R45" s="2"/>
      <c r="S45" s="14">
        <v>5</v>
      </c>
      <c r="T45" s="15">
        <f t="shared" si="32"/>
        <v>14.75</v>
      </c>
      <c r="U45" s="16">
        <f t="shared" si="33"/>
        <v>1.2612452095916321E-3</v>
      </c>
      <c r="V45" s="27">
        <f t="shared" si="34"/>
        <v>2.385758885430006E-2</v>
      </c>
      <c r="W45" s="15">
        <f>'Structural Information'!$Z$7</f>
        <v>40.367000000000004</v>
      </c>
      <c r="X45" s="15">
        <f t="shared" si="35"/>
        <v>0.96305928928153062</v>
      </c>
      <c r="Y45" s="15">
        <f>((W45*V45)/(X51)*$J$15)</f>
        <v>133.12970025700179</v>
      </c>
      <c r="Z45" s="372">
        <f>Z44+Y45</f>
        <v>271.24094001276052</v>
      </c>
      <c r="AA45" s="24">
        <f>_xlfn.IFS((U45&lt;='Frame Capacities'!$BS$15),(U45*'Frame Capacities'!$BM$5*'Frame Capacities'!$BN$15),(AND((U45&gt;'Frame Capacities'!$BS$15),(U45&lt;='Frame Capacities'!$BT$15))),((U45-'Frame Capacities'!$BS$15)*'Frame Capacities'!$BM$5*('Frame Capacities'!$BO$15)+'Frame Capacities'!$BI$15),(AND((U45&gt;'Frame Capacities'!$BT$15),(U45&lt;='Frame Capacities'!$BU$15))),((U45-'Frame Capacities'!$BT$15)*'Frame Capacities'!$BM$5*('Frame Capacities'!$BP$15)+'Frame Capacities'!$BJ$15),(AND((U45&gt;'Frame Capacities'!$BU$15),(U45&lt;='Frame Capacities'!$BV$15))),((U45-'Frame Capacities'!$BU$15)*'Frame Capacities'!$BM$5*('Frame Capacities'!$BQ$15)+'Frame Capacities'!$BK$15))</f>
        <v>13.719471522189544</v>
      </c>
      <c r="AB45" s="39">
        <f>_xlfn.IFS((U45&lt;='Infill Capacities'!$DA$15),(U45*'Infill Capacities'!$CU$15*'Infill Capacities'!$CT$5),(AND((U45&gt;'Infill Capacities'!$DA$15),(U45&lt;='Infill Capacities'!$DB$15))),((U45-'Infill Capacities'!$DA$15)*'Infill Capacities'!$CT$5*('Infill Capacities'!$CW$15)+'Infill Capacities'!$CP$15),(AND((U45&gt;'Infill Capacities'!$DB$15),(U45&lt;='Infill Capacities'!$DC$15))),((U45-'Infill Capacities'!$DB$15)*'Infill Capacities'!$CT$5*('Infill Capacities'!$CX$15)+'Infill Capacities'!$CQ$15),(AND((U45&gt;'Infill Capacities'!$DC$15),(U45&lt;='Infill Capacities'!$DD$15))),((U45-'Infill Capacities'!$DC$15)*'Infill Capacities'!$CT$5*('Infill Capacities'!$CY$15)+'Infill Capacities'!$CS$15))</f>
        <v>257.55440907466391</v>
      </c>
      <c r="AC45" s="16">
        <f>AA45/$C$17</f>
        <v>0.13141256247307992</v>
      </c>
      <c r="AD45" s="38">
        <f>AB45/$D$17</f>
        <v>0.47771695652797053</v>
      </c>
      <c r="AE45" s="370">
        <f t="shared" si="36"/>
        <v>271.27388059685347</v>
      </c>
      <c r="AF45" s="370">
        <f t="shared" ref="AF45:AF49" si="38">Z45-AE45</f>
        <v>-3.2940584092955305E-2</v>
      </c>
      <c r="AG45" s="325">
        <f t="shared" si="37"/>
        <v>-1.2144399769225698E-4</v>
      </c>
      <c r="AH45" s="2"/>
    </row>
    <row r="46" spans="1:34" x14ac:dyDescent="0.25">
      <c r="A46" s="1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7"/>
      <c r="O46" s="2"/>
      <c r="P46" s="16">
        <f>_xlfn.IFS(('System Capacities'!$N$21+'System Capacities'!$N$34=2),(ABS(Z33/$G$18)),('System Capacities'!$N$21+'System Capacities'!$N$34=3),(ABS((Z33-'System Capacities'!$K$46)/$G$18)+('System Capacities'!$L$46*'System Capacities'!$D$8)),('System Capacities'!$N$21+'System Capacities'!$N$34=4),(ABS((Z33-'System Capacities'!$K$47)/$G$18)+('System Capacities'!$L$47*'System Capacities'!$D$8)),('System Capacities'!$N$21+'System Capacities'!$N$34=5),(ABS(((Z33-AF33)-'System Capacities'!$K$48)/$G$18)+('System Capacities'!$L$48*'System Capacities'!$D$8)),('System Capacities'!$N$21+'System Capacities'!$N$34=6),(ABS(((Z33-AF33)-'System Capacities'!$K$49)/$G$18)+('System Capacities'!$L$49*'System Capacities'!$D$8)),('System Capacities'!$N$21+'System Capacities'!$N$34=7),(ABS(((Z33-AF33)-'System Capacities'!$K$50)/$G$18)+('System Capacities'!$L$50*'System Capacities'!$D$8)),('System Capacities'!$N$21+'System Capacities'!$N$34=8),(ABS(((Z33-AF33)-'System Capacities'!$K$51)/$G$18)+('System Capacities'!$L$51*'System Capacities'!$D$8)))</f>
        <v>4.7997821931093452E-3</v>
      </c>
      <c r="Q46" s="28">
        <f t="shared" si="31"/>
        <v>2.0073853225525164E-2</v>
      </c>
      <c r="R46" s="2"/>
      <c r="S46" s="14">
        <v>4</v>
      </c>
      <c r="T46" s="15">
        <f t="shared" si="32"/>
        <v>11.75</v>
      </c>
      <c r="U46" s="16">
        <f t="shared" si="33"/>
        <v>1.5999273977031151E-3</v>
      </c>
      <c r="V46" s="27">
        <f t="shared" si="34"/>
        <v>2.0073853225525164E-2</v>
      </c>
      <c r="W46" s="15">
        <f>'Structural Information'!$Z$8</f>
        <v>40.367000000000004</v>
      </c>
      <c r="X46" s="15">
        <f t="shared" si="35"/>
        <v>0.81032123315477433</v>
      </c>
      <c r="Y46" s="15">
        <f>((W46*V46)/(X51)*$J$15)</f>
        <v>112.01576484689646</v>
      </c>
      <c r="Z46" s="372">
        <f>Z45+Y46</f>
        <v>383.25670485965696</v>
      </c>
      <c r="AA46" s="24">
        <f>_xlfn.IFS((U46&lt;='Frame Capacities'!$BS$16),(U46*'Frame Capacities'!$BM$6*'Frame Capacities'!$BN$16),(AND((U46&gt;'Frame Capacities'!$BS$16),(U46&lt;='Frame Capacities'!$BT$16))),((U46-'Frame Capacities'!$BS$16)*'Frame Capacities'!$BM$6*('Frame Capacities'!$BO$16)+'Frame Capacities'!$BI$16),(AND((U46&gt;'Frame Capacities'!$BT$16),(U46&lt;='Frame Capacities'!$BU$16))),((U46-'Frame Capacities'!$BT$16)*'Frame Capacities'!$BM$6*('Frame Capacities'!$BP$16)+'Frame Capacities'!$BJ$16),(AND((U46&gt;'Frame Capacities'!$BU$16),(U46&lt;='Frame Capacities'!$BV$16))),((U46-'Frame Capacities'!$BU$16)*'Frame Capacities'!$BM$6*('Frame Capacities'!$BQ$16)+'Frame Capacities'!$BK$16))</f>
        <v>18.492673097288094</v>
      </c>
      <c r="AB46" s="39">
        <f>_xlfn.IFS((U46&lt;='Infill Capacities'!$DA$16),(U46*'Infill Capacities'!$CU$16*'Infill Capacities'!$CT$6),(AND((U46&gt;'Infill Capacities'!$DA$16),(U46&lt;='Infill Capacities'!$DB$16))),((U46-'Infill Capacities'!$DA$16)*'Infill Capacities'!$CT$6*('Infill Capacities'!$CW$16)+'Infill Capacities'!$CP$16),(AND((U46&gt;'Infill Capacities'!$DB$16),(U46&lt;='Infill Capacities'!$DC$16))),((U46-'Infill Capacities'!$DB$16)*'Infill Capacities'!$CT$6*('Infill Capacities'!$CX$16)+'Infill Capacities'!$CQ$16),(AND((U46&gt;'Infill Capacities'!$DC$16),(U46&lt;='Infill Capacities'!$DD$16))),((U46-'Infill Capacities'!$DC$16)*'Infill Capacities'!$CT$6*('Infill Capacities'!$CY$16)+'Infill Capacities'!$CS$16))</f>
        <v>364.7936248526745</v>
      </c>
      <c r="AC46" s="16">
        <f>AA46/$C$18</f>
        <v>0.16670077912218834</v>
      </c>
      <c r="AD46" s="38">
        <f>AB46/$D$18</f>
        <v>0.67662635189019937</v>
      </c>
      <c r="AE46" s="370">
        <f t="shared" si="36"/>
        <v>383.2862979499626</v>
      </c>
      <c r="AF46" s="370">
        <f t="shared" si="38"/>
        <v>-2.9593090305638725E-2</v>
      </c>
      <c r="AG46" s="325">
        <f t="shared" si="37"/>
        <v>-7.7214801281755231E-5</v>
      </c>
      <c r="AH46" s="2"/>
    </row>
    <row r="47" spans="1:34" x14ac:dyDescent="0.25">
      <c r="A47" s="1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7"/>
      <c r="O47" s="2"/>
      <c r="P47" s="16">
        <f>_xlfn.IFS(('System Capacities'!$N$22+'System Capacities'!$N$35=2),(Z34/$G$19),('System Capacities'!$N$22+'System Capacities'!$N$35=3),(ABS((Z34-'System Capacities'!$C$56)/$G$19)+('System Capacities'!$D$56*'System Capacities'!$D$9)),('System Capacities'!$N$22+'System Capacities'!$N$35=4),(ABS((Z34-'System Capacities'!$C$57)/$G$19)+('System Capacities'!$D$57*'System Capacities'!$D$9)),('System Capacities'!$N$22+'System Capacities'!$N$35=5),(ABS(((Z34-AF34)-'System Capacities'!$C$58)/$G$19)+('System Capacities'!$D$58*'System Capacities'!$D$9)),('System Capacities'!$N$22+'System Capacities'!$N$35=6),(ABS(((Z34-AF34)-'System Capacities'!$C$59)/$G$19)+('System Capacities'!$D$60*'System Capacities'!$D$9)),('System Capacities'!$N$22+'System Capacities'!$N$35=7),(ABS(((Z34-AF34)-'System Capacities'!$C$60)/$G$19)+('System Capacities'!$D$59*'System Capacities'!$D$9)),('System Capacities'!$N$22+'System Capacities'!$N$35=8),(ABS(((Z34-AF34)-'System Capacities'!$C$61)/$G$19)+('System Capacities'!$D$61*'System Capacities'!$D$9)))</f>
        <v>5.3122916875006383E-3</v>
      </c>
      <c r="Q47" s="28">
        <f t="shared" si="31"/>
        <v>1.5274071032415817E-2</v>
      </c>
      <c r="R47" s="2"/>
      <c r="S47" s="14">
        <v>3</v>
      </c>
      <c r="T47" s="15">
        <f t="shared" si="32"/>
        <v>8.75</v>
      </c>
      <c r="U47" s="16">
        <f t="shared" si="33"/>
        <v>1.7707638958335461E-3</v>
      </c>
      <c r="V47" s="27">
        <f t="shared" si="34"/>
        <v>1.5274071032415817E-2</v>
      </c>
      <c r="W47" s="15">
        <f>'Structural Information'!$Z$9</f>
        <v>40.367000000000004</v>
      </c>
      <c r="X47" s="15">
        <f t="shared" si="35"/>
        <v>0.61656842536552936</v>
      </c>
      <c r="Y47" s="15">
        <f>((W47*V47)/(X51)*$J$15)</f>
        <v>85.232104160566436</v>
      </c>
      <c r="Z47" s="372">
        <f>Z46+Y47</f>
        <v>468.48880902022341</v>
      </c>
      <c r="AA47" s="24">
        <f>_xlfn.IFS((U47&lt;='Frame Capacities'!$BS$17),(U47*'Frame Capacities'!$BM$7*'Frame Capacities'!$BN$17),(AND((U47&gt;'Frame Capacities'!$BS$17),(U47&lt;='Frame Capacities'!$BT$17))),((U47-'Frame Capacities'!$BS$17)*'Frame Capacities'!$BM$7*('Frame Capacities'!$BO$17)+'Frame Capacities'!$BI$17),(AND((U47&gt;'Frame Capacities'!$BT$17),(U47&lt;='Frame Capacities'!$BU$17))),((U47-'Frame Capacities'!$BT$17)*'Frame Capacities'!$BM$7*('Frame Capacities'!$BP$17)+'Frame Capacities'!$BJ$17),(AND((U47&gt;'Frame Capacities'!$BU$17),(U47&lt;='Frame Capacities'!$BV$17))),((U47-'Frame Capacities'!$BU$17)*'Frame Capacities'!$BM$7*('Frame Capacities'!$BQ$17)+'Frame Capacities'!$BK$17))</f>
        <v>30.204297590277527</v>
      </c>
      <c r="AB47" s="39">
        <f>_xlfn.IFS((U47&lt;='Infill Capacities'!$DA$17),(U47*'Infill Capacities'!$CU$17*'Infill Capacities'!$CT$7),(AND((U47&gt;'Infill Capacities'!$DA$17),(U47&lt;='Infill Capacities'!$DB$17))),((U47-'Infill Capacities'!$DA$17)*'Infill Capacities'!$CT$7*('Infill Capacities'!$CW$17)+'Infill Capacities'!$CP$17),(AND((U47&gt;'Infill Capacities'!$DB$17),(U47&lt;='Infill Capacities'!$DC$17))),((U47-'Infill Capacities'!$DB$17)*'Infill Capacities'!$CT$7*('Infill Capacities'!$CX$17)+'Infill Capacities'!$CQ$17),(AND((U47&gt;'Infill Capacities'!$DC$17),(U47&lt;='Infill Capacities'!$DD$17))),((U47-'Infill Capacities'!$DC$17)*'Infill Capacities'!$CT$7*('Infill Capacities'!$CY$17)+'Infill Capacities'!$CS$17))</f>
        <v>438.30286020845944</v>
      </c>
      <c r="AC47" s="16">
        <f>AA47/$C$19</f>
        <v>0.19587741627936139</v>
      </c>
      <c r="AD47" s="38">
        <f>AB47/$D$19</f>
        <v>0.83712042424607969</v>
      </c>
      <c r="AE47" s="370">
        <f t="shared" si="36"/>
        <v>468.50715779873696</v>
      </c>
      <c r="AF47" s="370">
        <f t="shared" si="38"/>
        <v>-1.834877851354122E-2</v>
      </c>
      <c r="AG47" s="325">
        <f t="shared" si="37"/>
        <v>-3.9165884350396836E-5</v>
      </c>
      <c r="AH47" s="2"/>
    </row>
    <row r="48" spans="1:34" x14ac:dyDescent="0.25">
      <c r="A48" s="1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2"/>
      <c r="P48" s="16">
        <f>_xlfn.IFS(('System Capacities'!$N$23+'System Capacities'!$N$36=2),(ABS(Z35/$G$20)),('System Capacities'!$N$23+'System Capacities'!$N$36=3),(ABS((Z35-'System Capacities'!$G$56)/$G$20)+('System Capacities'!$H$56*'System Capacities'!$D$10)),('System Capacities'!$N$23+'System Capacities'!$N$36=4),(ABS((Z35-'System Capacities'!$G$57)/$G$20)+('System Capacities'!$H$57*'System Capacities'!$D$10)),('System Capacities'!$N$23+'System Capacities'!$N$36=5),(ABS(((Z35-AF35)-'System Capacities'!$G$58)/$G$20)+('System Capacities'!$H$58*'System Capacities'!$D$10)),('System Capacities'!$N$23+'System Capacities'!$N$36=6),(ABS(((Z35-AF35)-'System Capacities'!$G$60)/$G$20)+('System Capacities'!$H$60*'System Capacities'!$D$10)),('System Capacities'!$N$23+'System Capacities'!$N$36=7),(ABS(((Z35-AF35)-'System Capacities'!$G$59)/$G$20)+('System Capacities'!$H$59*'System Capacities'!$D$10)),('System Capacities'!$N$23+'System Capacities'!$N$36=8),(ABS(((Z35-AF35)-'System Capacities'!$G$61)/$G$20)+('System Capacities'!$H$61*'System Capacities'!$D$10)))</f>
        <v>5.3162961656471816E-3</v>
      </c>
      <c r="Q48" s="28">
        <f t="shared" si="31"/>
        <v>9.9617793449151785E-3</v>
      </c>
      <c r="R48" s="2"/>
      <c r="S48" s="14">
        <v>2</v>
      </c>
      <c r="T48" s="15">
        <f t="shared" si="32"/>
        <v>5.75</v>
      </c>
      <c r="U48" s="16">
        <f t="shared" si="33"/>
        <v>1.7720987218823939E-3</v>
      </c>
      <c r="V48" s="27">
        <f t="shared" si="34"/>
        <v>9.9617793449151785E-3</v>
      </c>
      <c r="W48" s="15">
        <f>'Structural Information'!$Z$10</f>
        <v>40.367000000000004</v>
      </c>
      <c r="X48" s="15">
        <f t="shared" si="35"/>
        <v>0.40212714681619105</v>
      </c>
      <c r="Y48" s="15">
        <f>((W48*V48)/(X51)*$J$15)</f>
        <v>55.588546953097293</v>
      </c>
      <c r="Z48" s="372">
        <f>Z47+Y48</f>
        <v>524.07735597332066</v>
      </c>
      <c r="AA48" s="24">
        <f>_xlfn.IFS((U48&lt;='Frame Capacities'!$BS$18),(U48*'Frame Capacities'!$BM$8*'Frame Capacities'!$BN$18),(AND((U48&gt;'Frame Capacities'!$BS$18),(U48&lt;='Frame Capacities'!$BT$18))),((U48-'Frame Capacities'!$BS$18)*'Frame Capacities'!$BM$8*('Frame Capacities'!$BO$18)+'Frame Capacities'!$BI$18),(AND((U48&gt;'Frame Capacities'!$BT$18),(U48&lt;='Frame Capacities'!$BU$18))),((U48-'Frame Capacities'!$BT$18)*'Frame Capacities'!$BM$8*('Frame Capacities'!$BP$18)+'Frame Capacities'!$BJ$18),(AND((U48&gt;'Frame Capacities'!$BU$18),(U48&lt;='Frame Capacities'!$BV$18))),((U48-'Frame Capacities'!$BU$18)*'Frame Capacities'!$BM$8*('Frame Capacities'!$BQ$18)+'Frame Capacities'!$BK$18))</f>
        <v>34.610464129678547</v>
      </c>
      <c r="AB48" s="39">
        <f>_xlfn.IFS((U48&lt;='Infill Capacities'!$DA$18),(U48*'Infill Capacities'!$CU$18*'Infill Capacities'!$CT$8),(AND((U48&gt;'Infill Capacities'!$DA$18),(U48&lt;='Infill Capacities'!$DB$18))),((U48-'Infill Capacities'!$DA$18)*'Infill Capacities'!$CT$8*('Infill Capacities'!$CW$18)+'Infill Capacities'!$CP$18),(AND((U48&gt;'Infill Capacities'!$DB$18),(U48&lt;='Infill Capacities'!$DC$18))),((U48-'Infill Capacities'!$DB$18)*'Infill Capacities'!$CT$8*('Infill Capacities'!$CX$18)+'Infill Capacities'!$CQ$18),(AND((U48&gt;'Infill Capacities'!$DC$18),(U48&lt;='Infill Capacities'!$DD$18))),((U48-'Infill Capacities'!$DC$18)*'Infill Capacities'!$CT$8*('Infill Capacities'!$CY$18)+'Infill Capacities'!$CS$18))</f>
        <v>489.47354092696941</v>
      </c>
      <c r="AC48" s="16">
        <f>AA48/$C$20</f>
        <v>0.2075382618209787</v>
      </c>
      <c r="AD48" s="38">
        <f>AB48/$D$20</f>
        <v>0.93485198349638143</v>
      </c>
      <c r="AE48" s="370">
        <f t="shared" si="36"/>
        <v>524.08400505664792</v>
      </c>
      <c r="AF48" s="370">
        <f t="shared" si="38"/>
        <v>-6.6490833272609962E-3</v>
      </c>
      <c r="AG48" s="325">
        <f t="shared" si="37"/>
        <v>-1.2687217357277849E-5</v>
      </c>
      <c r="AH48" s="2"/>
    </row>
    <row r="49" spans="1:34" x14ac:dyDescent="0.25">
      <c r="A49" s="1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7"/>
      <c r="O49" s="2"/>
      <c r="P49" s="16">
        <f>_xlfn.IFS(('System Capacities'!$N$24+'System Capacities'!$N$37=2),(ABS(Z36/$G$21)),('System Capacities'!$N$24+'System Capacities'!$N$37=3),(ABS((Z36-'System Capacities'!$K$56)/$G$21)+('System Capacities'!$L$56*'System Capacities'!$D$11)),('System Capacities'!$N$24+'System Capacities'!$N$37=4),(ABS((Z36-'System Capacities'!$K$57)/$G$21)+('System Capacities'!$L$57*'System Capacities'!$D$11)),('System Capacities'!$N$24+'System Capacities'!$N$37=5),(ABS(((Z36-AF36)-'System Capacities'!$K$58)/$G$21)+('System Capacities'!$L$58*'System Capacities'!$D$11)),('System Capacities'!$N$24+'System Capacities'!$N$37=6),(ABS(((Z36-AF36)-'System Capacities'!$K$60)/$G$21)+('System Capacities'!$L$60*'System Capacities'!$D$11)),('System Capacities'!$N$24+'System Capacities'!$N$37=7),(ABS(((Z36-AF36)-'System Capacities'!$K$59)/$G$21)+('System Capacities'!$L$59*'System Capacities'!$D$11)),('System Capacities'!$N$24+'System Capacities'!$N$37=8),(ABS(((Z36-AF36)-'System Capacities'!$K$61)/$G$21)+('System Capacities'!$L$61*'System Capacities'!$D$11)))</f>
        <v>4.6454831792679969E-3</v>
      </c>
      <c r="Q49" s="28">
        <f t="shared" si="31"/>
        <v>4.6454831792679969E-3</v>
      </c>
      <c r="R49" s="2"/>
      <c r="S49" s="14">
        <v>1</v>
      </c>
      <c r="T49" s="15">
        <f t="shared" si="32"/>
        <v>2.75</v>
      </c>
      <c r="U49" s="16">
        <f t="shared" si="33"/>
        <v>1.689266610642908E-3</v>
      </c>
      <c r="V49" s="27">
        <f t="shared" si="34"/>
        <v>4.6454831792679969E-3</v>
      </c>
      <c r="W49" s="15">
        <f>'Structural Information'!$Z$11</f>
        <v>40.367000000000004</v>
      </c>
      <c r="X49" s="15">
        <f t="shared" si="35"/>
        <v>0.18752421949751125</v>
      </c>
      <c r="Y49" s="15">
        <f>((W49*V49)/(X51)*$J$15)</f>
        <v>25.922644026679304</v>
      </c>
      <c r="Z49" s="372">
        <f>Z48+Y49</f>
        <v>550</v>
      </c>
      <c r="AA49" s="24">
        <f>_xlfn.IFS((U49&lt;='Frame Capacities'!$BS$19),(U49*'Frame Capacities'!$BM$9*'Frame Capacities'!$BN$19),(AND((U49&gt;'Frame Capacities'!$BS$19),(U49&lt;='Frame Capacities'!$BT$19))),((U49-'Frame Capacities'!$BS$19)*'Frame Capacities'!$BM$9*('Frame Capacities'!$BO$19)+'Frame Capacities'!$BI$19),(AND((U49&gt;'Frame Capacities'!$BT$19),(U49&lt;='Frame Capacities'!$BU$19))),((U49-'Frame Capacities'!$BT$19)*'Frame Capacities'!$BM$9*('Frame Capacities'!$BP$19)+'Frame Capacities'!$BJ$19),(AND((U49&gt;'Frame Capacities'!$BU$19),(U49&lt;='Frame Capacities'!$BV$19))),((U49-'Frame Capacities'!$BU$19)*'Frame Capacities'!$BM$9*('Frame Capacities'!$BQ$19)+'Frame Capacities'!$BK$19))</f>
        <v>62.531177209281182</v>
      </c>
      <c r="AB49" s="39">
        <f>_xlfn.IFS((U49&lt;='Infill Capacities'!$DA$19),(U49*'Infill Capacities'!$CU$19*'Infill Capacities'!$CT$9),(AND((U49&gt;'Infill Capacities'!$DA$19),(U49&lt;='Infill Capacities'!$DB$19))),((U49-'Infill Capacities'!$DA$19)*'Infill Capacities'!$CT$9*('Infill Capacities'!$CW$19)+'Infill Capacities'!$CP$19),(AND((U49&gt;'Infill Capacities'!$DB$19),(U49&lt;='Infill Capacities'!$DC$19))),((U49-'Infill Capacities'!$DB$19)*'Infill Capacities'!$CT$9*('Infill Capacities'!$CX$19)+'Infill Capacities'!$CQ$19),(AND((U49&gt;'Infill Capacities'!$DC$19),(U49&lt;='Infill Capacities'!$DD$19))),((U49-'Infill Capacities'!$DC$19)*'Infill Capacities'!$CT$9*('Infill Capacities'!$CY$19)+'Infill Capacities'!$CS$19))</f>
        <v>487.46882279071878</v>
      </c>
      <c r="AC49" s="16">
        <f>AA49/$C$21</f>
        <v>0.25719523979288555</v>
      </c>
      <c r="AD49" s="38">
        <f>AB49/$D$21</f>
        <v>0.94505867065016202</v>
      </c>
      <c r="AE49" s="370">
        <f t="shared" si="36"/>
        <v>550</v>
      </c>
      <c r="AF49" s="370">
        <f t="shared" si="38"/>
        <v>0</v>
      </c>
      <c r="AG49" s="325">
        <f t="shared" si="37"/>
        <v>0</v>
      </c>
      <c r="AH49" s="2"/>
    </row>
    <row r="50" spans="1:34" ht="15.75" thickBot="1" x14ac:dyDescent="0.3">
      <c r="A50" s="9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  <c r="O50" s="2"/>
      <c r="P50" s="16">
        <v>0</v>
      </c>
      <c r="Q50" s="28">
        <f>P50</f>
        <v>0</v>
      </c>
      <c r="R50" s="2"/>
      <c r="S50" s="14">
        <v>0</v>
      </c>
      <c r="T50" s="15">
        <f t="shared" si="32"/>
        <v>0</v>
      </c>
      <c r="U50" s="32" t="s">
        <v>85</v>
      </c>
      <c r="V50" s="27">
        <f t="shared" si="34"/>
        <v>0</v>
      </c>
      <c r="W50" s="15" t="str">
        <f>E11</f>
        <v>-</v>
      </c>
      <c r="X50" s="15">
        <v>0</v>
      </c>
      <c r="Y50" s="15" t="s">
        <v>85</v>
      </c>
      <c r="Z50" s="29" t="s">
        <v>85</v>
      </c>
      <c r="AA50" s="24" t="s">
        <v>85</v>
      </c>
      <c r="AB50" s="24" t="s">
        <v>85</v>
      </c>
      <c r="AC50" s="52" t="s">
        <v>85</v>
      </c>
      <c r="AD50" s="24" t="s">
        <v>85</v>
      </c>
      <c r="AE50" s="371" t="s">
        <v>85</v>
      </c>
      <c r="AF50" s="371" t="s">
        <v>85</v>
      </c>
      <c r="AG50" s="2"/>
      <c r="AH50" s="2"/>
    </row>
    <row r="51" spans="1:3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56"/>
      <c r="W51" s="23" t="s">
        <v>99</v>
      </c>
      <c r="X51" s="34">
        <f>SUM(X44:X50)</f>
        <v>3.9786960241201612</v>
      </c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5.75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5.75" customHeight="1" thickBot="1" x14ac:dyDescent="0.3">
      <c r="A54" s="2"/>
      <c r="B54" s="2"/>
      <c r="C54" s="361"/>
      <c r="D54" s="361"/>
      <c r="E54" s="892" t="s">
        <v>427</v>
      </c>
      <c r="F54" s="893"/>
      <c r="G54" s="893"/>
      <c r="H54" s="893"/>
      <c r="I54" s="894"/>
      <c r="J54" s="361"/>
      <c r="K54" s="361"/>
      <c r="L54" s="361"/>
      <c r="M54" s="361"/>
      <c r="N54" s="361"/>
      <c r="O54" s="2"/>
      <c r="P54" s="862" t="s">
        <v>285</v>
      </c>
      <c r="Q54" s="864"/>
      <c r="R54" s="178"/>
      <c r="S54" s="862" t="s">
        <v>285</v>
      </c>
      <c r="T54" s="863"/>
      <c r="U54" s="863"/>
      <c r="V54" s="863"/>
      <c r="W54" s="863"/>
      <c r="X54" s="863"/>
      <c r="Y54" s="863"/>
      <c r="Z54" s="863"/>
      <c r="AA54" s="863"/>
      <c r="AB54" s="863"/>
      <c r="AC54" s="863"/>
      <c r="AD54" s="863"/>
      <c r="AE54" s="863"/>
      <c r="AF54" s="864"/>
      <c r="AG54" s="2"/>
      <c r="AH54" s="2"/>
    </row>
    <row r="55" spans="1:34" ht="15" customHeight="1" x14ac:dyDescent="0.25">
      <c r="A55" s="2"/>
      <c r="B55" s="2"/>
      <c r="C55" s="361"/>
      <c r="D55" s="361"/>
      <c r="E55" s="383" t="s">
        <v>9</v>
      </c>
      <c r="F55" s="383" t="s">
        <v>2</v>
      </c>
      <c r="G55" s="389" t="s">
        <v>428</v>
      </c>
      <c r="H55" s="389" t="s">
        <v>429</v>
      </c>
      <c r="I55" s="383" t="s">
        <v>426</v>
      </c>
      <c r="J55" s="361"/>
      <c r="K55" s="361"/>
      <c r="L55" s="361"/>
      <c r="M55" s="361"/>
      <c r="N55" s="361"/>
      <c r="O55" s="2"/>
      <c r="P55" s="865" t="s">
        <v>102</v>
      </c>
      <c r="Q55" s="866" t="s">
        <v>101</v>
      </c>
      <c r="R55" s="2"/>
      <c r="S55" s="549" t="s">
        <v>0</v>
      </c>
      <c r="T55" s="549" t="s">
        <v>92</v>
      </c>
      <c r="U55" s="866" t="s">
        <v>123</v>
      </c>
      <c r="V55" s="873" t="s">
        <v>94</v>
      </c>
      <c r="W55" s="549" t="s">
        <v>97</v>
      </c>
      <c r="X55" s="549" t="s">
        <v>98</v>
      </c>
      <c r="Y55" s="596" t="s">
        <v>95</v>
      </c>
      <c r="Z55" s="596" t="s">
        <v>96</v>
      </c>
      <c r="AA55" s="867" t="s">
        <v>216</v>
      </c>
      <c r="AB55" s="867" t="s">
        <v>215</v>
      </c>
      <c r="AC55" s="867" t="s">
        <v>217</v>
      </c>
      <c r="AD55" s="867" t="s">
        <v>218</v>
      </c>
      <c r="AE55" s="875" t="s">
        <v>422</v>
      </c>
      <c r="AF55" s="840" t="s">
        <v>423</v>
      </c>
      <c r="AG55" s="870" t="s">
        <v>276</v>
      </c>
      <c r="AH55" s="2"/>
    </row>
    <row r="56" spans="1:34" ht="15" customHeight="1" x14ac:dyDescent="0.25">
      <c r="A56" s="2"/>
      <c r="B56" s="2"/>
      <c r="C56" s="280"/>
      <c r="D56" s="362"/>
      <c r="E56" s="386">
        <v>6</v>
      </c>
      <c r="F56" s="398">
        <v>17.75</v>
      </c>
      <c r="G56" s="399">
        <f t="shared" ref="G56:G61" si="39">Y57</f>
        <v>138.10819921409029</v>
      </c>
      <c r="H56" s="399">
        <f>G56/$Z$62</f>
        <v>0.25110581675289145</v>
      </c>
      <c r="I56" s="387">
        <f>H56/MAX($H$56:$H$62)</f>
        <v>1</v>
      </c>
      <c r="J56" s="362"/>
      <c r="K56" s="362"/>
      <c r="L56" s="363"/>
      <c r="M56" s="363"/>
      <c r="N56" s="363"/>
      <c r="O56" s="2"/>
      <c r="P56" s="553"/>
      <c r="Q56" s="550"/>
      <c r="R56" s="2"/>
      <c r="S56" s="550"/>
      <c r="T56" s="550"/>
      <c r="U56" s="550"/>
      <c r="V56" s="874"/>
      <c r="W56" s="550"/>
      <c r="X56" s="550"/>
      <c r="Y56" s="553"/>
      <c r="Z56" s="553"/>
      <c r="AA56" s="596"/>
      <c r="AB56" s="596"/>
      <c r="AC56" s="596"/>
      <c r="AD56" s="596"/>
      <c r="AE56" s="871"/>
      <c r="AF56" s="841"/>
      <c r="AG56" s="870"/>
      <c r="AH56" s="2"/>
    </row>
    <row r="57" spans="1:34" ht="15" customHeight="1" x14ac:dyDescent="0.25">
      <c r="A57" s="2"/>
      <c r="B57" s="2"/>
      <c r="C57" s="364"/>
      <c r="D57" s="360"/>
      <c r="E57" s="388">
        <v>5</v>
      </c>
      <c r="F57" s="398">
        <v>14.75</v>
      </c>
      <c r="G57" s="399">
        <f t="shared" si="39"/>
        <v>133.12829160722373</v>
      </c>
      <c r="H57" s="399">
        <f t="shared" ref="H57:H62" si="40">G57/$Z$62</f>
        <v>0.24205143928586131</v>
      </c>
      <c r="I57" s="387">
        <f t="shared" ref="I57:I62" si="41">H57/MAX($H$56:$H$62)</f>
        <v>0.96394198436294931</v>
      </c>
      <c r="J57" s="360"/>
      <c r="K57" s="359"/>
      <c r="L57" s="363"/>
      <c r="M57" s="363"/>
      <c r="N57" s="363"/>
      <c r="O57" s="2"/>
      <c r="P57" s="16">
        <f>_xlfn.IFS(('System Capacities'!$N$19+'System Capacities'!$N$32=2),(ABS(Z44/$G$16)),('System Capacities'!$N$19+'System Capacities'!$N$32=3),(ABS((Z44-'System Capacities'!$C$46)/$G$16)+('System Capacities'!$D$46*'System Capacities'!$D$6)),('System Capacities'!$N$19+'System Capacities'!$N$32=4),(ABS((Z44-'System Capacities'!$C$47)/$G$16)+('System Capacities'!$D$47*'System Capacities'!$D$6)),('System Capacities'!$N$19+'System Capacities'!$N$32=5),(ABS(((Z44-AF44)-'System Capacities'!$C$48)/$G$16)+('System Capacities'!$D$48*'System Capacities'!$D$6)),('System Capacities'!$N$19+'System Capacities'!$N$32=6),(ABS(((Z44-AF44)-'System Capacities'!$C$50)/$G$16)+('System Capacities'!$D$50*'System Capacities'!$D$6)),('System Capacities'!$N$19+'System Capacities'!$N$32=7),(ABS(((Z44-AF44)-'System Capacities'!$C$49)/$G$16)+('System Capacities'!$D$49*'System Capacities'!$D$6)),('System Capacities'!$N$19+'System Capacities'!$N$32=8),(ABS(((Z44-AF44)-'System Capacities'!$C$51)/$G$16)+('System Capacities'!$D$51*'System Capacities'!$D$6)))</f>
        <v>2.5419457715451115E-3</v>
      </c>
      <c r="Q57" s="28">
        <f t="shared" ref="Q57:Q62" si="42">Q58+P57</f>
        <v>2.6398429083446286E-2</v>
      </c>
      <c r="R57" s="2"/>
      <c r="S57" s="14">
        <v>6</v>
      </c>
      <c r="T57" s="15">
        <f t="shared" ref="T57:T63" si="43">T5</f>
        <v>17.75</v>
      </c>
      <c r="U57" s="16">
        <f t="shared" ref="U57:U62" si="44">P57/(T57-T58)</f>
        <v>8.4731525718170385E-4</v>
      </c>
      <c r="V57" s="122">
        <f t="shared" ref="V57:V62" si="45">Q57</f>
        <v>2.6398429083446286E-2</v>
      </c>
      <c r="W57" s="15">
        <f>'Structural Information'!$Z$6</f>
        <v>37.8446</v>
      </c>
      <c r="X57" s="15">
        <f t="shared" ref="X57:X62" si="46">W57*V57</f>
        <v>0.99903798929139132</v>
      </c>
      <c r="Y57" s="15">
        <f>((W57*V57)/(X64)*$J$15)</f>
        <v>138.10819921409029</v>
      </c>
      <c r="Z57" s="372">
        <f>Y57</f>
        <v>138.10819921409029</v>
      </c>
      <c r="AA57" s="24">
        <f>_xlfn.IFS((U57&lt;='Frame Capacities'!$BS$14),(U57*'Frame Capacities'!$BM$4*'Frame Capacities'!$BN$14),(AND((U57&gt;'Frame Capacities'!$BS$14),(U57&lt;='Frame Capacities'!$BT$14))),((U57-'Frame Capacities'!$BS$14)*'Frame Capacities'!$BM$4*('Frame Capacities'!$BO$14)+'Frame Capacities'!$BI$14),(AND((U57&gt;'Frame Capacities'!$BT$14),(U57&lt;='Frame Capacities'!$BU$14))),((U57-'Frame Capacities'!$BT$14)*'Frame Capacities'!$BM$4*('Frame Capacities'!$BP$14)+'Frame Capacities'!$BJ$14),(AND((U57&gt;'Frame Capacities'!$BU$14),(U57&lt;='Frame Capacities'!$BV$14))),((U57-'Frame Capacities'!$BU$14)*'Frame Capacities'!$BM$4*('Frame Capacities'!$BQ$14)+'Frame Capacities'!$BK$14))</f>
        <v>9.1066239725718869</v>
      </c>
      <c r="AB57" s="39">
        <f>_xlfn.IFS((U57&lt;='Infill Capacities'!$DA$14),(U57*'Infill Capacities'!$CU$14*'Infill Capacities'!$CT$4),(AND((U57&gt;'Infill Capacities'!$DA$14),(U57&lt;='Infill Capacities'!$DB$14))),((U57-'Infill Capacities'!$DA$14)*'Infill Capacities'!$CT$4*('Infill Capacities'!$CW$14)+'Infill Capacities'!$CP$14),(AND((U57&gt;'Infill Capacities'!$DB$14),(U57&lt;='Infill Capacities'!$DC$14))),((U57-'Infill Capacities'!$DB$14)*'Infill Capacities'!$CT$4*('Infill Capacities'!$CX$14)+'Infill Capacities'!$CQ$14),(AND((U57&gt;'Infill Capacities'!$DC$14),(U57&lt;='Infill Capacities'!$DD$14))),((U57-'Infill Capacities'!$DC$14)*'Infill Capacities'!$CT$4*('Infill Capacities'!$CY$14)+'Infill Capacities'!$CS$14))</f>
        <v>129.00461578318684</v>
      </c>
      <c r="AC57" s="380">
        <f>AA57/$C$16</f>
        <v>0.10224502963216939</v>
      </c>
      <c r="AD57" s="379">
        <f>AB57/$D$16</f>
        <v>0.23928028509167787</v>
      </c>
      <c r="AE57" s="370">
        <f t="shared" ref="AE57:AE61" si="47">AA57+AB57</f>
        <v>138.11123975575873</v>
      </c>
      <c r="AF57" s="370">
        <f>Z57-AE57</f>
        <v>-3.0405416684402553E-3</v>
      </c>
      <c r="AG57" s="325">
        <f t="shared" ref="AG57:AG62" si="48">(Z57-(AE57))/Z57</f>
        <v>-2.2015649220991713E-5</v>
      </c>
      <c r="AH57" s="2"/>
    </row>
    <row r="58" spans="1:34" ht="15" customHeight="1" x14ac:dyDescent="0.25">
      <c r="A58" s="2"/>
      <c r="B58" s="2"/>
      <c r="C58" s="364"/>
      <c r="D58" s="360"/>
      <c r="E58" s="388">
        <v>4</v>
      </c>
      <c r="F58" s="398">
        <v>11.75</v>
      </c>
      <c r="G58" s="399">
        <f t="shared" si="39"/>
        <v>112.01616510682516</v>
      </c>
      <c r="H58" s="399">
        <f t="shared" si="40"/>
        <v>0.2036657547396821</v>
      </c>
      <c r="I58" s="387">
        <f t="shared" si="41"/>
        <v>0.81107541582800435</v>
      </c>
      <c r="J58" s="360"/>
      <c r="K58" s="359"/>
      <c r="L58" s="363"/>
      <c r="M58" s="363"/>
      <c r="N58" s="363"/>
      <c r="O58" s="2"/>
      <c r="P58" s="16">
        <f>_xlfn.IFS(('System Capacities'!$N$20+'System Capacities'!$N$33=2),(ABS(Z45/$G$17)),('System Capacities'!$N$20+'System Capacities'!$N$33=3),(ABS((Z45-'System Capacities'!$G$46)/$G$17)+('System Capacities'!$H$46*'System Capacities'!$D$7)),('System Capacities'!$N$20+'System Capacities'!$N$33=4),(ABS((Z45-'System Capacities'!$G$47)/$G$17)+('System Capacities'!$H$47*'System Capacities'!$D$7)),('System Capacities'!$N$20+'System Capacities'!$N$33=5),(ABS(((Z45-AF45)-'System Capacities'!G$48)/$G$17)+('System Capacities'!$H$48*'System Capacities'!$D$7)),('System Capacities'!$N$20+'System Capacities'!$N$33=6),(ABS(((Z45-AF45)-'System Capacities'!$G$49)/$G$17)+('System Capacities'!$H$49*'System Capacities'!$D$7)),('System Capacities'!$N$20+'System Capacities'!$N$33=7),(ABS(((Z45-AF45)-'System Capacities'!$G$50)/$G$17)+('System Capacities'!$H$50*'System Capacities'!$D$7)),('System Capacities'!N72+'System Capacities'!$N$33=8),(ABS(((Z45-AF45)-'System Capacities'!$G$51)/$G$17)+('System Capacities'!$H$51*'System Capacities'!$D$7)))</f>
        <v>3.7832761725921228E-3</v>
      </c>
      <c r="Q58" s="28">
        <f t="shared" si="42"/>
        <v>2.3856483311901173E-2</v>
      </c>
      <c r="R58" s="2"/>
      <c r="S58" s="14">
        <v>5</v>
      </c>
      <c r="T58" s="15">
        <f t="shared" si="43"/>
        <v>14.75</v>
      </c>
      <c r="U58" s="16">
        <f t="shared" si="44"/>
        <v>1.2610920575307075E-3</v>
      </c>
      <c r="V58" s="122">
        <f t="shared" si="45"/>
        <v>2.3856483311901173E-2</v>
      </c>
      <c r="W58" s="15">
        <f>'Structural Information'!$Z$7</f>
        <v>40.367000000000004</v>
      </c>
      <c r="X58" s="15">
        <f t="shared" si="46"/>
        <v>0.96301466185151474</v>
      </c>
      <c r="Y58" s="15">
        <f>((W58*V58)/(X64)*$J$15)</f>
        <v>133.12829160722373</v>
      </c>
      <c r="Z58" s="372">
        <f>Z57+Y58</f>
        <v>271.23649082131402</v>
      </c>
      <c r="AA58" s="24">
        <f>_xlfn.IFS((U58&lt;='Frame Capacities'!$BS$15),(U58*'Frame Capacities'!$BM$5*'Frame Capacities'!$BN$15),(AND((U58&gt;'Frame Capacities'!$BS$15),(U58&lt;='Frame Capacities'!$BT$15))),((U58-'Frame Capacities'!$BS$15)*'Frame Capacities'!$BM$5*('Frame Capacities'!$BO$15)+'Frame Capacities'!$BI$15),(AND((U58&gt;'Frame Capacities'!$BT$15),(U58&lt;='Frame Capacities'!$BU$15))),((U58-'Frame Capacities'!$BT$15)*'Frame Capacities'!$BM$5*('Frame Capacities'!$BP$15)+'Frame Capacities'!$BJ$15),(AND((U58&gt;'Frame Capacities'!$BU$15),(U58&lt;='Frame Capacities'!$BV$15))),((U58-'Frame Capacities'!$BU$15)*'Frame Capacities'!$BM$5*('Frame Capacities'!$BQ$15)+'Frame Capacities'!$BK$15))</f>
        <v>13.717805577040702</v>
      </c>
      <c r="AB58" s="39">
        <f>_xlfn.IFS((U58&lt;='Infill Capacities'!$DA$15),(U58*'Infill Capacities'!$CU$15*'Infill Capacities'!$CT$5),(AND((U58&gt;'Infill Capacities'!$DA$15),(U58&lt;='Infill Capacities'!$DB$15))),((U58-'Infill Capacities'!$DA$15)*'Infill Capacities'!$CT$5*('Infill Capacities'!$CW$15)+'Infill Capacities'!$CP$15),(AND((U58&gt;'Infill Capacities'!$DB$15),(U58&lt;='Infill Capacities'!$DC$15))),((U58-'Infill Capacities'!$DB$15)*'Infill Capacities'!$CT$5*('Infill Capacities'!$CX$15)+'Infill Capacities'!$CQ$15),(AND((U58&gt;'Infill Capacities'!$DC$15),(U58&lt;='Infill Capacities'!$DD$15))),((U58-'Infill Capacities'!$DC$15)*'Infill Capacities'!$CT$5*('Infill Capacities'!$CY$15)+'Infill Capacities'!$CS$15))</f>
        <v>257.52313443571973</v>
      </c>
      <c r="AC58" s="380">
        <f>AA58/$C$17</f>
        <v>0.13139660514406803</v>
      </c>
      <c r="AD58" s="379">
        <f>AB58/$D$17</f>
        <v>0.47765894771582634</v>
      </c>
      <c r="AE58" s="370">
        <f t="shared" si="47"/>
        <v>271.2409400127604</v>
      </c>
      <c r="AF58" s="370">
        <f t="shared" ref="AF58:AF62" si="49">Z58-AE58</f>
        <v>-4.4491914463833382E-3</v>
      </c>
      <c r="AG58" s="325">
        <f t="shared" si="48"/>
        <v>-1.640336605488083E-5</v>
      </c>
      <c r="AH58" s="2"/>
    </row>
    <row r="59" spans="1:34" ht="15" customHeight="1" x14ac:dyDescent="0.25">
      <c r="A59" s="2"/>
      <c r="B59" s="2"/>
      <c r="C59" s="364"/>
      <c r="D59" s="360"/>
      <c r="E59" s="388">
        <v>3</v>
      </c>
      <c r="F59" s="398">
        <v>8.75</v>
      </c>
      <c r="G59" s="399">
        <f t="shared" si="39"/>
        <v>85.233614649899579</v>
      </c>
      <c r="H59" s="399">
        <f t="shared" si="40"/>
        <v>0.15497020845436288</v>
      </c>
      <c r="I59" s="387">
        <f t="shared" si="41"/>
        <v>0.61715101011326301</v>
      </c>
      <c r="J59" s="360"/>
      <c r="K59" s="359"/>
      <c r="L59" s="363"/>
      <c r="M59" s="363"/>
      <c r="N59" s="363"/>
      <c r="O59" s="2"/>
      <c r="P59" s="16">
        <f>_xlfn.IFS(('System Capacities'!$N$21+'System Capacities'!$N$34=2),(ABS(Z46/$G$18)),('System Capacities'!$N$21+'System Capacities'!$N$34=3),(ABS((Z46-'System Capacities'!$K$46)/$G$18)+('System Capacities'!$L$46*'System Capacities'!$D$8)),('System Capacities'!$N$21+'System Capacities'!$N$34=4),(ABS((Z46-'System Capacities'!$K$47)/$G$18)+('System Capacities'!$L$47*'System Capacities'!$D$8)),('System Capacities'!$N$21+'System Capacities'!$N$34=5),(ABS(((Z46-AF46)-'System Capacities'!$K$48)/$G$18)+('System Capacities'!$L$48*'System Capacities'!$D$8)),('System Capacities'!$N$21+'System Capacities'!$N$34=6),(ABS(((Z46-AF46)-'System Capacities'!$K$49)/$G$18)+('System Capacities'!$L$49*'System Capacities'!$D$8)),('System Capacities'!$N$21+'System Capacities'!$N$34=7),(ABS(((Z46-AF46)-'System Capacities'!$K$50)/$G$18)+('System Capacities'!$L$50*'System Capacities'!$D$8)),('System Capacities'!$N$21+'System Capacities'!$N$34=8),(ABS(((Z46-AF46)-'System Capacities'!$K$51)/$G$18)+('System Capacities'!$L$51*'System Capacities'!$D$8)))</f>
        <v>4.7994116074958036E-3</v>
      </c>
      <c r="Q59" s="28">
        <f t="shared" si="42"/>
        <v>2.007320713930905E-2</v>
      </c>
      <c r="R59" s="2"/>
      <c r="S59" s="14">
        <v>4</v>
      </c>
      <c r="T59" s="15">
        <f t="shared" si="43"/>
        <v>11.75</v>
      </c>
      <c r="U59" s="16">
        <f t="shared" si="44"/>
        <v>1.5998038691652679E-3</v>
      </c>
      <c r="V59" s="122">
        <f t="shared" si="45"/>
        <v>2.007320713930905E-2</v>
      </c>
      <c r="W59" s="15">
        <f>'Structural Information'!$Z$8</f>
        <v>40.367000000000004</v>
      </c>
      <c r="X59" s="15">
        <f t="shared" si="46"/>
        <v>0.81029515259248852</v>
      </c>
      <c r="Y59" s="15">
        <f>((W59*V59)/(X64)*$J$15)</f>
        <v>112.01616510682516</v>
      </c>
      <c r="Z59" s="372">
        <f>Z58+Y59</f>
        <v>383.25265592813918</v>
      </c>
      <c r="AA59" s="24">
        <f>_xlfn.IFS((U59&lt;='Frame Capacities'!$BS$16),(U59*'Frame Capacities'!$BM$6*'Frame Capacities'!$BN$16),(AND((U59&gt;'Frame Capacities'!$BS$16),(U59&lt;='Frame Capacities'!$BT$16))),((U59-'Frame Capacities'!$BS$16)*'Frame Capacities'!$BM$6*('Frame Capacities'!$BO$16)+'Frame Capacities'!$BI$16),(AND((U59&gt;'Frame Capacities'!$BT$16),(U59&lt;='Frame Capacities'!$BU$16))),((U59-'Frame Capacities'!$BT$16)*'Frame Capacities'!$BM$6*('Frame Capacities'!$BP$16)+'Frame Capacities'!$BJ$16),(AND((U59&gt;'Frame Capacities'!$BU$16),(U59&lt;='Frame Capacities'!$BV$16))),((U59-'Frame Capacities'!$BU$16)*'Frame Capacities'!$BM$6*('Frame Capacities'!$BQ$16)+'Frame Capacities'!$BK$16))</f>
        <v>18.49124529945685</v>
      </c>
      <c r="AB59" s="39">
        <f>_xlfn.IFS((U59&lt;='Infill Capacities'!$DA$16),(U59*'Infill Capacities'!$CU$16*'Infill Capacities'!$CT$6),(AND((U59&gt;'Infill Capacities'!$DA$16),(U59&lt;='Infill Capacities'!$DB$16))),((U59-'Infill Capacities'!$DA$16)*'Infill Capacities'!$CT$6*('Infill Capacities'!$CW$16)+'Infill Capacities'!$CP$16),(AND((U59&gt;'Infill Capacities'!$DB$16),(U59&lt;='Infill Capacities'!$DC$16))),((U59-'Infill Capacities'!$DB$16)*'Infill Capacities'!$CT$6*('Infill Capacities'!$CX$16)+'Infill Capacities'!$CQ$16),(AND((U59&gt;'Infill Capacities'!$DC$16),(U59&lt;='Infill Capacities'!$DD$16))),((U59-'Infill Capacities'!$DC$16)*'Infill Capacities'!$CT$6*('Infill Capacities'!$CY$16)+'Infill Capacities'!$CS$16))</f>
        <v>364.76545956020016</v>
      </c>
      <c r="AC59" s="380">
        <f>AA59/$C$18</f>
        <v>0.16668790834846919</v>
      </c>
      <c r="AD59" s="379">
        <f>AB59/$D$18</f>
        <v>0.67657411035471604</v>
      </c>
      <c r="AE59" s="370">
        <f t="shared" si="47"/>
        <v>383.25670485965702</v>
      </c>
      <c r="AF59" s="370">
        <f t="shared" si="49"/>
        <v>-4.0489315178433571E-3</v>
      </c>
      <c r="AG59" s="325">
        <f t="shared" si="48"/>
        <v>-1.0564653513066696E-5</v>
      </c>
      <c r="AH59" s="2"/>
    </row>
    <row r="60" spans="1:34" ht="15" customHeight="1" x14ac:dyDescent="0.25">
      <c r="A60" s="2"/>
      <c r="B60" s="2"/>
      <c r="C60" s="364"/>
      <c r="D60" s="360"/>
      <c r="E60" s="388">
        <v>2</v>
      </c>
      <c r="F60" s="398">
        <v>5.75</v>
      </c>
      <c r="G60" s="399">
        <f t="shared" si="39"/>
        <v>55.590158405208648</v>
      </c>
      <c r="H60" s="399">
        <f t="shared" si="40"/>
        <v>0.10107301528219755</v>
      </c>
      <c r="I60" s="387">
        <f t="shared" si="41"/>
        <v>0.40251164464924211</v>
      </c>
      <c r="J60" s="360"/>
      <c r="K60" s="359"/>
      <c r="L60" s="363"/>
      <c r="M60" s="363"/>
      <c r="N60" s="363"/>
      <c r="O60" s="2"/>
      <c r="P60" s="16">
        <f>_xlfn.IFS(('System Capacities'!$N$22+'System Capacities'!$N$35=2),(Z47/$G$19),('System Capacities'!$N$22+'System Capacities'!$N$35=3),(ABS((Z47-'System Capacities'!$C$56)/$G$19)+('System Capacities'!$D$56*'System Capacities'!$D$9)),('System Capacities'!$N$22+'System Capacities'!$N$35=4),(ABS((Z47-'System Capacities'!$C$57)/$G$19)+('System Capacities'!$D$57*'System Capacities'!$D$9)),('System Capacities'!$N$22+'System Capacities'!$N$35=5),(ABS(((Z47-AF47)-'System Capacities'!$C$58)/$G$19)+('System Capacities'!$D$58*'System Capacities'!$D$9)),('System Capacities'!$N$22+'System Capacities'!$N$35=6),(ABS(((Z47-AF47)-'System Capacities'!$C$59)/$G$19)+('System Capacities'!$D$60*'System Capacities'!$D$9)),('System Capacities'!$N$22+'System Capacities'!$N$35=7),(ABS(((Z47-AF47)-'System Capacities'!$C$60)/$G$19)+('System Capacities'!$D$59*'System Capacities'!$D$9)),('System Capacities'!$N$22+'System Capacities'!$N$35=8),(ABS(((Z47-AF47)-'System Capacities'!$C$61)/$G$19)+('System Capacities'!$D$61*'System Capacities'!$D$9)))</f>
        <v>5.3120836350473285E-3</v>
      </c>
      <c r="Q60" s="28">
        <f t="shared" si="42"/>
        <v>1.5273795531813246E-2</v>
      </c>
      <c r="R60" s="2"/>
      <c r="S60" s="14">
        <v>3</v>
      </c>
      <c r="T60" s="15">
        <f t="shared" si="43"/>
        <v>8.75</v>
      </c>
      <c r="U60" s="16">
        <f t="shared" si="44"/>
        <v>1.7706945450157762E-3</v>
      </c>
      <c r="V60" s="122">
        <f t="shared" si="45"/>
        <v>1.5273795531813246E-2</v>
      </c>
      <c r="W60" s="15">
        <f>'Structural Information'!$Z$9</f>
        <v>40.367000000000004</v>
      </c>
      <c r="X60" s="15">
        <f t="shared" si="46"/>
        <v>0.61655730423270538</v>
      </c>
      <c r="Y60" s="15">
        <f>((W60*V60)/(X64)*$J$15)</f>
        <v>85.233614649899579</v>
      </c>
      <c r="Z60" s="372">
        <f>Z59+Y60</f>
        <v>468.48627057803878</v>
      </c>
      <c r="AA60" s="24">
        <f>_xlfn.IFS((U60&lt;='Frame Capacities'!$BS$17),(U60*'Frame Capacities'!$BM$7*'Frame Capacities'!$BN$17),(AND((U60&gt;'Frame Capacities'!$BS$17),(U60&lt;='Frame Capacities'!$BT$17))),((U60-'Frame Capacities'!$BS$17)*'Frame Capacities'!$BM$7*('Frame Capacities'!$BO$17)+'Frame Capacities'!$BI$17),(AND((U60&gt;'Frame Capacities'!$BT$17),(U60&lt;='Frame Capacities'!$BU$17))),((U60-'Frame Capacities'!$BT$17)*'Frame Capacities'!$BM$7*('Frame Capacities'!$BP$17)+'Frame Capacities'!$BJ$17),(AND((U60&gt;'Frame Capacities'!$BU$17),(U60&lt;='Frame Capacities'!$BV$17))),((U60-'Frame Capacities'!$BU$17)*'Frame Capacities'!$BM$7*('Frame Capacities'!$BQ$17)+'Frame Capacities'!$BK$17))</f>
        <v>30.203114658581786</v>
      </c>
      <c r="AB60" s="39">
        <f>_xlfn.IFS((U60&lt;='Infill Capacities'!$DA$17),(U60*'Infill Capacities'!$CU$17*'Infill Capacities'!$CT$7),(AND((U60&gt;'Infill Capacities'!$DA$17),(U60&lt;='Infill Capacities'!$DB$17))),((U60-'Infill Capacities'!$DA$17)*'Infill Capacities'!$CT$7*('Infill Capacities'!$CW$17)+'Infill Capacities'!$CP$17),(AND((U60&gt;'Infill Capacities'!$DB$17),(U60&lt;='Infill Capacities'!$DC$17))),((U60-'Infill Capacities'!$DB$17)*'Infill Capacities'!$CT$7*('Infill Capacities'!$CX$17)+'Infill Capacities'!$CQ$17),(AND((U60&gt;'Infill Capacities'!$DC$17),(U60&lt;='Infill Capacities'!$DD$17))),((U60-'Infill Capacities'!$DC$17)*'Infill Capacities'!$CT$7*('Infill Capacities'!$CY$17)+'Infill Capacities'!$CS$17))</f>
        <v>438.28569436164167</v>
      </c>
      <c r="AC60" s="380">
        <f>AA60/$C$19</f>
        <v>0.19586974486758618</v>
      </c>
      <c r="AD60" s="379">
        <f>AB60/$D$19</f>
        <v>0.83708763896842076</v>
      </c>
      <c r="AE60" s="370">
        <f t="shared" si="47"/>
        <v>468.48880902022347</v>
      </c>
      <c r="AF60" s="370">
        <f t="shared" si="49"/>
        <v>-2.5384421846865735E-3</v>
      </c>
      <c r="AG60" s="325">
        <f t="shared" si="48"/>
        <v>-5.4183918379390991E-6</v>
      </c>
      <c r="AH60" s="2"/>
    </row>
    <row r="61" spans="1:34" ht="15" customHeight="1" x14ac:dyDescent="0.25">
      <c r="A61" s="2"/>
      <c r="B61" s="2"/>
      <c r="C61" s="364"/>
      <c r="D61" s="360"/>
      <c r="E61" s="388">
        <v>1</v>
      </c>
      <c r="F61" s="398">
        <v>2.75</v>
      </c>
      <c r="G61" s="399">
        <f t="shared" si="39"/>
        <v>25.923571016752572</v>
      </c>
      <c r="H61" s="399">
        <f t="shared" si="40"/>
        <v>4.7133765485004676E-2</v>
      </c>
      <c r="I61" s="387">
        <f t="shared" si="41"/>
        <v>0.18770479351893363</v>
      </c>
      <c r="J61" s="360"/>
      <c r="K61" s="359"/>
      <c r="L61" s="363"/>
      <c r="M61" s="363"/>
      <c r="N61" s="363"/>
      <c r="O61" s="2"/>
      <c r="P61" s="16">
        <f>_xlfn.IFS(('System Capacities'!$N$23+'System Capacities'!$N$36=2),(ABS(Z48/$G$20)),('System Capacities'!$N$23+'System Capacities'!$N$36=3),(ABS((Z48-'System Capacities'!$G$56)/$G$20)+('System Capacities'!$H$56*'System Capacities'!$D$10)),('System Capacities'!$N$23+'System Capacities'!$N$36=4),(ABS((Z48-'System Capacities'!$G$57)/$G$20)+('System Capacities'!$H$57*'System Capacities'!$D$10)),('System Capacities'!$N$23+'System Capacities'!$N$36=5),(ABS(((Z48-AF48)-'System Capacities'!$G$58)/$G$20)+('System Capacities'!$H$58*'System Capacities'!$D$10)),('System Capacities'!$N$23+'System Capacities'!$N$36=6),(ABS(((Z48-AF48)-'System Capacities'!$G$60)/$G$20)+('System Capacities'!$H$60*'System Capacities'!$D$10)),('System Capacities'!$N$23+'System Capacities'!$N$36=7),(ABS(((Z48-AF48)-'System Capacities'!$G$59)/$G$20)+('System Capacities'!$H$59*'System Capacities'!$D$10)),('System Capacities'!$N$23+'System Capacities'!$N$36=8),(ABS(((Z48-AF48)-'System Capacities'!$G$61)/$G$20)+('System Capacities'!$H$61*'System Capacities'!$D$10)))</f>
        <v>5.3162287174979206E-3</v>
      </c>
      <c r="Q61" s="28">
        <f t="shared" si="42"/>
        <v>9.9617118967659166E-3</v>
      </c>
      <c r="R61" s="2"/>
      <c r="S61" s="14">
        <v>2</v>
      </c>
      <c r="T61" s="15">
        <f t="shared" si="43"/>
        <v>5.75</v>
      </c>
      <c r="U61" s="16">
        <f t="shared" si="44"/>
        <v>1.7720762391659735E-3</v>
      </c>
      <c r="V61" s="122">
        <f>Q61</f>
        <v>9.9617118967659166E-3</v>
      </c>
      <c r="W61" s="15">
        <f>'Structural Information'!$Z$10</f>
        <v>40.367000000000004</v>
      </c>
      <c r="X61" s="15">
        <f t="shared" si="46"/>
        <v>0.40212442413674981</v>
      </c>
      <c r="Y61" s="15">
        <f>((W61*V61)/(X64)*$J$15)</f>
        <v>55.590158405208648</v>
      </c>
      <c r="Z61" s="372">
        <f>Z60+Y61</f>
        <v>524.07642898324741</v>
      </c>
      <c r="AA61" s="24">
        <f>_xlfn.IFS((U61&lt;='Frame Capacities'!$BS$18),(U61*'Frame Capacities'!$BM$8*'Frame Capacities'!$BN$18),(AND((U61&gt;'Frame Capacities'!$BS$18),(U61&lt;='Frame Capacities'!$BT$18))),((U61-'Frame Capacities'!$BS$18)*'Frame Capacities'!$BM$8*('Frame Capacities'!$BO$18)+'Frame Capacities'!$BI$18),(AND((U61&gt;'Frame Capacities'!$BT$18),(U61&lt;='Frame Capacities'!$BU$18))),((U61-'Frame Capacities'!$BT$18)*'Frame Capacities'!$BM$8*('Frame Capacities'!$BP$18)+'Frame Capacities'!$BJ$18),(AND((U61&gt;'Frame Capacities'!$BU$18),(U61&lt;='Frame Capacities'!$BV$18))),((U61-'Frame Capacities'!$BU$18)*'Frame Capacities'!$BM$8*('Frame Capacities'!$BQ$18)+'Frame Capacities'!$BK$18))</f>
        <v>34.610025024768305</v>
      </c>
      <c r="AB61" s="39">
        <f>_xlfn.IFS((U61&lt;='Infill Capacities'!$DA$18),(U61*'Infill Capacities'!$CU$18*'Infill Capacities'!$CT$8),(AND((U61&gt;'Infill Capacities'!$DA$18),(U61&lt;='Infill Capacities'!$DB$18))),((U61-'Infill Capacities'!$DA$18)*'Infill Capacities'!$CT$8*('Infill Capacities'!$CW$18)+'Infill Capacities'!$CP$18),(AND((U61&gt;'Infill Capacities'!$DB$18),(U61&lt;='Infill Capacities'!$DC$18))),((U61-'Infill Capacities'!$DB$18)*'Infill Capacities'!$CT$8*('Infill Capacities'!$CX$18)+'Infill Capacities'!$CQ$18),(AND((U61&gt;'Infill Capacities'!$DC$18),(U61&lt;='Infill Capacities'!$DD$18))),((U61-'Infill Capacities'!$DC$18)*'Infill Capacities'!$CT$8*('Infill Capacities'!$CY$18)+'Infill Capacities'!$CS$18))</f>
        <v>489.46733094855233</v>
      </c>
      <c r="AC61" s="380">
        <f>AA61/$C$20</f>
        <v>0.20753562877134704</v>
      </c>
      <c r="AD61" s="379">
        <f>AB61/$D$20</f>
        <v>0.93484012297654684</v>
      </c>
      <c r="AE61" s="370">
        <f t="shared" si="47"/>
        <v>524.07735597332066</v>
      </c>
      <c r="AF61" s="370">
        <f t="shared" si="49"/>
        <v>-9.2699007325336424E-4</v>
      </c>
      <c r="AG61" s="325">
        <f t="shared" si="48"/>
        <v>-1.7688070326914023E-6</v>
      </c>
      <c r="AH61" s="2"/>
    </row>
    <row r="62" spans="1:34" ht="15" customHeight="1" x14ac:dyDescent="0.25">
      <c r="A62" s="2"/>
      <c r="B62" s="2"/>
      <c r="C62" s="364"/>
      <c r="D62" s="360"/>
      <c r="E62" s="384">
        <v>0</v>
      </c>
      <c r="F62" s="385">
        <v>0</v>
      </c>
      <c r="G62" s="400">
        <v>0</v>
      </c>
      <c r="H62" s="400">
        <f t="shared" si="40"/>
        <v>0</v>
      </c>
      <c r="I62" s="401">
        <f t="shared" si="41"/>
        <v>0</v>
      </c>
      <c r="J62" s="360"/>
      <c r="K62" s="359"/>
      <c r="L62" s="363"/>
      <c r="M62" s="363"/>
      <c r="N62" s="363"/>
      <c r="O62" s="2"/>
      <c r="P62" s="16">
        <f>_xlfn.IFS(('System Capacities'!$N$24+'System Capacities'!$N$37=2),(ABS(Z49/$G$21)),('System Capacities'!$N$24+'System Capacities'!$N$37=3),(ABS((Z49-'System Capacities'!$K$56)/$G$21)+('System Capacities'!$L$56*'System Capacities'!$D$11)),('System Capacities'!$N$24+'System Capacities'!$N$37=4),(ABS((Z49-'System Capacities'!$K$57)/$G$21)+('System Capacities'!$L$57*'System Capacities'!$D$11)),('System Capacities'!$N$24+'System Capacities'!$N$37=5),(ABS(((Z49-AF49)-'System Capacities'!$K$58)/$G$21)+('System Capacities'!$L$58*'System Capacities'!$D$11)),('System Capacities'!$N$24+'System Capacities'!$N$37=6),(ABS(((Z49-AF49)-'System Capacities'!$K$60)/$G$21)+('System Capacities'!$L$60*'System Capacities'!$D$11)),('System Capacities'!$N$24+'System Capacities'!$N$37=7),(ABS(((Z49-AF49)-'System Capacities'!$K$59)/$G$21)+('System Capacities'!$L$59*'System Capacities'!$D$11)),('System Capacities'!$N$24+'System Capacities'!$N$37=8),(ABS(((Z49-AF49)-'System Capacities'!$K$61)/$G$21)+('System Capacities'!$L$61*'System Capacities'!$D$11)))</f>
        <v>4.6454831792679969E-3</v>
      </c>
      <c r="Q62" s="28">
        <f t="shared" si="42"/>
        <v>4.6454831792679969E-3</v>
      </c>
      <c r="R62" s="2"/>
      <c r="S62" s="14">
        <v>1</v>
      </c>
      <c r="T62" s="15">
        <f t="shared" si="43"/>
        <v>2.75</v>
      </c>
      <c r="U62" s="16">
        <f t="shared" si="44"/>
        <v>1.689266610642908E-3</v>
      </c>
      <c r="V62" s="122">
        <f t="shared" si="45"/>
        <v>4.6454831792679969E-3</v>
      </c>
      <c r="W62" s="15">
        <f>'Structural Information'!$Z$11</f>
        <v>40.367000000000004</v>
      </c>
      <c r="X62" s="15">
        <f t="shared" si="46"/>
        <v>0.18752421949751125</v>
      </c>
      <c r="Y62" s="15">
        <f>((W62*V62)/(X64)*$J$15)</f>
        <v>25.923571016752572</v>
      </c>
      <c r="Z62" s="372">
        <f>Z61+Y62</f>
        <v>550</v>
      </c>
      <c r="AA62" s="24">
        <f>_xlfn.IFS((U62&lt;='Frame Capacities'!$BS$19),(U62*'Frame Capacities'!$BM$9*'Frame Capacities'!$BN$19),(AND((U62&gt;'Frame Capacities'!$BS$19),(U62&lt;='Frame Capacities'!$BT$19))),((U62-'Frame Capacities'!$BS$19)*'Frame Capacities'!$BM$9*('Frame Capacities'!$BO$19)+'Frame Capacities'!$BI$19),(AND((U62&gt;'Frame Capacities'!$BT$19),(U62&lt;='Frame Capacities'!$BU$19))),((U62-'Frame Capacities'!$BT$19)*'Frame Capacities'!$BM$9*('Frame Capacities'!$BP$19)+'Frame Capacities'!$BJ$19),(AND((U62&gt;'Frame Capacities'!$BU$19),(U62&lt;='Frame Capacities'!$BV$19))),((U62-'Frame Capacities'!$BU$19)*'Frame Capacities'!$BM$9*('Frame Capacities'!$BQ$19)+'Frame Capacities'!$BK$19))</f>
        <v>62.531177209281182</v>
      </c>
      <c r="AB62" s="39">
        <f>_xlfn.IFS((U62&lt;='Infill Capacities'!$DA$19),(U62*'Infill Capacities'!$CU$19*'Infill Capacities'!$CT$9),(AND((U62&gt;'Infill Capacities'!$DA$19),(U62&lt;='Infill Capacities'!$DB$19))),((U62-'Infill Capacities'!$DA$19)*'Infill Capacities'!$CT$9*('Infill Capacities'!$CW$19)+'Infill Capacities'!$CP$19),(AND((U62&gt;'Infill Capacities'!$DB$19),(U62&lt;='Infill Capacities'!$DC$19))),((U62-'Infill Capacities'!$DB$19)*'Infill Capacities'!$CT$9*('Infill Capacities'!$CX$19)+'Infill Capacities'!$CQ$19),(AND((U62&gt;'Infill Capacities'!$DC$19),(U62&lt;='Infill Capacities'!$DD$19))),((U62-'Infill Capacities'!$DC$19)*'Infill Capacities'!$CT$9*('Infill Capacities'!$CY$19)+'Infill Capacities'!$CS$19))</f>
        <v>487.46882279071878</v>
      </c>
      <c r="AC62" s="380">
        <f>AA62/$C$21</f>
        <v>0.25719523979288555</v>
      </c>
      <c r="AD62" s="379">
        <f>AB62/$D$21</f>
        <v>0.94505867065016202</v>
      </c>
      <c r="AE62" s="370">
        <f>AA62+AB62</f>
        <v>550</v>
      </c>
      <c r="AF62" s="370">
        <f t="shared" si="49"/>
        <v>0</v>
      </c>
      <c r="AG62" s="325">
        <f t="shared" si="48"/>
        <v>0</v>
      </c>
      <c r="AH62" s="2"/>
    </row>
    <row r="63" spans="1:34" ht="15" customHeight="1" x14ac:dyDescent="0.25">
      <c r="A63" s="2"/>
      <c r="B63" s="2"/>
      <c r="C63" s="364"/>
      <c r="D63" s="360"/>
      <c r="E63" s="359"/>
      <c r="F63" s="364"/>
      <c r="G63" s="360"/>
      <c r="H63" s="359"/>
      <c r="I63" s="363"/>
      <c r="J63" s="360"/>
      <c r="K63" s="359"/>
      <c r="L63" s="363"/>
      <c r="M63" s="363"/>
      <c r="N63" s="363"/>
      <c r="O63" s="2"/>
      <c r="P63" s="16">
        <v>0</v>
      </c>
      <c r="Q63" s="28">
        <f>P63</f>
        <v>0</v>
      </c>
      <c r="R63" s="2"/>
      <c r="S63" s="14">
        <v>0</v>
      </c>
      <c r="T63" s="15">
        <f t="shared" si="43"/>
        <v>0</v>
      </c>
      <c r="U63" s="32" t="s">
        <v>85</v>
      </c>
      <c r="V63" s="122">
        <f>Q63</f>
        <v>0</v>
      </c>
      <c r="W63" s="15" t="str">
        <f>E11</f>
        <v>-</v>
      </c>
      <c r="X63" s="15">
        <v>0</v>
      </c>
      <c r="Y63" s="15" t="s">
        <v>85</v>
      </c>
      <c r="Z63" s="29" t="s">
        <v>85</v>
      </c>
      <c r="AA63" s="24" t="s">
        <v>85</v>
      </c>
      <c r="AB63" s="24" t="s">
        <v>85</v>
      </c>
      <c r="AC63" s="52" t="s">
        <v>85</v>
      </c>
      <c r="AD63" s="24" t="s">
        <v>85</v>
      </c>
      <c r="AE63" s="371" t="s">
        <v>85</v>
      </c>
      <c r="AF63" s="371" t="s">
        <v>85</v>
      </c>
      <c r="AG63" s="2"/>
      <c r="AH63" s="2"/>
    </row>
    <row r="64" spans="1:3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77" t="s">
        <v>106</v>
      </c>
      <c r="W64" s="23" t="s">
        <v>99</v>
      </c>
      <c r="X64" s="34">
        <f>SUM(X57:X63)</f>
        <v>3.978553751602361</v>
      </c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5" customHeight="1" x14ac:dyDescent="0.25">
      <c r="A65" s="2"/>
      <c r="B65" s="2"/>
      <c r="C65" s="361"/>
      <c r="D65" s="361"/>
      <c r="E65" s="361"/>
      <c r="F65" s="361"/>
      <c r="G65" s="361"/>
      <c r="H65" s="361"/>
      <c r="I65" s="361"/>
      <c r="J65" s="361"/>
      <c r="K65" s="361"/>
      <c r="L65" s="361"/>
      <c r="M65" s="361"/>
      <c r="N65" s="36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485"/>
      <c r="AG65" s="2"/>
      <c r="AH65" s="2"/>
    </row>
    <row r="66" spans="1:34" ht="15" customHeight="1" x14ac:dyDescent="0.25">
      <c r="A66" s="2"/>
      <c r="B66" s="2"/>
      <c r="C66" s="361"/>
      <c r="D66" s="361"/>
      <c r="E66" s="361"/>
      <c r="F66" s="361"/>
      <c r="G66" s="361"/>
      <c r="H66" s="361"/>
      <c r="I66" s="361"/>
      <c r="J66" s="361"/>
      <c r="K66" s="361"/>
      <c r="L66" s="361"/>
      <c r="M66" s="361"/>
      <c r="N66" s="36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485"/>
      <c r="AG66" s="2"/>
      <c r="AH66" s="2"/>
    </row>
    <row r="67" spans="1:34" ht="15.75" customHeight="1" x14ac:dyDescent="0.25">
      <c r="A67" s="2"/>
      <c r="B67" s="2"/>
      <c r="C67" s="280"/>
      <c r="D67" s="362"/>
      <c r="E67" s="362"/>
      <c r="F67" s="363"/>
      <c r="G67" s="362"/>
      <c r="H67" s="362"/>
      <c r="I67" s="363"/>
      <c r="J67" s="362"/>
      <c r="K67" s="362"/>
      <c r="L67" s="363"/>
      <c r="M67" s="363"/>
      <c r="N67" s="363"/>
      <c r="O67" s="2"/>
      <c r="P67" s="872" t="s">
        <v>309</v>
      </c>
      <c r="Q67" s="872"/>
      <c r="R67" s="2"/>
      <c r="S67" s="2"/>
      <c r="T67" s="2"/>
      <c r="U67" s="136"/>
      <c r="V67" s="136"/>
      <c r="W67" s="373"/>
      <c r="X67" s="373"/>
      <c r="Y67" s="373"/>
      <c r="Z67" s="373"/>
      <c r="AA67" s="2"/>
      <c r="AB67" s="2"/>
      <c r="AC67" s="2"/>
      <c r="AD67" s="2"/>
      <c r="AE67" s="2"/>
      <c r="AF67" s="485"/>
      <c r="AG67" s="2"/>
      <c r="AH67" s="2"/>
    </row>
    <row r="68" spans="1:34" ht="15" customHeight="1" x14ac:dyDescent="0.25">
      <c r="A68" s="2"/>
      <c r="B68" s="2"/>
      <c r="C68" s="364"/>
      <c r="D68" s="360"/>
      <c r="E68" s="359"/>
      <c r="F68" s="363"/>
      <c r="G68" s="360"/>
      <c r="H68" s="359"/>
      <c r="I68" s="363"/>
      <c r="J68" s="360"/>
      <c r="K68" s="359"/>
      <c r="L68" s="363"/>
      <c r="M68" s="363"/>
      <c r="N68" s="363"/>
      <c r="O68" s="2"/>
      <c r="P68" s="227" t="s">
        <v>311</v>
      </c>
      <c r="Q68" s="15">
        <v>550</v>
      </c>
      <c r="R68" s="31" t="s">
        <v>301</v>
      </c>
      <c r="S68" s="2"/>
      <c r="T68" s="2"/>
      <c r="U68" s="136"/>
      <c r="V68" s="136"/>
      <c r="W68" s="373"/>
      <c r="X68" s="373"/>
      <c r="Y68" s="373"/>
      <c r="Z68" s="373"/>
      <c r="AA68" s="2"/>
      <c r="AB68" s="2"/>
      <c r="AC68" s="2"/>
      <c r="AD68" s="2"/>
      <c r="AE68" s="2"/>
      <c r="AF68" s="2"/>
      <c r="AG68" s="2"/>
      <c r="AH68" s="2"/>
    </row>
    <row r="69" spans="1:34" x14ac:dyDescent="0.25">
      <c r="A69" s="2"/>
      <c r="B69" s="2"/>
      <c r="C69" s="364"/>
      <c r="D69" s="360"/>
      <c r="E69" s="359"/>
      <c r="F69" s="363"/>
      <c r="G69" s="360"/>
      <c r="H69" s="359"/>
      <c r="I69" s="363"/>
      <c r="J69" s="360"/>
      <c r="K69" s="359"/>
      <c r="L69" s="363"/>
      <c r="M69" s="363"/>
      <c r="N69" s="363"/>
      <c r="O69" s="2"/>
      <c r="P69" s="2"/>
      <c r="Q69" s="2"/>
      <c r="R69" s="2"/>
      <c r="S69" s="2"/>
      <c r="T69" s="2"/>
      <c r="U69" s="136"/>
      <c r="V69" s="136"/>
      <c r="W69" s="373"/>
      <c r="X69" s="373"/>
      <c r="Y69" s="373"/>
      <c r="Z69" s="373"/>
      <c r="AA69" s="2"/>
      <c r="AB69" s="2"/>
      <c r="AC69" s="2"/>
      <c r="AD69" s="2"/>
      <c r="AE69" s="2"/>
      <c r="AF69" s="2"/>
      <c r="AG69" s="2"/>
      <c r="AH69" s="2"/>
    </row>
    <row r="70" spans="1:34" x14ac:dyDescent="0.25">
      <c r="A70" s="2"/>
      <c r="B70" s="2"/>
      <c r="C70" s="364"/>
      <c r="D70" s="360"/>
      <c r="E70" s="359"/>
      <c r="F70" s="363"/>
      <c r="G70" s="360"/>
      <c r="H70" s="359"/>
      <c r="I70" s="363"/>
      <c r="J70" s="360"/>
      <c r="K70" s="359"/>
      <c r="L70" s="363"/>
      <c r="M70" s="363"/>
      <c r="N70" s="363"/>
      <c r="O70" s="2"/>
      <c r="P70" s="2"/>
      <c r="Q70" s="2"/>
      <c r="R70" s="2"/>
      <c r="S70" s="2"/>
      <c r="T70" s="2"/>
      <c r="U70" s="136"/>
      <c r="V70" s="136"/>
      <c r="W70" s="373"/>
      <c r="X70" s="373"/>
      <c r="Y70" s="373"/>
      <c r="Z70" s="373"/>
      <c r="AA70" s="2"/>
      <c r="AB70" s="2"/>
      <c r="AC70" s="2"/>
      <c r="AD70" s="2"/>
      <c r="AE70" s="2"/>
      <c r="AF70" s="2"/>
      <c r="AG70" s="2"/>
      <c r="AH70" s="2"/>
    </row>
    <row r="71" spans="1:34" x14ac:dyDescent="0.25">
      <c r="A71" s="2"/>
      <c r="B71" s="2"/>
      <c r="C71" s="364"/>
      <c r="D71" s="360"/>
      <c r="E71" s="359"/>
      <c r="F71" s="363"/>
      <c r="G71" s="360"/>
      <c r="H71" s="359"/>
      <c r="I71" s="363"/>
      <c r="J71" s="360"/>
      <c r="K71" s="359"/>
      <c r="L71" s="363"/>
      <c r="M71" s="363"/>
      <c r="N71" s="363"/>
      <c r="O71" s="2"/>
      <c r="P71" s="2"/>
      <c r="Q71" s="2"/>
      <c r="R71" s="2"/>
      <c r="S71" s="2"/>
      <c r="T71" s="2"/>
      <c r="U71" s="136"/>
      <c r="V71" s="136"/>
      <c r="W71" s="373"/>
      <c r="X71" s="373"/>
      <c r="Y71" s="373"/>
      <c r="Z71" s="373"/>
      <c r="AA71" s="2"/>
      <c r="AB71" s="2"/>
      <c r="AC71" s="2"/>
      <c r="AD71" s="2"/>
      <c r="AE71" s="2"/>
      <c r="AF71" s="2"/>
      <c r="AG71" s="2"/>
      <c r="AH71" s="2"/>
    </row>
    <row r="72" spans="1:34" x14ac:dyDescent="0.25">
      <c r="A72" s="2"/>
      <c r="B72" s="2"/>
      <c r="C72" s="364"/>
      <c r="D72" s="360"/>
      <c r="E72" s="359"/>
      <c r="F72" s="363"/>
      <c r="G72" s="360"/>
      <c r="H72" s="359"/>
      <c r="I72" s="363"/>
      <c r="J72" s="360"/>
      <c r="K72" s="359"/>
      <c r="L72" s="363"/>
      <c r="M72" s="363"/>
      <c r="N72" s="363"/>
      <c r="O72" s="2"/>
      <c r="P72" s="2"/>
      <c r="Q72" s="2"/>
      <c r="R72" s="2"/>
      <c r="S72" s="2"/>
      <c r="T72" s="2"/>
      <c r="U72" s="136"/>
      <c r="V72" s="136"/>
      <c r="W72" s="373"/>
      <c r="X72" s="373"/>
      <c r="Y72" s="373"/>
      <c r="Z72" s="373"/>
      <c r="AA72" s="2"/>
      <c r="AB72" s="2"/>
      <c r="AC72" s="2"/>
      <c r="AD72" s="2"/>
      <c r="AE72" s="2"/>
      <c r="AF72" s="2"/>
      <c r="AG72" s="2"/>
      <c r="AH72" s="2"/>
    </row>
    <row r="73" spans="1:34" x14ac:dyDescent="0.25">
      <c r="A73" s="2"/>
      <c r="B73" s="2"/>
      <c r="C73" s="364"/>
      <c r="D73" s="360"/>
      <c r="E73" s="359"/>
      <c r="F73" s="363"/>
      <c r="G73" s="360"/>
      <c r="H73" s="359"/>
      <c r="I73" s="363"/>
      <c r="J73" s="360"/>
      <c r="K73" s="359"/>
      <c r="L73" s="363"/>
      <c r="M73" s="363"/>
      <c r="N73" s="36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5">
      <c r="A74" s="2"/>
      <c r="B74" s="2"/>
      <c r="C74" s="364"/>
      <c r="D74" s="360"/>
      <c r="E74" s="359"/>
      <c r="F74" s="363"/>
      <c r="G74" s="360"/>
      <c r="H74" s="359"/>
      <c r="I74" s="363"/>
      <c r="J74" s="360"/>
      <c r="K74" s="359"/>
      <c r="L74" s="363"/>
      <c r="M74" s="363"/>
      <c r="N74" s="36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3" spans="1:34" x14ac:dyDescent="0.25"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</row>
    <row r="94" spans="1:34" x14ac:dyDescent="0.25">
      <c r="P94" s="315"/>
      <c r="Q94" s="316"/>
      <c r="S94" s="317"/>
      <c r="T94" s="317"/>
      <c r="U94" s="316"/>
      <c r="V94" s="315"/>
      <c r="W94" s="317"/>
      <c r="X94" s="317"/>
      <c r="Y94" s="212"/>
      <c r="Z94" s="212"/>
      <c r="AA94" s="212"/>
      <c r="AB94" s="212"/>
      <c r="AC94" s="212"/>
      <c r="AD94" s="212"/>
      <c r="AE94" s="212"/>
      <c r="AF94" s="212"/>
    </row>
    <row r="95" spans="1:34" x14ac:dyDescent="0.25">
      <c r="P95" s="212"/>
      <c r="Q95" s="317"/>
      <c r="S95" s="317"/>
      <c r="T95" s="317"/>
      <c r="U95" s="317"/>
      <c r="V95" s="212"/>
      <c r="W95" s="317"/>
      <c r="X95" s="317"/>
      <c r="Y95" s="212"/>
      <c r="Z95" s="212"/>
      <c r="AA95" s="212"/>
      <c r="AB95" s="212"/>
      <c r="AC95" s="212"/>
      <c r="AD95" s="212"/>
      <c r="AE95" s="212"/>
      <c r="AF95" s="212"/>
    </row>
    <row r="96" spans="1:34" x14ac:dyDescent="0.25">
      <c r="P96" s="140"/>
      <c r="Q96" s="318"/>
      <c r="S96" s="50"/>
      <c r="T96" s="56"/>
      <c r="U96" s="140"/>
      <c r="V96" s="319"/>
      <c r="W96" s="56"/>
      <c r="X96" s="56"/>
      <c r="Y96" s="56"/>
      <c r="Z96" s="313"/>
      <c r="AA96" s="138"/>
      <c r="AB96" s="320"/>
      <c r="AC96" s="140"/>
      <c r="AD96" s="134"/>
      <c r="AE96" s="134"/>
      <c r="AF96" s="134"/>
    </row>
    <row r="97" spans="16:32" x14ac:dyDescent="0.25">
      <c r="P97" s="140"/>
      <c r="Q97" s="318"/>
      <c r="S97" s="50"/>
      <c r="T97" s="56"/>
      <c r="U97" s="140"/>
      <c r="V97" s="319"/>
      <c r="W97" s="56"/>
      <c r="X97" s="56"/>
      <c r="Y97" s="56"/>
      <c r="Z97" s="313"/>
      <c r="AA97" s="138"/>
      <c r="AB97" s="320"/>
      <c r="AC97" s="140"/>
      <c r="AD97" s="134"/>
      <c r="AE97" s="134"/>
      <c r="AF97" s="134"/>
    </row>
    <row r="98" spans="16:32" x14ac:dyDescent="0.25">
      <c r="P98" s="140"/>
      <c r="Q98" s="318"/>
      <c r="S98" s="50"/>
      <c r="T98" s="56"/>
      <c r="U98" s="140"/>
      <c r="V98" s="319"/>
      <c r="W98" s="56"/>
      <c r="X98" s="56"/>
      <c r="Y98" s="56"/>
      <c r="Z98" s="313"/>
      <c r="AA98" s="138"/>
      <c r="AB98" s="320"/>
      <c r="AC98" s="140"/>
      <c r="AD98" s="134"/>
      <c r="AE98" s="134"/>
      <c r="AF98" s="134"/>
    </row>
    <row r="99" spans="16:32" x14ac:dyDescent="0.25">
      <c r="P99" s="140"/>
      <c r="Q99" s="318"/>
      <c r="S99" s="50"/>
      <c r="T99" s="56"/>
      <c r="U99" s="140"/>
      <c r="V99" s="319"/>
      <c r="W99" s="56"/>
      <c r="X99" s="56"/>
      <c r="Y99" s="56"/>
      <c r="Z99" s="313"/>
      <c r="AA99" s="138"/>
      <c r="AB99" s="320"/>
      <c r="AC99" s="140"/>
      <c r="AD99" s="134"/>
      <c r="AE99" s="134"/>
      <c r="AF99" s="134"/>
    </row>
    <row r="100" spans="16:32" x14ac:dyDescent="0.25">
      <c r="P100" s="140"/>
      <c r="Q100" s="318"/>
      <c r="S100" s="50"/>
      <c r="T100" s="56"/>
      <c r="U100" s="140"/>
      <c r="V100" s="319"/>
      <c r="W100" s="56"/>
      <c r="X100" s="56"/>
      <c r="Y100" s="56"/>
      <c r="Z100" s="313"/>
      <c r="AA100" s="138"/>
      <c r="AB100" s="320"/>
      <c r="AC100" s="140"/>
      <c r="AD100" s="134"/>
      <c r="AE100" s="134"/>
      <c r="AF100" s="134"/>
    </row>
    <row r="101" spans="16:32" x14ac:dyDescent="0.25">
      <c r="P101" s="140"/>
      <c r="Q101" s="318"/>
      <c r="S101" s="50"/>
      <c r="T101" s="56"/>
      <c r="U101" s="140"/>
      <c r="V101" s="319"/>
      <c r="W101" s="56"/>
      <c r="X101" s="56"/>
      <c r="Y101" s="56"/>
      <c r="Z101" s="313"/>
      <c r="AA101" s="138"/>
      <c r="AB101" s="320"/>
      <c r="AC101" s="140"/>
      <c r="AD101" s="134"/>
      <c r="AE101" s="134"/>
      <c r="AF101" s="134"/>
    </row>
    <row r="102" spans="16:32" x14ac:dyDescent="0.25">
      <c r="P102" s="140"/>
      <c r="Q102" s="318"/>
      <c r="S102" s="50"/>
      <c r="T102" s="56"/>
      <c r="U102" s="321"/>
      <c r="V102" s="319"/>
      <c r="W102" s="56"/>
      <c r="X102" s="56"/>
      <c r="Y102" s="56"/>
      <c r="Z102" s="313"/>
      <c r="AA102" s="138"/>
      <c r="AB102" s="138"/>
      <c r="AC102" s="217"/>
      <c r="AD102" s="138"/>
      <c r="AE102" s="138"/>
      <c r="AF102" s="138"/>
    </row>
    <row r="103" spans="16:32" x14ac:dyDescent="0.25">
      <c r="V103" s="322"/>
      <c r="W103" s="137"/>
      <c r="X103" s="323"/>
    </row>
    <row r="106" spans="16:32" x14ac:dyDescent="0.25"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</row>
    <row r="107" spans="16:32" x14ac:dyDescent="0.25">
      <c r="P107" s="315"/>
      <c r="Q107" s="316"/>
      <c r="S107" s="317"/>
      <c r="T107" s="317"/>
      <c r="U107" s="316"/>
      <c r="V107" s="315"/>
      <c r="W107" s="317"/>
      <c r="X107" s="317"/>
      <c r="Y107" s="212"/>
      <c r="Z107" s="212"/>
      <c r="AA107" s="212"/>
      <c r="AB107" s="212"/>
      <c r="AC107" s="212"/>
      <c r="AD107" s="212"/>
      <c r="AE107" s="212"/>
      <c r="AF107" s="212"/>
    </row>
    <row r="108" spans="16:32" x14ac:dyDescent="0.25">
      <c r="P108" s="212"/>
      <c r="Q108" s="317"/>
      <c r="S108" s="317"/>
      <c r="T108" s="317"/>
      <c r="U108" s="317"/>
      <c r="V108" s="212"/>
      <c r="W108" s="317"/>
      <c r="X108" s="317"/>
      <c r="Y108" s="212"/>
      <c r="Z108" s="212"/>
      <c r="AA108" s="212"/>
      <c r="AB108" s="212"/>
      <c r="AC108" s="212"/>
      <c r="AD108" s="212"/>
      <c r="AE108" s="212"/>
      <c r="AF108" s="212"/>
    </row>
    <row r="109" spans="16:32" x14ac:dyDescent="0.25">
      <c r="P109" s="140"/>
      <c r="Q109" s="318"/>
      <c r="S109" s="50"/>
      <c r="T109" s="56"/>
      <c r="U109" s="140"/>
      <c r="V109" s="319"/>
      <c r="W109" s="56"/>
      <c r="X109" s="56"/>
      <c r="Y109" s="56"/>
      <c r="Z109" s="313"/>
      <c r="AA109" s="138"/>
      <c r="AB109" s="320"/>
      <c r="AC109" s="140"/>
      <c r="AD109" s="134"/>
      <c r="AE109" s="134"/>
      <c r="AF109" s="134"/>
    </row>
    <row r="110" spans="16:32" x14ac:dyDescent="0.25">
      <c r="P110" s="140"/>
      <c r="Q110" s="318"/>
      <c r="S110" s="50"/>
      <c r="T110" s="56"/>
      <c r="U110" s="140"/>
      <c r="V110" s="319"/>
      <c r="W110" s="56"/>
      <c r="X110" s="56"/>
      <c r="Y110" s="56"/>
      <c r="Z110" s="313"/>
      <c r="AA110" s="138"/>
      <c r="AB110" s="320"/>
      <c r="AC110" s="140"/>
      <c r="AD110" s="134"/>
      <c r="AE110" s="134"/>
      <c r="AF110" s="134"/>
    </row>
    <row r="111" spans="16:32" x14ac:dyDescent="0.25">
      <c r="P111" s="140"/>
      <c r="Q111" s="318"/>
      <c r="S111" s="50"/>
      <c r="T111" s="56"/>
      <c r="U111" s="140"/>
      <c r="V111" s="319"/>
      <c r="W111" s="56"/>
      <c r="X111" s="56"/>
      <c r="Y111" s="56"/>
      <c r="Z111" s="313"/>
      <c r="AA111" s="138"/>
      <c r="AB111" s="320"/>
      <c r="AC111" s="140"/>
      <c r="AD111" s="134"/>
      <c r="AE111" s="134"/>
      <c r="AF111" s="134"/>
    </row>
    <row r="112" spans="16:32" x14ac:dyDescent="0.25">
      <c r="P112" s="140"/>
      <c r="Q112" s="318"/>
      <c r="S112" s="50"/>
      <c r="T112" s="56"/>
      <c r="U112" s="140"/>
      <c r="V112" s="319"/>
      <c r="W112" s="56"/>
      <c r="X112" s="56"/>
      <c r="Y112" s="56"/>
      <c r="Z112" s="313"/>
      <c r="AA112" s="138"/>
      <c r="AB112" s="320"/>
      <c r="AC112" s="140"/>
      <c r="AD112" s="134"/>
      <c r="AE112" s="134"/>
      <c r="AF112" s="134"/>
    </row>
    <row r="113" spans="16:32" x14ac:dyDescent="0.25">
      <c r="P113" s="321"/>
      <c r="Q113" s="318"/>
      <c r="S113" s="50"/>
      <c r="T113" s="56"/>
      <c r="U113" s="140"/>
      <c r="V113" s="319"/>
      <c r="W113" s="56"/>
      <c r="X113" s="56"/>
      <c r="Y113" s="56"/>
      <c r="Z113" s="313"/>
      <c r="AA113" s="138"/>
      <c r="AB113" s="320"/>
      <c r="AC113" s="140"/>
      <c r="AD113" s="134"/>
      <c r="AE113" s="134"/>
      <c r="AF113" s="134"/>
    </row>
    <row r="114" spans="16:32" x14ac:dyDescent="0.25">
      <c r="P114" s="140"/>
      <c r="Q114" s="318"/>
      <c r="S114" s="50"/>
      <c r="T114" s="56"/>
      <c r="U114" s="140"/>
      <c r="V114" s="319"/>
      <c r="W114" s="56"/>
      <c r="X114" s="56"/>
      <c r="Y114" s="56"/>
      <c r="Z114" s="313"/>
      <c r="AA114" s="138"/>
      <c r="AB114" s="320"/>
      <c r="AC114" s="140"/>
      <c r="AD114" s="134"/>
      <c r="AE114" s="134"/>
      <c r="AF114" s="134"/>
    </row>
    <row r="115" spans="16:32" x14ac:dyDescent="0.25">
      <c r="P115" s="140"/>
      <c r="Q115" s="318"/>
      <c r="S115" s="50"/>
      <c r="T115" s="56"/>
      <c r="U115" s="321"/>
      <c r="V115" s="319"/>
      <c r="W115" s="56"/>
      <c r="X115" s="56"/>
      <c r="Y115" s="56"/>
      <c r="Z115" s="313"/>
      <c r="AA115" s="138"/>
      <c r="AB115" s="138"/>
      <c r="AC115" s="217"/>
      <c r="AD115" s="138"/>
      <c r="AE115" s="138"/>
      <c r="AF115" s="138"/>
    </row>
    <row r="116" spans="16:32" x14ac:dyDescent="0.25">
      <c r="V116" s="322"/>
      <c r="W116" s="137"/>
      <c r="X116" s="323"/>
    </row>
    <row r="119" spans="16:32" x14ac:dyDescent="0.25"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</row>
    <row r="120" spans="16:32" x14ac:dyDescent="0.25">
      <c r="P120" s="315"/>
      <c r="Q120" s="316"/>
      <c r="S120" s="317"/>
      <c r="T120" s="317"/>
      <c r="U120" s="316"/>
      <c r="V120" s="315"/>
      <c r="W120" s="317"/>
      <c r="X120" s="317"/>
      <c r="Y120" s="212"/>
      <c r="Z120" s="212"/>
      <c r="AA120" s="212"/>
      <c r="AB120" s="212"/>
      <c r="AC120" s="212"/>
      <c r="AD120" s="212"/>
      <c r="AE120" s="212"/>
      <c r="AF120" s="212"/>
    </row>
    <row r="121" spans="16:32" x14ac:dyDescent="0.25">
      <c r="P121" s="212"/>
      <c r="Q121" s="317"/>
      <c r="S121" s="317"/>
      <c r="T121" s="317"/>
      <c r="U121" s="317"/>
      <c r="V121" s="212"/>
      <c r="W121" s="317"/>
      <c r="X121" s="317"/>
      <c r="Y121" s="212"/>
      <c r="Z121" s="212"/>
      <c r="AA121" s="212"/>
      <c r="AB121" s="212"/>
      <c r="AC121" s="212"/>
      <c r="AD121" s="212"/>
      <c r="AE121" s="212"/>
      <c r="AF121" s="212"/>
    </row>
    <row r="122" spans="16:32" x14ac:dyDescent="0.25">
      <c r="P122" s="140"/>
      <c r="Q122" s="318"/>
      <c r="S122" s="50"/>
      <c r="T122" s="56"/>
      <c r="U122" s="140"/>
      <c r="V122" s="319"/>
      <c r="W122" s="56"/>
      <c r="X122" s="56"/>
      <c r="Y122" s="56"/>
      <c r="Z122" s="313"/>
      <c r="AA122" s="138"/>
      <c r="AB122" s="320"/>
      <c r="AC122" s="140"/>
      <c r="AD122" s="134"/>
      <c r="AE122" s="134"/>
      <c r="AF122" s="134"/>
    </row>
    <row r="123" spans="16:32" x14ac:dyDescent="0.25">
      <c r="P123" s="140"/>
      <c r="Q123" s="318"/>
      <c r="S123" s="50"/>
      <c r="T123" s="56"/>
      <c r="U123" s="140"/>
      <c r="V123" s="319"/>
      <c r="W123" s="56"/>
      <c r="X123" s="56"/>
      <c r="Y123" s="56"/>
      <c r="Z123" s="313"/>
      <c r="AA123" s="138"/>
      <c r="AB123" s="320"/>
      <c r="AC123" s="140"/>
      <c r="AD123" s="134"/>
      <c r="AE123" s="134"/>
      <c r="AF123" s="134"/>
    </row>
    <row r="124" spans="16:32" x14ac:dyDescent="0.25">
      <c r="P124" s="140"/>
      <c r="Q124" s="318"/>
      <c r="S124" s="50"/>
      <c r="T124" s="56"/>
      <c r="U124" s="140"/>
      <c r="V124" s="319"/>
      <c r="W124" s="56"/>
      <c r="X124" s="56"/>
      <c r="Y124" s="56"/>
      <c r="Z124" s="313"/>
      <c r="AA124" s="138"/>
      <c r="AB124" s="320"/>
      <c r="AC124" s="140"/>
      <c r="AD124" s="134"/>
      <c r="AE124" s="134"/>
      <c r="AF124" s="134"/>
    </row>
    <row r="125" spans="16:32" x14ac:dyDescent="0.25">
      <c r="P125" s="140"/>
      <c r="Q125" s="318"/>
      <c r="S125" s="50"/>
      <c r="T125" s="56"/>
      <c r="U125" s="140"/>
      <c r="V125" s="319"/>
      <c r="W125" s="56"/>
      <c r="X125" s="56"/>
      <c r="Y125" s="56"/>
      <c r="Z125" s="313"/>
      <c r="AA125" s="138"/>
      <c r="AB125" s="320"/>
      <c r="AC125" s="140"/>
      <c r="AD125" s="134"/>
      <c r="AE125" s="134"/>
      <c r="AF125" s="134"/>
    </row>
    <row r="126" spans="16:32" x14ac:dyDescent="0.25">
      <c r="P126" s="324"/>
      <c r="Q126" s="318"/>
      <c r="S126" s="50"/>
      <c r="T126" s="56"/>
      <c r="U126" s="140"/>
      <c r="V126" s="319"/>
      <c r="W126" s="56"/>
      <c r="X126" s="56"/>
      <c r="Y126" s="56"/>
      <c r="Z126" s="313"/>
      <c r="AA126" s="138"/>
      <c r="AB126" s="320"/>
      <c r="AC126" s="140"/>
      <c r="AD126" s="134"/>
      <c r="AE126" s="134"/>
      <c r="AF126" s="134"/>
    </row>
    <row r="127" spans="16:32" x14ac:dyDescent="0.25">
      <c r="P127" s="140"/>
      <c r="Q127" s="318"/>
      <c r="S127" s="50"/>
      <c r="T127" s="56"/>
      <c r="U127" s="140"/>
      <c r="V127" s="319"/>
      <c r="W127" s="56"/>
      <c r="X127" s="56"/>
      <c r="Y127" s="56"/>
      <c r="Z127" s="313"/>
      <c r="AA127" s="138"/>
      <c r="AB127" s="320"/>
      <c r="AC127" s="140"/>
      <c r="AD127" s="134"/>
      <c r="AE127" s="134"/>
      <c r="AF127" s="134"/>
    </row>
    <row r="128" spans="16:32" x14ac:dyDescent="0.25">
      <c r="P128" s="140"/>
      <c r="Q128" s="318"/>
      <c r="S128" s="50"/>
      <c r="T128" s="56"/>
      <c r="U128" s="321"/>
      <c r="V128" s="319"/>
      <c r="W128" s="56"/>
      <c r="X128" s="56"/>
      <c r="Y128" s="56"/>
      <c r="Z128" s="313"/>
      <c r="AA128" s="138"/>
      <c r="AB128" s="138"/>
      <c r="AC128" s="217"/>
      <c r="AD128" s="138"/>
      <c r="AE128" s="138"/>
      <c r="AF128" s="138"/>
    </row>
    <row r="129" spans="16:32" x14ac:dyDescent="0.25">
      <c r="V129" s="322"/>
      <c r="W129" s="137"/>
      <c r="X129" s="323"/>
    </row>
    <row r="132" spans="16:32" x14ac:dyDescent="0.25"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</row>
    <row r="133" spans="16:32" x14ac:dyDescent="0.25">
      <c r="P133" s="315"/>
      <c r="Q133" s="316"/>
      <c r="S133" s="317"/>
      <c r="T133" s="317"/>
      <c r="U133" s="316"/>
      <c r="V133" s="315"/>
      <c r="W133" s="317"/>
      <c r="X133" s="317"/>
      <c r="Y133" s="212"/>
      <c r="Z133" s="212"/>
      <c r="AA133" s="212"/>
      <c r="AB133" s="212"/>
      <c r="AC133" s="212"/>
      <c r="AD133" s="212"/>
      <c r="AE133" s="212"/>
      <c r="AF133" s="212"/>
    </row>
    <row r="134" spans="16:32" x14ac:dyDescent="0.25">
      <c r="P134" s="212"/>
      <c r="Q134" s="317"/>
      <c r="S134" s="317"/>
      <c r="T134" s="317"/>
      <c r="U134" s="317"/>
      <c r="V134" s="212"/>
      <c r="W134" s="317"/>
      <c r="X134" s="317"/>
      <c r="Y134" s="212"/>
      <c r="Z134" s="212"/>
      <c r="AA134" s="212"/>
      <c r="AB134" s="212"/>
      <c r="AC134" s="212"/>
      <c r="AD134" s="212"/>
      <c r="AE134" s="212"/>
      <c r="AF134" s="212"/>
    </row>
    <row r="135" spans="16:32" x14ac:dyDescent="0.25">
      <c r="P135" s="140"/>
      <c r="Q135" s="318"/>
      <c r="S135" s="50"/>
      <c r="T135" s="56"/>
      <c r="U135" s="140"/>
      <c r="V135" s="319"/>
      <c r="W135" s="56"/>
      <c r="X135" s="56"/>
      <c r="Y135" s="56"/>
      <c r="Z135" s="313"/>
      <c r="AA135" s="138"/>
      <c r="AB135" s="320"/>
      <c r="AC135" s="140"/>
      <c r="AD135" s="134"/>
      <c r="AE135" s="134"/>
      <c r="AF135" s="134"/>
    </row>
    <row r="136" spans="16:32" x14ac:dyDescent="0.25">
      <c r="P136" s="140"/>
      <c r="Q136" s="318"/>
      <c r="S136" s="50"/>
      <c r="T136" s="56"/>
      <c r="U136" s="140"/>
      <c r="V136" s="319"/>
      <c r="W136" s="56"/>
      <c r="X136" s="56"/>
      <c r="Y136" s="56"/>
      <c r="Z136" s="313"/>
      <c r="AA136" s="138"/>
      <c r="AB136" s="320"/>
      <c r="AC136" s="140"/>
      <c r="AD136" s="134"/>
      <c r="AE136" s="134"/>
      <c r="AF136" s="134"/>
    </row>
    <row r="137" spans="16:32" x14ac:dyDescent="0.25">
      <c r="P137" s="140"/>
      <c r="Q137" s="318"/>
      <c r="S137" s="50"/>
      <c r="T137" s="56"/>
      <c r="U137" s="140"/>
      <c r="V137" s="319"/>
      <c r="W137" s="56"/>
      <c r="X137" s="56"/>
      <c r="Y137" s="56"/>
      <c r="Z137" s="313"/>
      <c r="AA137" s="138"/>
      <c r="AB137" s="320"/>
      <c r="AC137" s="140"/>
      <c r="AD137" s="134"/>
      <c r="AE137" s="134"/>
      <c r="AF137" s="134"/>
    </row>
    <row r="138" spans="16:32" x14ac:dyDescent="0.25">
      <c r="P138" s="140"/>
      <c r="Q138" s="318"/>
      <c r="S138" s="50"/>
      <c r="T138" s="56"/>
      <c r="U138" s="140"/>
      <c r="V138" s="319"/>
      <c r="W138" s="56"/>
      <c r="X138" s="56"/>
      <c r="Y138" s="56"/>
      <c r="Z138" s="313"/>
      <c r="AA138" s="138"/>
      <c r="AB138" s="320"/>
      <c r="AC138" s="140"/>
      <c r="AD138" s="134"/>
      <c r="AE138" s="134"/>
      <c r="AF138" s="134"/>
    </row>
    <row r="139" spans="16:32" x14ac:dyDescent="0.25">
      <c r="P139" s="140"/>
      <c r="Q139" s="318"/>
      <c r="S139" s="50"/>
      <c r="T139" s="56"/>
      <c r="U139" s="140"/>
      <c r="V139" s="319"/>
      <c r="W139" s="56"/>
      <c r="X139" s="56"/>
      <c r="Y139" s="56"/>
      <c r="Z139" s="313"/>
      <c r="AA139" s="138"/>
      <c r="AB139" s="320"/>
      <c r="AC139" s="140"/>
      <c r="AD139" s="134"/>
      <c r="AE139" s="134"/>
      <c r="AF139" s="134"/>
    </row>
    <row r="140" spans="16:32" x14ac:dyDescent="0.25">
      <c r="P140" s="140"/>
      <c r="Q140" s="318"/>
      <c r="S140" s="50"/>
      <c r="T140" s="56"/>
      <c r="U140" s="140"/>
      <c r="V140" s="319"/>
      <c r="W140" s="56"/>
      <c r="X140" s="56"/>
      <c r="Y140" s="56"/>
      <c r="Z140" s="313"/>
      <c r="AA140" s="138"/>
      <c r="AB140" s="320"/>
      <c r="AC140" s="140"/>
      <c r="AD140" s="134"/>
      <c r="AE140" s="134"/>
      <c r="AF140" s="134"/>
    </row>
    <row r="141" spans="16:32" x14ac:dyDescent="0.25">
      <c r="P141" s="140"/>
      <c r="Q141" s="318"/>
      <c r="S141" s="50"/>
      <c r="T141" s="56"/>
      <c r="U141" s="321"/>
      <c r="V141" s="319"/>
      <c r="W141" s="56"/>
      <c r="X141" s="56"/>
      <c r="Y141" s="56"/>
      <c r="Z141" s="313"/>
      <c r="AA141" s="138"/>
      <c r="AB141" s="138"/>
      <c r="AC141" s="217"/>
      <c r="AD141" s="138"/>
      <c r="AE141" s="138"/>
      <c r="AF141" s="138"/>
    </row>
    <row r="142" spans="16:32" x14ac:dyDescent="0.25">
      <c r="V142" s="322"/>
      <c r="W142" s="137"/>
      <c r="X142" s="323"/>
    </row>
  </sheetData>
  <mergeCells count="122">
    <mergeCell ref="P2:Q2"/>
    <mergeCell ref="P28:Q28"/>
    <mergeCell ref="P29:P30"/>
    <mergeCell ref="Q29:Q30"/>
    <mergeCell ref="S29:S30"/>
    <mergeCell ref="AA29:AA30"/>
    <mergeCell ref="W16:W17"/>
    <mergeCell ref="P15:Q15"/>
    <mergeCell ref="AE29:AE30"/>
    <mergeCell ref="AE42:AE43"/>
    <mergeCell ref="AE55:AE56"/>
    <mergeCell ref="B34:B35"/>
    <mergeCell ref="C34:C35"/>
    <mergeCell ref="B33:C33"/>
    <mergeCell ref="B30:C30"/>
    <mergeCell ref="I14:J14"/>
    <mergeCell ref="U16:U17"/>
    <mergeCell ref="B28:C28"/>
    <mergeCell ref="AE16:AE17"/>
    <mergeCell ref="B27:C27"/>
    <mergeCell ref="B26:C26"/>
    <mergeCell ref="B24:D24"/>
    <mergeCell ref="B14:G14"/>
    <mergeCell ref="AA16:AA17"/>
    <mergeCell ref="X42:X43"/>
    <mergeCell ref="Y42:Y43"/>
    <mergeCell ref="Z42:Z43"/>
    <mergeCell ref="P42:P43"/>
    <mergeCell ref="Q42:Q43"/>
    <mergeCell ref="S42:S43"/>
    <mergeCell ref="T42:T43"/>
    <mergeCell ref="E54:I54"/>
    <mergeCell ref="AG55:AG56"/>
    <mergeCell ref="AG42:AG43"/>
    <mergeCell ref="AG29:AG30"/>
    <mergeCell ref="AG16:AG17"/>
    <mergeCell ref="AB42:AB43"/>
    <mergeCell ref="P67:Q67"/>
    <mergeCell ref="AB16:AB17"/>
    <mergeCell ref="AC16:AC17"/>
    <mergeCell ref="AD16:AD17"/>
    <mergeCell ref="AB55:AB56"/>
    <mergeCell ref="AC55:AC56"/>
    <mergeCell ref="AD55:AD56"/>
    <mergeCell ref="V55:V56"/>
    <mergeCell ref="W55:W56"/>
    <mergeCell ref="X55:X56"/>
    <mergeCell ref="Y55:Y56"/>
    <mergeCell ref="Z55:Z56"/>
    <mergeCell ref="AA55:AA56"/>
    <mergeCell ref="AA42:AA43"/>
    <mergeCell ref="V16:V17"/>
    <mergeCell ref="P16:P17"/>
    <mergeCell ref="Q16:Q17"/>
    <mergeCell ref="S16:S17"/>
    <mergeCell ref="T16:T17"/>
    <mergeCell ref="AG3:AG4"/>
    <mergeCell ref="K3:K4"/>
    <mergeCell ref="H3:H4"/>
    <mergeCell ref="I3:I4"/>
    <mergeCell ref="J3:J4"/>
    <mergeCell ref="L3:L4"/>
    <mergeCell ref="X3:X4"/>
    <mergeCell ref="Y3:Y4"/>
    <mergeCell ref="Z3:Z4"/>
    <mergeCell ref="AA3:AA4"/>
    <mergeCell ref="AE3:AE4"/>
    <mergeCell ref="Q3:Q4"/>
    <mergeCell ref="S3:S4"/>
    <mergeCell ref="U3:U4"/>
    <mergeCell ref="T3:T4"/>
    <mergeCell ref="M3:M4"/>
    <mergeCell ref="AB3:AB4"/>
    <mergeCell ref="AC3:AC4"/>
    <mergeCell ref="AD3:AD4"/>
    <mergeCell ref="A3:A4"/>
    <mergeCell ref="B3:B4"/>
    <mergeCell ref="C3:C4"/>
    <mergeCell ref="D3:D4"/>
    <mergeCell ref="E3:E4"/>
    <mergeCell ref="AB29:AB30"/>
    <mergeCell ref="AC29:AC30"/>
    <mergeCell ref="AD29:AD30"/>
    <mergeCell ref="T29:T30"/>
    <mergeCell ref="U29:U30"/>
    <mergeCell ref="V29:V30"/>
    <mergeCell ref="W29:W30"/>
    <mergeCell ref="X29:X30"/>
    <mergeCell ref="Y29:Y30"/>
    <mergeCell ref="Z29:Z30"/>
    <mergeCell ref="V3:V4"/>
    <mergeCell ref="W3:W4"/>
    <mergeCell ref="P3:P4"/>
    <mergeCell ref="X16:X17"/>
    <mergeCell ref="Y16:Y17"/>
    <mergeCell ref="Z16:Z17"/>
    <mergeCell ref="F3:F4"/>
    <mergeCell ref="G3:G4"/>
    <mergeCell ref="AF55:AF56"/>
    <mergeCell ref="A1:N2"/>
    <mergeCell ref="N3:N4"/>
    <mergeCell ref="S15:AF15"/>
    <mergeCell ref="S2:AF2"/>
    <mergeCell ref="S28:AF28"/>
    <mergeCell ref="S41:AF41"/>
    <mergeCell ref="S54:AF54"/>
    <mergeCell ref="AF3:AF4"/>
    <mergeCell ref="AF16:AF17"/>
    <mergeCell ref="AF29:AF30"/>
    <mergeCell ref="AF42:AF43"/>
    <mergeCell ref="P55:P56"/>
    <mergeCell ref="Q55:Q56"/>
    <mergeCell ref="S55:S56"/>
    <mergeCell ref="T55:T56"/>
    <mergeCell ref="U55:U56"/>
    <mergeCell ref="P54:Q54"/>
    <mergeCell ref="P41:Q41"/>
    <mergeCell ref="AC42:AC43"/>
    <mergeCell ref="AD42:AD43"/>
    <mergeCell ref="U42:U43"/>
    <mergeCell ref="V42:V43"/>
    <mergeCell ref="W42:W4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D5A-93A1-44A9-A055-9C894575C9C3}">
  <dimension ref="B2:AB244"/>
  <sheetViews>
    <sheetView tabSelected="1" topLeftCell="A58" zoomScale="80" zoomScaleNormal="80" workbookViewId="0">
      <selection activeCell="G82" sqref="G82"/>
    </sheetView>
  </sheetViews>
  <sheetFormatPr defaultRowHeight="15" x14ac:dyDescent="0.25"/>
  <cols>
    <col min="2" max="2" width="9.42578125" bestFit="1" customWidth="1"/>
    <col min="3" max="3" width="13.140625" bestFit="1" customWidth="1"/>
    <col min="4" max="4" width="15.28515625" customWidth="1"/>
    <col min="5" max="5" width="11.28515625" customWidth="1"/>
    <col min="6" max="6" width="13.7109375" customWidth="1"/>
    <col min="7" max="7" width="11.28515625" bestFit="1" customWidth="1"/>
    <col min="8" max="8" width="13.42578125" bestFit="1" customWidth="1"/>
    <col min="9" max="10" width="9.7109375" bestFit="1" customWidth="1"/>
    <col min="11" max="11" width="10.42578125" customWidth="1"/>
    <col min="12" max="12" width="9.85546875" customWidth="1"/>
    <col min="13" max="13" width="9.7109375" bestFit="1" customWidth="1"/>
    <col min="15" max="15" width="9.28515625" bestFit="1" customWidth="1"/>
    <col min="16" max="16" width="9.85546875" customWidth="1"/>
    <col min="17" max="17" width="12.7109375" customWidth="1"/>
    <col min="18" max="18" width="12.42578125" customWidth="1"/>
    <col min="19" max="19" width="11.42578125" customWidth="1"/>
    <col min="21" max="21" width="10" customWidth="1"/>
    <col min="22" max="22" width="9.42578125" customWidth="1"/>
    <col min="23" max="23" width="11.140625" customWidth="1"/>
    <col min="24" max="24" width="9.28515625" customWidth="1"/>
    <col min="25" max="25" width="11.42578125" customWidth="1"/>
    <col min="26" max="26" width="12.5703125" customWidth="1"/>
    <col min="27" max="27" width="13.28515625" customWidth="1"/>
    <col min="28" max="28" width="12.7109375" bestFit="1" customWidth="1"/>
    <col min="30" max="30" width="10.7109375" customWidth="1"/>
    <col min="31" max="31" width="10.28515625" customWidth="1"/>
  </cols>
  <sheetData>
    <row r="2" spans="2:28" ht="15.75" x14ac:dyDescent="0.25">
      <c r="B2" s="932" t="s">
        <v>116</v>
      </c>
      <c r="C2" s="932"/>
      <c r="D2" s="932"/>
      <c r="E2" s="932"/>
      <c r="F2" s="932"/>
      <c r="G2" s="932"/>
      <c r="H2" s="932"/>
      <c r="J2" s="916" t="s">
        <v>125</v>
      </c>
      <c r="K2" s="917"/>
      <c r="L2" s="917"/>
      <c r="M2" s="917"/>
      <c r="N2" s="917"/>
      <c r="O2" s="917"/>
      <c r="P2" s="917"/>
      <c r="Q2" s="917"/>
      <c r="R2" s="917"/>
      <c r="S2" s="917"/>
      <c r="T2" s="917"/>
      <c r="U2" s="917"/>
      <c r="V2" s="918"/>
      <c r="W2" s="33"/>
      <c r="X2" s="901" t="s">
        <v>128</v>
      </c>
      <c r="Y2" s="901"/>
      <c r="Z2" s="901"/>
      <c r="AA2" s="901"/>
      <c r="AB2" s="901"/>
    </row>
    <row r="3" spans="2:28" ht="15" customHeight="1" x14ac:dyDescent="0.25">
      <c r="B3" s="553" t="s">
        <v>74</v>
      </c>
      <c r="C3" s="553" t="s">
        <v>108</v>
      </c>
      <c r="D3" s="553"/>
      <c r="E3" s="550" t="s">
        <v>115</v>
      </c>
      <c r="F3" s="550" t="s">
        <v>107</v>
      </c>
      <c r="G3" s="553" t="s">
        <v>112</v>
      </c>
      <c r="H3" s="553"/>
      <c r="J3" s="553" t="s">
        <v>9</v>
      </c>
      <c r="K3" s="550" t="s">
        <v>3</v>
      </c>
      <c r="L3" s="550" t="s">
        <v>92</v>
      </c>
      <c r="M3" s="869" t="s">
        <v>94</v>
      </c>
      <c r="N3" s="869" t="s">
        <v>102</v>
      </c>
      <c r="O3" s="868" t="s">
        <v>123</v>
      </c>
      <c r="P3" s="868" t="s">
        <v>295</v>
      </c>
      <c r="Q3" s="868" t="s">
        <v>296</v>
      </c>
      <c r="R3" s="869" t="s">
        <v>298</v>
      </c>
      <c r="S3" s="869" t="s">
        <v>297</v>
      </c>
      <c r="T3" s="553" t="s">
        <v>96</v>
      </c>
      <c r="U3" s="550" t="s">
        <v>124</v>
      </c>
      <c r="V3" s="553" t="s">
        <v>100</v>
      </c>
      <c r="X3" s="553" t="s">
        <v>9</v>
      </c>
      <c r="Y3" s="896" t="s">
        <v>97</v>
      </c>
      <c r="Z3" s="896" t="s">
        <v>98</v>
      </c>
      <c r="AA3" s="896" t="s">
        <v>126</v>
      </c>
      <c r="AB3" s="550" t="s">
        <v>127</v>
      </c>
    </row>
    <row r="4" spans="2:28" x14ac:dyDescent="0.25">
      <c r="B4" s="553"/>
      <c r="C4" s="14" t="s">
        <v>109</v>
      </c>
      <c r="D4" s="14" t="s">
        <v>110</v>
      </c>
      <c r="E4" s="550"/>
      <c r="F4" s="550"/>
      <c r="G4" s="553"/>
      <c r="H4" s="553"/>
      <c r="J4" s="553"/>
      <c r="K4" s="550"/>
      <c r="L4" s="550"/>
      <c r="M4" s="553"/>
      <c r="N4" s="553"/>
      <c r="O4" s="550"/>
      <c r="P4" s="868"/>
      <c r="Q4" s="868"/>
      <c r="R4" s="869"/>
      <c r="S4" s="869"/>
      <c r="T4" s="553"/>
      <c r="U4" s="550"/>
      <c r="V4" s="553"/>
      <c r="X4" s="553"/>
      <c r="Y4" s="896"/>
      <c r="Z4" s="896"/>
      <c r="AA4" s="896"/>
      <c r="AB4" s="550"/>
    </row>
    <row r="5" spans="2:28" x14ac:dyDescent="0.25">
      <c r="B5" s="14">
        <v>6</v>
      </c>
      <c r="C5" s="15">
        <f>'Frame Capacities'!E10+'Frame Capacities'!F10+'Frame Capacities'!E16+'Frame Capacities'!F16+'Frame Capacities'!E22+'Frame Capacities'!F22</f>
        <v>544.79999999999995</v>
      </c>
      <c r="D5" s="15">
        <f>'Frame Capacities'!E54+'Frame Capacities'!E60+'Frame Capacities'!E66+'Frame Capacities'!E72</f>
        <v>133.6</v>
      </c>
      <c r="E5" s="15">
        <f t="shared" ref="E5:E10" si="0">C5/D5</f>
        <v>4.0778443113772456</v>
      </c>
      <c r="F5" s="17" t="s">
        <v>42</v>
      </c>
      <c r="G5" s="30" t="s">
        <v>114</v>
      </c>
      <c r="H5" s="30" t="s">
        <v>111</v>
      </c>
      <c r="J5" s="40">
        <v>6</v>
      </c>
      <c r="K5" s="39">
        <f>'Structural Information'!$U$6</f>
        <v>3</v>
      </c>
      <c r="L5" s="39">
        <f>L6+K5</f>
        <v>17.75</v>
      </c>
      <c r="M5" s="77">
        <f>'Yield Mechanism'!$V$57</f>
        <v>2.6398429083446286E-2</v>
      </c>
      <c r="N5" s="16">
        <f>M5-M6</f>
        <v>2.5419457715451128E-3</v>
      </c>
      <c r="O5" s="41">
        <f t="shared" ref="O5:O10" si="1">N5/K5</f>
        <v>8.4731525718170428E-4</v>
      </c>
      <c r="P5" s="77">
        <f>$C$26</f>
        <v>8.2871046175051685E-3</v>
      </c>
      <c r="Q5" s="77">
        <f>$D$26</f>
        <v>3.5410993298384918E-3</v>
      </c>
      <c r="R5" s="15">
        <f t="shared" ref="R5:R10" si="2">O5/P5</f>
        <v>0.10224502963216946</v>
      </c>
      <c r="S5" s="15">
        <f t="shared" ref="S5:S10" si="3">O5/Q5</f>
        <v>0.23928028509167801</v>
      </c>
      <c r="T5" s="39">
        <f>_xlfn.IFS((O5&lt;='Infill Capacities'!$DA$14),(O5*'Infill Capacities'!$CU$14*'Infill Capacities'!$CT$4),(AND((O5&gt;'Infill Capacities'!$DA$14),(O5&lt;='Infill Capacities'!$DB$14))),((O5-'Infill Capacities'!$DA$14)*'Infill Capacities'!$CT$4*('Infill Capacities'!$CW$14)+'Infill Capacities'!$CP$14),(AND((O5&gt;'Infill Capacities'!$DB$14),(O5&lt;='Infill Capacities'!$DC$14))),((O5-'Infill Capacities'!$DB$14)*'Infill Capacities'!$CT$4*('Infill Capacities'!$CX$14)+'Infill Capacities'!$CQ$14),(AND((O5&gt;'Infill Capacities'!$DC$14),(O5&lt;='Infill Capacities'!$DD$14))),((O5-'Infill Capacities'!$DC$14)*'Infill Capacities'!$CT$4*('Infill Capacities'!$CY$14)+'Infill Capacities'!$CS$14))+_xlfn.IFS((O5&lt;='Frame Capacities'!$BS$14),(O5*'Frame Capacities'!$BM$4*'Frame Capacities'!$BN$14),(AND((O5&gt;'Frame Capacities'!$BS$14),(O5&lt;='Frame Capacities'!$BT$14))),((O5-'Frame Capacities'!$BS$14)*'Frame Capacities'!$BM$4*('Frame Capacities'!$BO$14)+'Frame Capacities'!$BI$14),(AND((O5&gt;'Frame Capacities'!$BT$14),(O5&lt;='Frame Capacities'!$BU$14))),((O5-'Frame Capacities'!$BT$14)*'Frame Capacities'!$BM$4*('Frame Capacities'!$BP$14)+'Frame Capacities'!$BJ$14),(AND((O5&gt;'Frame Capacities'!$BU$14),(O5&lt;='Frame Capacities'!$BV$14))),((O5-'Frame Capacities'!$BU$14)*'Frame Capacities'!$BM$4*('Frame Capacities'!$BQ$14)+'Frame Capacities'!$BK$14))</f>
        <v>138.11123975575882</v>
      </c>
      <c r="U5" s="39">
        <f>K5*T5</f>
        <v>414.33371926727648</v>
      </c>
      <c r="V5" s="15">
        <f>U10/AB5</f>
        <v>550.00360466387156</v>
      </c>
      <c r="W5" s="150"/>
      <c r="X5" s="17">
        <v>6</v>
      </c>
      <c r="Y5" s="15">
        <f>'Structural Information'!$Z$6</f>
        <v>37.8446</v>
      </c>
      <c r="Z5" s="15">
        <f t="shared" ref="Z5:Z10" si="4">Y5*M5</f>
        <v>0.99903798929139132</v>
      </c>
      <c r="AA5" s="15">
        <f t="shared" ref="AA5:AA10" si="5">Z5*L5</f>
        <v>17.732924309922197</v>
      </c>
      <c r="AB5" s="15">
        <f>AA11/Z11</f>
        <v>12.48723661195362</v>
      </c>
    </row>
    <row r="6" spans="2:28" x14ac:dyDescent="0.25">
      <c r="B6" s="14">
        <v>5</v>
      </c>
      <c r="C6" s="15">
        <f>'Frame Capacities'!E9+'Frame Capacities'!F9+'Frame Capacities'!E15+'Frame Capacities'!F15+'Frame Capacities'!E21+'Frame Capacities'!F21</f>
        <v>544.79999999999995</v>
      </c>
      <c r="D6" s="15">
        <f>'Frame Capacities'!E53+'Frame Capacities'!E59+'Frame Capacities'!E65+'Frame Capacities'!E71+'Frame Capacities'!E54+'Frame Capacities'!E60+'Frame Capacities'!E66+'Frame Capacities'!E72</f>
        <v>295.8</v>
      </c>
      <c r="E6" s="15">
        <f t="shared" si="0"/>
        <v>1.8417849898580119</v>
      </c>
      <c r="F6" s="17" t="s">
        <v>42</v>
      </c>
      <c r="G6" s="30" t="s">
        <v>114</v>
      </c>
      <c r="H6" s="30" t="s">
        <v>111</v>
      </c>
      <c r="J6" s="40">
        <v>5</v>
      </c>
      <c r="K6" s="39">
        <f>'Structural Information'!$U$7</f>
        <v>3</v>
      </c>
      <c r="L6" s="39">
        <f>L7+K6</f>
        <v>14.75</v>
      </c>
      <c r="M6" s="77">
        <f>'Yield Mechanism'!$V$58</f>
        <v>2.3856483311901173E-2</v>
      </c>
      <c r="N6" s="16">
        <f>M6-M7</f>
        <v>3.7832761725921232E-3</v>
      </c>
      <c r="O6" s="41">
        <f t="shared" si="1"/>
        <v>1.2610920575307077E-3</v>
      </c>
      <c r="P6" s="77">
        <f>$C$27</f>
        <v>9.5976000000000013E-3</v>
      </c>
      <c r="Q6" s="77">
        <f>$D$27</f>
        <v>2.6401516470303181E-3</v>
      </c>
      <c r="R6" s="15">
        <f t="shared" si="2"/>
        <v>0.13139660514406806</v>
      </c>
      <c r="S6" s="15">
        <f t="shared" si="3"/>
        <v>0.47765894771582645</v>
      </c>
      <c r="T6" s="39">
        <f>_xlfn.IFS((O6&lt;='Infill Capacities'!$DA$15),(O6*'Infill Capacities'!$CU$15*'Infill Capacities'!$CT$5),(AND((O6&gt;'Infill Capacities'!$DA$15),(O6&lt;='Infill Capacities'!$DB$15))),((O6-'Infill Capacities'!$DA$15)*'Infill Capacities'!$CT$5*('Infill Capacities'!$CW$15)+'Infill Capacities'!$CP$15),(AND((O6&gt;'Infill Capacities'!$DB$15),(O6&lt;='Infill Capacities'!$DC$15))),((O6-'Infill Capacities'!$DB$15)*'Infill Capacities'!$CT$5*('Infill Capacities'!$CX$15)+'Infill Capacities'!$CQ$15),(AND((O6&gt;'Infill Capacities'!$DC$15),(O6&lt;='Infill Capacities'!$DD$15))),((O6-'Infill Capacities'!$DC$15)*'Infill Capacities'!$CT$5*('Infill Capacities'!$CY$15)+'Infill Capacities'!$CS$15))+_xlfn.IFS((O6&lt;='Frame Capacities'!$BS$15),(O6*'Frame Capacities'!$BM$5*'Frame Capacities'!$BN$15),(AND((O6&gt;'Frame Capacities'!$BS$15),(O6&lt;='Frame Capacities'!$BT$15))),((O6-'Frame Capacities'!$BS$15)*'Frame Capacities'!$BM$5*('Frame Capacities'!$BO$15)+'Frame Capacities'!$BI$15),(AND((O6&gt;'Frame Capacities'!$BT$15),(O6&lt;='Frame Capacities'!$BU$15))),((O6-'Frame Capacities'!$BT$15)*'Frame Capacities'!$BM$5*('Frame Capacities'!$BP$15)+'Frame Capacities'!$BJ$15),(AND((O6&gt;'Frame Capacities'!$BU$15),(O6&lt;='Frame Capacities'!$BV$15))),((O6-'Frame Capacities'!$BU$15)*'Frame Capacities'!$BM$5*('Frame Capacities'!$BQ$15)+'Frame Capacities'!$BK$15))</f>
        <v>271.24094001276052</v>
      </c>
      <c r="U6" s="39">
        <f>U5+T6*K6</f>
        <v>1228.0565393055581</v>
      </c>
      <c r="V6" s="43"/>
      <c r="W6" s="150"/>
      <c r="X6" s="17">
        <v>5</v>
      </c>
      <c r="Y6" s="15">
        <f>'Structural Information'!$Z$7</f>
        <v>40.367000000000004</v>
      </c>
      <c r="Z6" s="15">
        <f t="shared" si="4"/>
        <v>0.96301466185151474</v>
      </c>
      <c r="AA6" s="15">
        <f t="shared" si="5"/>
        <v>14.204466262309843</v>
      </c>
      <c r="AB6" s="14" t="s">
        <v>409</v>
      </c>
    </row>
    <row r="7" spans="2:28" x14ac:dyDescent="0.25">
      <c r="B7" s="14">
        <v>4</v>
      </c>
      <c r="C7" s="15">
        <f>'Frame Capacities'!E8+'Frame Capacities'!F8+'Frame Capacities'!E14+'Frame Capacities'!F14+'Frame Capacities'!E20+'Frame Capacities'!F20</f>
        <v>544.79999999999995</v>
      </c>
      <c r="D7" s="15">
        <f>'Frame Capacities'!E52+'Frame Capacities'!E58+'Frame Capacities'!E64+'Frame Capacities'!E70+'Frame Capacities'!E53+'Frame Capacities'!E59+'Frame Capacities'!E65+'Frame Capacities'!E71</f>
        <v>344.4</v>
      </c>
      <c r="E7" s="15">
        <f t="shared" si="0"/>
        <v>1.5818815331010452</v>
      </c>
      <c r="F7" s="17" t="s">
        <v>42</v>
      </c>
      <c r="G7" s="30" t="s">
        <v>114</v>
      </c>
      <c r="H7" s="30" t="s">
        <v>111</v>
      </c>
      <c r="J7" s="40">
        <v>4</v>
      </c>
      <c r="K7" s="39">
        <f>'Structural Information'!$U$8</f>
        <v>3</v>
      </c>
      <c r="L7" s="39">
        <f>L8+K7</f>
        <v>11.75</v>
      </c>
      <c r="M7" s="77">
        <f>'Yield Mechanism'!$V$59</f>
        <v>2.007320713930905E-2</v>
      </c>
      <c r="N7" s="41">
        <f>M7-M8</f>
        <v>4.7994116074958036E-3</v>
      </c>
      <c r="O7" s="41">
        <f t="shared" si="1"/>
        <v>1.5998038691652679E-3</v>
      </c>
      <c r="P7" s="77">
        <f>$C$28</f>
        <v>9.5975999999999995E-3</v>
      </c>
      <c r="Q7" s="77">
        <f>$D$28</f>
        <v>2.3645656029115843E-3</v>
      </c>
      <c r="R7" s="15">
        <f t="shared" si="2"/>
        <v>0.16668790834846919</v>
      </c>
      <c r="S7" s="15">
        <f t="shared" si="3"/>
        <v>0.67657411035471604</v>
      </c>
      <c r="T7" s="39">
        <f>_xlfn.IFS((O7&lt;='Infill Capacities'!$DA$16),(O7*'Infill Capacities'!$CU$16*'Infill Capacities'!$CT$6),(AND((O7&gt;'Infill Capacities'!$DA$16),(O7&lt;='Infill Capacities'!$DB$16))),((O7-'Infill Capacities'!$DA$16)*'Infill Capacities'!$CT$6*('Infill Capacities'!$CW$16)+'Infill Capacities'!$CP$16),(AND((O7&gt;'Infill Capacities'!$DB$16),(O7&lt;='Infill Capacities'!$DC$16))),((O7-'Infill Capacities'!$DB$16)*'Infill Capacities'!$CT$6*('Infill Capacities'!$CX$16)+'Infill Capacities'!$CQ$16),(AND((O7&gt;'Infill Capacities'!$DC$16),(O7&lt;='Infill Capacities'!$DD$16))),((O7-'Infill Capacities'!$DC$16)*'Infill Capacities'!$CT$6*('Infill Capacities'!$CY$16)+'Infill Capacities'!$CS$16))+_xlfn.IFS((O7&lt;='Frame Capacities'!$BS$16),(O7*'Frame Capacities'!$BM$6*'Frame Capacities'!$BN$16),(AND((O7&gt;'Frame Capacities'!$BS$16),(O7&lt;='Frame Capacities'!$BT$16))),((O7-'Frame Capacities'!$BS$16)*'Frame Capacities'!$BM$6*('Frame Capacities'!$BO$16)+'Frame Capacities'!$BI$16),(AND((O7&gt;'Frame Capacities'!$BT$16),(O7&lt;='Frame Capacities'!$BU$16))),((O7-'Frame Capacities'!$BT$16)*'Frame Capacities'!$BM$6*('Frame Capacities'!$BP$16)+'Frame Capacities'!$BJ$16),(AND((O7&gt;'Frame Capacities'!$BU$16),(O7&lt;='Frame Capacities'!$BV$16))),((O7-'Frame Capacities'!$BU$16)*'Frame Capacities'!$BM$6*('Frame Capacities'!$BQ$16)+'Frame Capacities'!$BK$16))</f>
        <v>383.25670485965702</v>
      </c>
      <c r="U7" s="39">
        <f>U6+T7*K7</f>
        <v>2377.8266538845292</v>
      </c>
      <c r="V7" s="44" t="s">
        <v>134</v>
      </c>
      <c r="W7" s="150"/>
      <c r="X7" s="17">
        <v>4</v>
      </c>
      <c r="Y7" s="15">
        <f>'Structural Information'!$Z$8</f>
        <v>40.367000000000004</v>
      </c>
      <c r="Z7" s="15">
        <f t="shared" si="4"/>
        <v>0.81029515259248852</v>
      </c>
      <c r="AA7" s="15">
        <f t="shared" si="5"/>
        <v>9.5209680429617407</v>
      </c>
      <c r="AB7" s="24">
        <f>T10/M5</f>
        <v>20834.573082414572</v>
      </c>
    </row>
    <row r="8" spans="2:28" x14ac:dyDescent="0.25">
      <c r="B8" s="14">
        <v>3</v>
      </c>
      <c r="C8" s="15">
        <f>'Frame Capacities'!E7+'Frame Capacities'!F7+'Frame Capacities'!E13+'Frame Capacities'!F13+'Frame Capacities'!E19+'Frame Capacities'!F19</f>
        <v>544.79999999999995</v>
      </c>
      <c r="D8" s="15">
        <f>'Frame Capacities'!E51+'Frame Capacities'!E57+'Frame Capacities'!E63+'Frame Capacities'!E69+'Frame Capacities'!E52+'Frame Capacities'!E58+'Frame Capacities'!E64+'Frame Capacities'!E70</f>
        <v>427.6</v>
      </c>
      <c r="E8" s="15">
        <f t="shared" si="0"/>
        <v>1.2740879326473338</v>
      </c>
      <c r="F8" s="17" t="s">
        <v>42</v>
      </c>
      <c r="G8" s="30" t="s">
        <v>114</v>
      </c>
      <c r="H8" s="30" t="s">
        <v>111</v>
      </c>
      <c r="J8" s="40">
        <v>3</v>
      </c>
      <c r="K8" s="39">
        <f>'Structural Information'!$U$9</f>
        <v>3</v>
      </c>
      <c r="L8" s="39">
        <f>L9+K8</f>
        <v>8.75</v>
      </c>
      <c r="M8" s="77">
        <f>'Yield Mechanism'!$V$60</f>
        <v>1.5273795531813246E-2</v>
      </c>
      <c r="N8" s="16">
        <f>M8-M9</f>
        <v>5.3120836350473294E-3</v>
      </c>
      <c r="O8" s="41">
        <f t="shared" si="1"/>
        <v>1.7706945450157764E-3</v>
      </c>
      <c r="P8" s="77">
        <f>$C$29</f>
        <v>9.0401636363636392E-3</v>
      </c>
      <c r="Q8" s="77">
        <f>$D$29</f>
        <v>2.1153036582858631E-3</v>
      </c>
      <c r="R8" s="39">
        <f t="shared" si="2"/>
        <v>0.19586974486758621</v>
      </c>
      <c r="S8" s="15">
        <f t="shared" si="3"/>
        <v>0.83708763896842087</v>
      </c>
      <c r="T8" s="39">
        <f>_xlfn.IFS((O8&lt;='Infill Capacities'!$DA$17),(O8*'Infill Capacities'!$CU$17*'Infill Capacities'!$CT$7),(AND((O8&gt;'Infill Capacities'!$DA$17),(O8&lt;='Infill Capacities'!$DB$17))),((O8-'Infill Capacities'!$DA$17)*'Infill Capacities'!$CT$7*('Infill Capacities'!$CW$17)+'Infill Capacities'!$CP$17),(AND((O8&gt;'Infill Capacities'!$DB$17),(O8&lt;='Infill Capacities'!$DC$17))),((O8-'Infill Capacities'!$DB$17)*'Infill Capacities'!$CT$7*('Infill Capacities'!$CX$17)+'Infill Capacities'!$CQ$17),(AND((O8&gt;'Infill Capacities'!$DC$17),(O8&lt;='Infill Capacities'!$DD$17))),((O8-'Infill Capacities'!$DC$17)*'Infill Capacities'!$CT$7*('Infill Capacities'!$CY$17)+'Infill Capacities'!$CS$17))+_xlfn.IFS((O8&lt;='Frame Capacities'!$BS$17),(O8*'Frame Capacities'!$BM$7*'Frame Capacities'!$BN$17),(AND((O8&gt;'Frame Capacities'!$BS$17),(O8&lt;='Frame Capacities'!$BT$17))),((O8-'Frame Capacities'!$BS$17)*'Frame Capacities'!$BM$7*('Frame Capacities'!$BO$17)+'Frame Capacities'!$BI$17),(AND((O8&gt;'Frame Capacities'!$BT$17),(O8&lt;='Frame Capacities'!$BU$17))),((O8-'Frame Capacities'!$BT$17)*'Frame Capacities'!$BM$7*('Frame Capacities'!$BP$17)+'Frame Capacities'!$BJ$17),(AND((O8&gt;'Frame Capacities'!$BU$17),(O8&lt;='Frame Capacities'!$BV$17))),((O8-'Frame Capacities'!$BU$17)*'Frame Capacities'!$BM$7*('Frame Capacities'!$BQ$17)+'Frame Capacities'!$BK$17))</f>
        <v>468.48880902022347</v>
      </c>
      <c r="U8" s="39">
        <f>U7+T8*K8</f>
        <v>3783.2930809451996</v>
      </c>
      <c r="V8" s="42">
        <v>0</v>
      </c>
      <c r="W8" s="150"/>
      <c r="X8" s="17">
        <v>3</v>
      </c>
      <c r="Y8" s="15">
        <f>'Structural Information'!$Z$9</f>
        <v>40.367000000000004</v>
      </c>
      <c r="Z8" s="15">
        <f t="shared" si="4"/>
        <v>0.61655730423270538</v>
      </c>
      <c r="AA8" s="15">
        <f t="shared" si="5"/>
        <v>5.3948764120361723</v>
      </c>
      <c r="AB8" s="23" t="s">
        <v>411</v>
      </c>
    </row>
    <row r="9" spans="2:28" x14ac:dyDescent="0.25">
      <c r="B9" s="14">
        <v>2</v>
      </c>
      <c r="C9" s="15">
        <f>'Frame Capacities'!E6+'Frame Capacities'!F6+'Frame Capacities'!E12+'Frame Capacities'!F12+'Frame Capacities'!E18+'Frame Capacities'!F18</f>
        <v>544.79999999999995</v>
      </c>
      <c r="D9" s="15">
        <f>'Frame Capacities'!E50+'Frame Capacities'!E56+'Frame Capacities'!E62+'Frame Capacities'!E68+'Frame Capacities'!E51+'Frame Capacities'!E57+'Frame Capacities'!E63+'Frame Capacities'!E69</f>
        <v>506</v>
      </c>
      <c r="E9" s="15">
        <f t="shared" si="0"/>
        <v>1.0766798418972332</v>
      </c>
      <c r="F9" s="17" t="s">
        <v>42</v>
      </c>
      <c r="G9" s="30" t="s">
        <v>114</v>
      </c>
      <c r="H9" s="30" t="s">
        <v>111</v>
      </c>
      <c r="J9" s="40">
        <v>2</v>
      </c>
      <c r="K9" s="39">
        <f>'Structural Information'!$U$10</f>
        <v>3</v>
      </c>
      <c r="L9" s="39">
        <f>L10+K9</f>
        <v>5.75</v>
      </c>
      <c r="M9" s="77">
        <f>'Yield Mechanism'!$V$61</f>
        <v>9.9617118967659166E-3</v>
      </c>
      <c r="N9" s="16">
        <f>M9-M10</f>
        <v>5.3162287174979197E-3</v>
      </c>
      <c r="O9" s="41">
        <f t="shared" si="1"/>
        <v>1.7720762391659733E-3</v>
      </c>
      <c r="P9" s="77">
        <f>$C$30</f>
        <v>8.5386603238057183E-3</v>
      </c>
      <c r="Q9" s="77">
        <f>$D$30</f>
        <v>1.8955928351937364E-3</v>
      </c>
      <c r="R9" s="15">
        <f t="shared" si="2"/>
        <v>0.20753562877134701</v>
      </c>
      <c r="S9" s="15">
        <f t="shared" si="3"/>
        <v>0.93484012297654662</v>
      </c>
      <c r="T9" s="39">
        <f>_xlfn.IFS((O9&lt;='Infill Capacities'!$DA$18),(O9*'Infill Capacities'!$CU$18*'Infill Capacities'!$CT$8),(AND((O9&gt;'Infill Capacities'!$DA$18),(O9&lt;='Infill Capacities'!$DB$18))),((O9-'Infill Capacities'!$DA$18)*'Infill Capacities'!$CT$8*('Infill Capacities'!$CW$18)+'Infill Capacities'!$CP$18),(AND((O9&gt;'Infill Capacities'!$DB$18),(O9&lt;='Infill Capacities'!$DC$18))),((O9-'Infill Capacities'!$DB$18)*'Infill Capacities'!$CT$8*('Infill Capacities'!$CX$18)+'Infill Capacities'!$CQ$18),(AND((O9&gt;'Infill Capacities'!$DC$18),(O9&lt;='Infill Capacities'!$DD$18))),((O9-'Infill Capacities'!$DC$18)*'Infill Capacities'!$CT$8*('Infill Capacities'!$CY$18)+'Infill Capacities'!$CS$18))+_xlfn.IFS((O9&lt;='Frame Capacities'!$BS$18),(O9*'Frame Capacities'!$BM$8*'Frame Capacities'!$BN$18),(AND((O9&gt;'Frame Capacities'!$BS$18),(O9&lt;='Frame Capacities'!$BT$18))),((O9-'Frame Capacities'!$BS$18)*'Frame Capacities'!$BM$8*('Frame Capacities'!$BO$18)+'Frame Capacities'!$BI$18),(AND((O9&gt;'Frame Capacities'!$BT$18),(O9&lt;='Frame Capacities'!$BU$18))),((O9-'Frame Capacities'!$BT$18)*'Frame Capacities'!$BM$8*('Frame Capacities'!$BP$18)+'Frame Capacities'!$BJ$18),(AND((O9&gt;'Frame Capacities'!$BU$18),(O9&lt;='Frame Capacities'!$BV$18))),((O9-'Frame Capacities'!$BU$18)*'Frame Capacities'!$BM$8*('Frame Capacities'!$BQ$18)+'Frame Capacities'!$BK$18))</f>
        <v>524.07735597332055</v>
      </c>
      <c r="U9" s="39">
        <f>U8+T9*K9</f>
        <v>5355.5251488651611</v>
      </c>
      <c r="V9" s="43"/>
      <c r="W9" s="150"/>
      <c r="X9" s="17">
        <v>2</v>
      </c>
      <c r="Y9" s="15">
        <f>'Structural Information'!$Z$10</f>
        <v>40.367000000000004</v>
      </c>
      <c r="Z9" s="15">
        <f t="shared" si="4"/>
        <v>0.40212442413674981</v>
      </c>
      <c r="AA9" s="15">
        <f t="shared" si="5"/>
        <v>2.3122154387863114</v>
      </c>
      <c r="AB9" s="15">
        <f>(('Structural Information'!$Z$6*M5+'Structural Information'!$Z$7*M6+'Structural Information'!$Z$8*M7+'Structural Information'!$Z$9*M8+'Structural Information'!$Z$10*M9+'Structural Information'!$Z$11*M10)^2)/('Structural Information'!$Z$6*M5*M5+'Structural Information'!$Z$7*M6*M6+'Structural Information'!$Z$8*M7*M7+'Structural Information'!$Z$9*M8*M8+'Structural Information'!$Z$10*M9*M9+'Structural Information'!$Z$11*M10*M10)</f>
        <v>198.09250234282038</v>
      </c>
    </row>
    <row r="10" spans="2:28" x14ac:dyDescent="0.25">
      <c r="B10" s="14">
        <v>1</v>
      </c>
      <c r="C10" s="15">
        <f>'Frame Capacities'!E5+'Frame Capacities'!F5+'Frame Capacities'!E11+'Frame Capacities'!F11+'Frame Capacities'!E17+'Frame Capacities'!F17</f>
        <v>544.79999999999995</v>
      </c>
      <c r="D10" s="15">
        <f>'Frame Capacities'!E49+'Frame Capacities'!E55+'Frame Capacities'!E61+'Frame Capacities'!E67+'Frame Capacities'!E50+'Frame Capacities'!E56+'Frame Capacities'!E62+'Frame Capacities'!E68</f>
        <v>640.79999999999995</v>
      </c>
      <c r="E10" s="15">
        <f t="shared" si="0"/>
        <v>0.85018726591760296</v>
      </c>
      <c r="F10" s="17" t="s">
        <v>42</v>
      </c>
      <c r="G10" s="30" t="s">
        <v>113</v>
      </c>
      <c r="H10" s="30" t="s">
        <v>424</v>
      </c>
      <c r="J10" s="40">
        <v>1</v>
      </c>
      <c r="K10" s="39">
        <f>'Structural Information'!$U$11</f>
        <v>2.75</v>
      </c>
      <c r="L10" s="39">
        <f>K10</f>
        <v>2.75</v>
      </c>
      <c r="M10" s="77">
        <f>'Yield Mechanism'!$V$62</f>
        <v>4.6454831792679969E-3</v>
      </c>
      <c r="N10" s="16">
        <f>M10</f>
        <v>4.6454831792679969E-3</v>
      </c>
      <c r="O10" s="41">
        <f t="shared" si="1"/>
        <v>1.689266610642908E-3</v>
      </c>
      <c r="P10" s="77">
        <f>$C$31</f>
        <v>6.5680321766578668E-3</v>
      </c>
      <c r="Q10" s="77">
        <f>$D$31</f>
        <v>1.7874727391059869E-3</v>
      </c>
      <c r="R10" s="15">
        <f t="shared" si="2"/>
        <v>0.25719523979288555</v>
      </c>
      <c r="S10" s="15">
        <f t="shared" si="3"/>
        <v>0.94505867065016214</v>
      </c>
      <c r="T10" s="39">
        <f>_xlfn.IFS((O10&lt;='Infill Capacities'!$DA$19),(O10*'Infill Capacities'!$CU$19*'Infill Capacities'!$CT$9),(AND((O10&gt;'Infill Capacities'!$DA$19),(O10&lt;='Infill Capacities'!$DB$19))),((O10-'Infill Capacities'!$DA$19)*'Infill Capacities'!$CT$9*('Infill Capacities'!$CW$19)+'Infill Capacities'!$CP$19),(AND((O10&gt;'Infill Capacities'!$DB$19),(O10&lt;='Infill Capacities'!$DC$19))),((O10-'Infill Capacities'!$DB$19)*'Infill Capacities'!$CT$9*('Infill Capacities'!$CX$19)+'Infill Capacities'!$CQ$19),(AND((O10&gt;'Infill Capacities'!$DC$19),(O10&lt;='Infill Capacities'!$DD$19))),((O10-'Infill Capacities'!$DC$19)*'Infill Capacities'!$CT$9*('Infill Capacities'!$CY$19)+'Infill Capacities'!$CS$19))+_xlfn.IFS((O10&lt;='Frame Capacities'!$BS$19),(O10*'Frame Capacities'!$BM$9*'Frame Capacities'!$BN$19),(AND((O10&gt;'Frame Capacities'!$BS$19),(O10&lt;='Frame Capacities'!$BT$19))),((O10-'Frame Capacities'!$BS$19)*'Frame Capacities'!$BM$9*('Frame Capacities'!$BO$19)+'Frame Capacities'!$BI$19),(AND((O10&gt;'Frame Capacities'!$BT$19),(O10&lt;='Frame Capacities'!$BU$19))),((O10-'Frame Capacities'!$BT$19)*'Frame Capacities'!$BM$9*('Frame Capacities'!$BP$19)+'Frame Capacities'!$BJ$19),(AND((O10&gt;'Frame Capacities'!$BU$19),(O10&lt;='Frame Capacities'!$BV$19))),((O10-'Frame Capacities'!$BU$19)*'Frame Capacities'!$BM$9*('Frame Capacities'!$BQ$19)+'Frame Capacities'!$BK$19))</f>
        <v>550</v>
      </c>
      <c r="U10" s="39">
        <f>U9+T10*K10</f>
        <v>6868.0251488651611</v>
      </c>
      <c r="V10" s="45"/>
      <c r="W10" s="150"/>
      <c r="X10" s="17">
        <v>1</v>
      </c>
      <c r="Y10" s="15">
        <f>'Structural Information'!$Z$11</f>
        <v>40.367000000000004</v>
      </c>
      <c r="Z10" s="15">
        <f t="shared" si="4"/>
        <v>0.18752421949751125</v>
      </c>
      <c r="AA10" s="15">
        <f t="shared" si="5"/>
        <v>0.51569160361815591</v>
      </c>
      <c r="AB10" s="14" t="s">
        <v>410</v>
      </c>
    </row>
    <row r="11" spans="2:28" x14ac:dyDescent="0.25">
      <c r="X11" s="35"/>
      <c r="Y11" s="14" t="s">
        <v>99</v>
      </c>
      <c r="Z11" s="22">
        <f>SUM(Z5:Z10)</f>
        <v>3.978553751602361</v>
      </c>
      <c r="AA11" s="22">
        <f>SUM(AA5:AA10)</f>
        <v>49.681142069634426</v>
      </c>
      <c r="AB11" s="24">
        <f>2*PI()*SQRT(AB9/AB7)</f>
        <v>0.61266290312633409</v>
      </c>
    </row>
    <row r="13" spans="2:28" ht="15.75" x14ac:dyDescent="0.25">
      <c r="B13" s="933" t="s">
        <v>117</v>
      </c>
      <c r="C13" s="933"/>
      <c r="D13" s="933"/>
      <c r="E13" s="933"/>
      <c r="F13" s="933"/>
      <c r="G13" s="933"/>
      <c r="H13" s="933"/>
      <c r="J13" s="897" t="s">
        <v>129</v>
      </c>
      <c r="K13" s="897"/>
      <c r="L13" s="897"/>
      <c r="M13" s="897"/>
      <c r="N13" s="897"/>
      <c r="O13" s="897"/>
      <c r="P13" s="897"/>
      <c r="Q13" s="897"/>
      <c r="R13" s="897"/>
      <c r="S13" s="897"/>
      <c r="T13" s="897"/>
      <c r="U13" s="897"/>
      <c r="V13" s="897"/>
      <c r="X13" s="900" t="s">
        <v>128</v>
      </c>
      <c r="Y13" s="900"/>
      <c r="Z13" s="900"/>
      <c r="AA13" s="900"/>
      <c r="AB13" s="900"/>
    </row>
    <row r="14" spans="2:28" ht="15" customHeight="1" x14ac:dyDescent="0.25">
      <c r="B14" s="553" t="s">
        <v>74</v>
      </c>
      <c r="C14" s="553" t="s">
        <v>120</v>
      </c>
      <c r="D14" s="553"/>
      <c r="E14" s="550" t="s">
        <v>118</v>
      </c>
      <c r="F14" s="550" t="s">
        <v>107</v>
      </c>
      <c r="G14" s="553" t="s">
        <v>112</v>
      </c>
      <c r="H14" s="553"/>
      <c r="J14" s="553" t="s">
        <v>9</v>
      </c>
      <c r="K14" s="550" t="s">
        <v>3</v>
      </c>
      <c r="L14" s="550" t="s">
        <v>92</v>
      </c>
      <c r="M14" s="869" t="s">
        <v>94</v>
      </c>
      <c r="N14" s="869" t="s">
        <v>102</v>
      </c>
      <c r="O14" s="868" t="s">
        <v>123</v>
      </c>
      <c r="P14" s="868" t="s">
        <v>295</v>
      </c>
      <c r="Q14" s="868" t="s">
        <v>296</v>
      </c>
      <c r="R14" s="869" t="s">
        <v>298</v>
      </c>
      <c r="S14" s="869" t="s">
        <v>297</v>
      </c>
      <c r="T14" s="553" t="s">
        <v>96</v>
      </c>
      <c r="U14" s="550" t="s">
        <v>124</v>
      </c>
      <c r="V14" s="553" t="s">
        <v>100</v>
      </c>
      <c r="X14" s="553" t="s">
        <v>9</v>
      </c>
      <c r="Y14" s="896" t="s">
        <v>97</v>
      </c>
      <c r="Z14" s="896" t="s">
        <v>98</v>
      </c>
      <c r="AA14" s="896" t="s">
        <v>126</v>
      </c>
      <c r="AB14" s="550" t="s">
        <v>127</v>
      </c>
    </row>
    <row r="15" spans="2:28" x14ac:dyDescent="0.25">
      <c r="B15" s="553"/>
      <c r="C15" s="14" t="s">
        <v>119</v>
      </c>
      <c r="D15" s="14" t="s">
        <v>121</v>
      </c>
      <c r="E15" s="550"/>
      <c r="F15" s="550"/>
      <c r="G15" s="553"/>
      <c r="H15" s="553"/>
      <c r="J15" s="553"/>
      <c r="K15" s="550"/>
      <c r="L15" s="550"/>
      <c r="M15" s="553"/>
      <c r="N15" s="553"/>
      <c r="O15" s="550"/>
      <c r="P15" s="868"/>
      <c r="Q15" s="868"/>
      <c r="R15" s="869"/>
      <c r="S15" s="869"/>
      <c r="T15" s="553"/>
      <c r="U15" s="550"/>
      <c r="V15" s="553"/>
      <c r="X15" s="553"/>
      <c r="Y15" s="896"/>
      <c r="Z15" s="896"/>
      <c r="AA15" s="896"/>
      <c r="AB15" s="550"/>
    </row>
    <row r="16" spans="2:28" x14ac:dyDescent="0.25">
      <c r="B16" s="14">
        <v>6</v>
      </c>
      <c r="C16" s="29">
        <f>'Yield Mechanism'!AA57</f>
        <v>9.1066239725718869</v>
      </c>
      <c r="D16" s="15">
        <f>'Yield Mechanism'!C16</f>
        <v>89.066666666666663</v>
      </c>
      <c r="E16" s="15">
        <f t="shared" ref="E16:E21" si="6">C16/D16</f>
        <v>0.10224502963216939</v>
      </c>
      <c r="F16" s="17" t="s">
        <v>42</v>
      </c>
      <c r="G16" s="30" t="s">
        <v>113</v>
      </c>
      <c r="H16" s="30" t="s">
        <v>85</v>
      </c>
      <c r="J16" s="40">
        <v>6</v>
      </c>
      <c r="K16" s="39">
        <f>'Structural Information'!$U$6</f>
        <v>3</v>
      </c>
      <c r="L16" s="39">
        <f>L17+K16</f>
        <v>17.75</v>
      </c>
      <c r="M16" s="77">
        <f>'Yield Mechanism'!$V$57</f>
        <v>2.6398429083446286E-2</v>
      </c>
      <c r="N16" s="16">
        <f>M16-M17</f>
        <v>2.5419457715451128E-3</v>
      </c>
      <c r="O16" s="41">
        <f t="shared" ref="O16:O21" si="7">N16/K16</f>
        <v>8.4731525718170428E-4</v>
      </c>
      <c r="P16" s="77">
        <f>$C$26</f>
        <v>8.2871046175051685E-3</v>
      </c>
      <c r="Q16" s="77">
        <f>$D$26</f>
        <v>3.5410993298384918E-3</v>
      </c>
      <c r="R16" s="15">
        <f t="shared" ref="R16:R21" si="8">O16/P16</f>
        <v>0.10224502963216946</v>
      </c>
      <c r="S16" s="15">
        <f t="shared" ref="S16:S21" si="9">O16/Q16</f>
        <v>0.23928028509167801</v>
      </c>
      <c r="T16" s="39">
        <f>_xlfn.IFS((O16&lt;='Infill Capacities'!$DA$14),(O16*'Infill Capacities'!$CU$14*'Infill Capacities'!$CT$4),(AND((O16&gt;'Infill Capacities'!$DA$14),(O16&lt;='Infill Capacities'!$DB$14))),((O16-'Infill Capacities'!$DA$14)*'Infill Capacities'!$CT$4*('Infill Capacities'!$CW$14)+'Infill Capacities'!$CP$14),(AND((O16&gt;'Infill Capacities'!$DB$14),(O16&lt;='Infill Capacities'!$DC$14))),((O16-'Infill Capacities'!$DB$14)*'Infill Capacities'!$CT$4*('Infill Capacities'!$CX$14)+'Infill Capacities'!$CQ$14),(AND((O16&gt;'Infill Capacities'!$DC$14),(O16&lt;='Infill Capacities'!$DD$14))),((O16-'Infill Capacities'!$DC$14)*'Infill Capacities'!$CT$4*('Infill Capacities'!$CY$14)+'Infill Capacities'!$CS$14))+_xlfn.IFS((O16&lt;='Frame Capacities'!$BS$14),(O16*'Frame Capacities'!$BM$4*'Frame Capacities'!$BN$14),(AND((O16&gt;'Frame Capacities'!$BS$14),(O16&lt;='Frame Capacities'!$BT$14))),((O16-'Frame Capacities'!$BS$14)*'Frame Capacities'!$BM$4*('Frame Capacities'!$BO$14)+'Frame Capacities'!$BI$14),(AND((O16&gt;'Frame Capacities'!$BT$14),(O16&lt;='Frame Capacities'!$BU$14))),((O16-'Frame Capacities'!$BT$14)*'Frame Capacities'!$BM$4*('Frame Capacities'!$BP$14)+'Frame Capacities'!$BJ$14),(AND((O16&gt;'Frame Capacities'!$BU$14),(O16&lt;='Frame Capacities'!$BV$14))),((O16-'Frame Capacities'!$BU$14)*'Frame Capacities'!$BM$4*('Frame Capacities'!$BQ$14)+'Frame Capacities'!$BK$14))</f>
        <v>138.11123975575882</v>
      </c>
      <c r="U16" s="39">
        <f>K16*T16</f>
        <v>414.33371926727648</v>
      </c>
      <c r="V16" s="15">
        <f>U21/AB16</f>
        <v>550.00360466387156</v>
      </c>
      <c r="W16" s="150"/>
      <c r="X16" s="17">
        <v>6</v>
      </c>
      <c r="Y16" s="15">
        <f>'Structural Information'!$Z$6</f>
        <v>37.8446</v>
      </c>
      <c r="Z16" s="15">
        <f t="shared" ref="Z16:Z21" si="10">Y16*M16</f>
        <v>0.99903798929139132</v>
      </c>
      <c r="AA16" s="15">
        <f t="shared" ref="AA16:AA21" si="11">Z16*L16</f>
        <v>17.732924309922197</v>
      </c>
      <c r="AB16" s="15">
        <f>AA22/Z22</f>
        <v>12.48723661195362</v>
      </c>
    </row>
    <row r="17" spans="2:28" x14ac:dyDescent="0.25">
      <c r="B17" s="14">
        <v>5</v>
      </c>
      <c r="C17" s="29">
        <f>'Yield Mechanism'!AA58</f>
        <v>13.717805577040702</v>
      </c>
      <c r="D17" s="15">
        <f>'Yield Mechanism'!C17</f>
        <v>104.39999999999999</v>
      </c>
      <c r="E17" s="15">
        <f t="shared" si="6"/>
        <v>0.13139660514406803</v>
      </c>
      <c r="F17" s="17" t="s">
        <v>42</v>
      </c>
      <c r="G17" s="30" t="s">
        <v>113</v>
      </c>
      <c r="H17" s="30" t="s">
        <v>85</v>
      </c>
      <c r="J17" s="40">
        <v>5</v>
      </c>
      <c r="K17" s="39">
        <f>'Structural Information'!$U$7</f>
        <v>3</v>
      </c>
      <c r="L17" s="39">
        <f>L18+K17</f>
        <v>14.75</v>
      </c>
      <c r="M17" s="77">
        <f>'Yield Mechanism'!$V$58</f>
        <v>2.3856483311901173E-2</v>
      </c>
      <c r="N17" s="16">
        <f>M17-M18</f>
        <v>3.7832761725921232E-3</v>
      </c>
      <c r="O17" s="41">
        <f t="shared" si="7"/>
        <v>1.2610920575307077E-3</v>
      </c>
      <c r="P17" s="77">
        <f>$C$27</f>
        <v>9.5976000000000013E-3</v>
      </c>
      <c r="Q17" s="77">
        <f>$D$27</f>
        <v>2.6401516470303181E-3</v>
      </c>
      <c r="R17" s="15">
        <f t="shared" si="8"/>
        <v>0.13139660514406806</v>
      </c>
      <c r="S17" s="15">
        <f t="shared" si="9"/>
        <v>0.47765894771582645</v>
      </c>
      <c r="T17" s="39">
        <f>_xlfn.IFS((O17&lt;='Infill Capacities'!$DA$15),(O17*'Infill Capacities'!$CU$15*'Infill Capacities'!$CT$5),(AND((O17&gt;'Infill Capacities'!$DA$15),(O17&lt;='Infill Capacities'!$DB$15))),((O17-'Infill Capacities'!$DA$15)*'Infill Capacities'!$CT$5*('Infill Capacities'!$CW$15)+'Infill Capacities'!$CP$15),(AND((O17&gt;'Infill Capacities'!$DB$15),(O17&lt;='Infill Capacities'!$DC$15))),((O17-'Infill Capacities'!$DB$15)*'Infill Capacities'!$CT$5*('Infill Capacities'!$CX$15)+'Infill Capacities'!$CQ$15),(AND((O17&gt;'Infill Capacities'!$DC$15),(O17&lt;='Infill Capacities'!$DD$15))),((O17-'Infill Capacities'!$DC$15)*'Infill Capacities'!$CT$5*('Infill Capacities'!$CY$15)+'Infill Capacities'!$CS$15))+_xlfn.IFS((O17&lt;='Frame Capacities'!$BS$15),(O17*'Frame Capacities'!$BM$5*'Frame Capacities'!$BN$15),(AND((O17&gt;'Frame Capacities'!$BS$15),(O17&lt;='Frame Capacities'!$BT$15))),((O17-'Frame Capacities'!$BS$15)*'Frame Capacities'!$BM$5*('Frame Capacities'!$BO$15)+'Frame Capacities'!$BI$15),(AND((O17&gt;'Frame Capacities'!$BT$15),(O17&lt;='Frame Capacities'!$BU$15))),((O17-'Frame Capacities'!$BT$15)*'Frame Capacities'!$BM$5*('Frame Capacities'!$BP$15)+'Frame Capacities'!$BJ$15),(AND((O17&gt;'Frame Capacities'!$BU$15),(O17&lt;='Frame Capacities'!$BV$15))),((O17-'Frame Capacities'!$BU$15)*'Frame Capacities'!$BM$5*('Frame Capacities'!$BQ$15)+'Frame Capacities'!$BK$15))</f>
        <v>271.24094001276052</v>
      </c>
      <c r="U17" s="39">
        <f>U16+T17*K17</f>
        <v>1228.0565393055581</v>
      </c>
      <c r="V17" s="43"/>
      <c r="W17" s="150"/>
      <c r="X17" s="17">
        <v>5</v>
      </c>
      <c r="Y17" s="15">
        <f>'Structural Information'!$Z$7</f>
        <v>40.367000000000004</v>
      </c>
      <c r="Z17" s="15">
        <f t="shared" si="10"/>
        <v>0.96301466185151474</v>
      </c>
      <c r="AA17" s="15">
        <f t="shared" si="11"/>
        <v>14.204466262309843</v>
      </c>
      <c r="AB17" s="14" t="s">
        <v>409</v>
      </c>
    </row>
    <row r="18" spans="2:28" x14ac:dyDescent="0.25">
      <c r="B18" s="14">
        <v>4</v>
      </c>
      <c r="C18" s="29">
        <f>'Yield Mechanism'!AA59</f>
        <v>18.49124529945685</v>
      </c>
      <c r="D18" s="15">
        <f>'Yield Mechanism'!C18</f>
        <v>110.93333333333334</v>
      </c>
      <c r="E18" s="15">
        <f t="shared" si="6"/>
        <v>0.16668790834846919</v>
      </c>
      <c r="F18" s="17" t="s">
        <v>42</v>
      </c>
      <c r="G18" s="30" t="s">
        <v>122</v>
      </c>
      <c r="H18" s="30" t="s">
        <v>85</v>
      </c>
      <c r="J18" s="40">
        <v>4</v>
      </c>
      <c r="K18" s="39">
        <f>'Structural Information'!$U$8</f>
        <v>3</v>
      </c>
      <c r="L18" s="39">
        <f>L19+K18</f>
        <v>11.75</v>
      </c>
      <c r="M18" s="77">
        <f>'Yield Mechanism'!$V$59</f>
        <v>2.007320713930905E-2</v>
      </c>
      <c r="N18" s="41">
        <f>M18-M19</f>
        <v>4.7994116074958036E-3</v>
      </c>
      <c r="O18" s="41">
        <f t="shared" si="7"/>
        <v>1.5998038691652679E-3</v>
      </c>
      <c r="P18" s="77">
        <f>$C$28</f>
        <v>9.5975999999999995E-3</v>
      </c>
      <c r="Q18" s="77">
        <f>$D$28</f>
        <v>2.3645656029115843E-3</v>
      </c>
      <c r="R18" s="15">
        <f t="shared" si="8"/>
        <v>0.16668790834846919</v>
      </c>
      <c r="S18" s="15">
        <f t="shared" si="9"/>
        <v>0.67657411035471604</v>
      </c>
      <c r="T18" s="39">
        <f>_xlfn.IFS((O18&lt;='Infill Capacities'!$DA$16),(O18*'Infill Capacities'!$CU$16*'Infill Capacities'!$CT$6),(AND((O18&gt;'Infill Capacities'!$DA$16),(O18&lt;='Infill Capacities'!$DB$16))),((O18-'Infill Capacities'!$DA$16)*'Infill Capacities'!$CT$6*('Infill Capacities'!$CW$16)+'Infill Capacities'!$CP$16),(AND((O18&gt;'Infill Capacities'!$DB$16),(O18&lt;='Infill Capacities'!$DC$16))),((O18-'Infill Capacities'!$DB$16)*'Infill Capacities'!$CT$6*('Infill Capacities'!$CX$16)+'Infill Capacities'!$CQ$16),(AND((O18&gt;'Infill Capacities'!$DC$16),(O18&lt;='Infill Capacities'!$DD$16))),((O18-'Infill Capacities'!$DC$16)*'Infill Capacities'!$CT$6*('Infill Capacities'!$CY$16)+'Infill Capacities'!$CS$16))+_xlfn.IFS((O18&lt;='Frame Capacities'!$BS$16),(O18*'Frame Capacities'!$BM$6*'Frame Capacities'!$BN$16),(AND((O18&gt;'Frame Capacities'!$BS$16),(O18&lt;='Frame Capacities'!$BT$16))),((O18-'Frame Capacities'!$BS$16)*'Frame Capacities'!$BM$6*('Frame Capacities'!$BO$16)+'Frame Capacities'!$BI$16),(AND((O18&gt;'Frame Capacities'!$BT$16),(O18&lt;='Frame Capacities'!$BU$16))),((O18-'Frame Capacities'!$BT$16)*'Frame Capacities'!$BM$6*('Frame Capacities'!$BP$16)+'Frame Capacities'!$BJ$16),(AND((O18&gt;'Frame Capacities'!$BU$16),(O18&lt;='Frame Capacities'!$BV$16))),((O18-'Frame Capacities'!$BU$16)*'Frame Capacities'!$BM$6*('Frame Capacities'!$BQ$16)+'Frame Capacities'!$BK$16))</f>
        <v>383.25670485965702</v>
      </c>
      <c r="U18" s="39">
        <f>U17+T18*K18</f>
        <v>2377.8266538845292</v>
      </c>
      <c r="V18" s="44" t="s">
        <v>134</v>
      </c>
      <c r="W18" s="150"/>
      <c r="X18" s="17">
        <v>4</v>
      </c>
      <c r="Y18" s="15">
        <f>'Structural Information'!$Z$8</f>
        <v>40.367000000000004</v>
      </c>
      <c r="Z18" s="15">
        <f t="shared" si="10"/>
        <v>0.81029515259248852</v>
      </c>
      <c r="AA18" s="15">
        <f t="shared" si="11"/>
        <v>9.5209680429617407</v>
      </c>
      <c r="AB18" s="24">
        <f>T21/M16</f>
        <v>20834.573082414572</v>
      </c>
    </row>
    <row r="19" spans="2:28" x14ac:dyDescent="0.25">
      <c r="B19" s="14">
        <v>3</v>
      </c>
      <c r="C19" s="29">
        <f>'Yield Mechanism'!AA60</f>
        <v>30.203114658581786</v>
      </c>
      <c r="D19" s="15">
        <f>'Yield Mechanism'!C19</f>
        <v>154.19999999999999</v>
      </c>
      <c r="E19" s="15">
        <f t="shared" si="6"/>
        <v>0.19586974486758618</v>
      </c>
      <c r="F19" s="17" t="s">
        <v>42</v>
      </c>
      <c r="G19" s="30" t="s">
        <v>113</v>
      </c>
      <c r="H19" s="30" t="s">
        <v>85</v>
      </c>
      <c r="J19" s="40">
        <v>3</v>
      </c>
      <c r="K19" s="39">
        <f>'Structural Information'!$U$9</f>
        <v>3</v>
      </c>
      <c r="L19" s="39">
        <f>L20+K19</f>
        <v>8.75</v>
      </c>
      <c r="M19" s="77">
        <f>'Yield Mechanism'!$V$60</f>
        <v>1.5273795531813246E-2</v>
      </c>
      <c r="N19" s="16">
        <f>M19-M20</f>
        <v>5.3120836350473294E-3</v>
      </c>
      <c r="O19" s="41">
        <f t="shared" si="7"/>
        <v>1.7706945450157764E-3</v>
      </c>
      <c r="P19" s="77">
        <f>$C$29</f>
        <v>9.0401636363636392E-3</v>
      </c>
      <c r="Q19" s="77">
        <f>$D$29</f>
        <v>2.1153036582858631E-3</v>
      </c>
      <c r="R19" s="39">
        <f t="shared" si="8"/>
        <v>0.19586974486758621</v>
      </c>
      <c r="S19" s="15">
        <f t="shared" si="9"/>
        <v>0.83708763896842087</v>
      </c>
      <c r="T19" s="39">
        <f>_xlfn.IFS((O19&lt;='Infill Capacities'!$DA$17),(O19*'Infill Capacities'!$CU$17*'Infill Capacities'!$CT$7),(AND((O19&gt;'Infill Capacities'!$DA$17),(O19&lt;='Infill Capacities'!$DB$17))),((O19-'Infill Capacities'!$DA$17)*'Infill Capacities'!$CT$7*('Infill Capacities'!$CW$17)+'Infill Capacities'!$CP$17),(AND((O19&gt;'Infill Capacities'!$DB$17),(O19&lt;='Infill Capacities'!$DC$17))),((O19-'Infill Capacities'!$DB$17)*'Infill Capacities'!$CT$7*('Infill Capacities'!$CX$17)+'Infill Capacities'!$CQ$17),(AND((O19&gt;'Infill Capacities'!$DC$17),(O19&lt;='Infill Capacities'!$DD$17))),((O19-'Infill Capacities'!$DC$17)*'Infill Capacities'!$CT$7*('Infill Capacities'!$CY$17)+'Infill Capacities'!$CS$17))+_xlfn.IFS((O19&lt;='Frame Capacities'!$BS$17),(O19*'Frame Capacities'!$BM$7*'Frame Capacities'!$BN$17),(AND((O19&gt;'Frame Capacities'!$BS$17),(O19&lt;='Frame Capacities'!$BT$17))),((O19-'Frame Capacities'!$BS$17)*'Frame Capacities'!$BM$7*('Frame Capacities'!$BO$17)+'Frame Capacities'!$BI$17),(AND((O19&gt;'Frame Capacities'!$BT$17),(O19&lt;='Frame Capacities'!$BU$17))),((O19-'Frame Capacities'!$BT$17)*'Frame Capacities'!$BM$7*('Frame Capacities'!$BP$17)+'Frame Capacities'!$BJ$17),(AND((O19&gt;'Frame Capacities'!$BU$17),(O19&lt;='Frame Capacities'!$BV$17))),((O19-'Frame Capacities'!$BU$17)*'Frame Capacities'!$BM$7*('Frame Capacities'!$BQ$17)+'Frame Capacities'!$BK$17))</f>
        <v>468.48880902022347</v>
      </c>
      <c r="U19" s="39">
        <f>U18+T19*K19</f>
        <v>3783.2930809451996</v>
      </c>
      <c r="V19" s="42">
        <v>0</v>
      </c>
      <c r="W19" s="150"/>
      <c r="X19" s="17">
        <v>3</v>
      </c>
      <c r="Y19" s="15">
        <f>'Structural Information'!$Z$9</f>
        <v>40.367000000000004</v>
      </c>
      <c r="Z19" s="15">
        <f t="shared" si="10"/>
        <v>0.61655730423270538</v>
      </c>
      <c r="AA19" s="15">
        <f t="shared" si="11"/>
        <v>5.3948764120361723</v>
      </c>
      <c r="AB19" s="23" t="s">
        <v>411</v>
      </c>
    </row>
    <row r="20" spans="2:28" x14ac:dyDescent="0.25">
      <c r="B20" s="14">
        <v>2</v>
      </c>
      <c r="C20" s="29">
        <f>'Yield Mechanism'!AA61</f>
        <v>34.610025024768305</v>
      </c>
      <c r="D20" s="15">
        <f>'Yield Mechanism'!C20</f>
        <v>166.76666666666665</v>
      </c>
      <c r="E20" s="15">
        <f t="shared" si="6"/>
        <v>0.20753562877134704</v>
      </c>
      <c r="F20" s="17" t="s">
        <v>42</v>
      </c>
      <c r="G20" s="30" t="s">
        <v>113</v>
      </c>
      <c r="H20" s="30" t="s">
        <v>85</v>
      </c>
      <c r="J20" s="40">
        <v>2</v>
      </c>
      <c r="K20" s="39">
        <f>'Structural Information'!$U$10</f>
        <v>3</v>
      </c>
      <c r="L20" s="39">
        <f>L21+K20</f>
        <v>5.75</v>
      </c>
      <c r="M20" s="77">
        <f>'Yield Mechanism'!$V$61</f>
        <v>9.9617118967659166E-3</v>
      </c>
      <c r="N20" s="16">
        <f>M20-M21</f>
        <v>5.3162287174979197E-3</v>
      </c>
      <c r="O20" s="41">
        <f t="shared" si="7"/>
        <v>1.7720762391659733E-3</v>
      </c>
      <c r="P20" s="77">
        <f>$C$30</f>
        <v>8.5386603238057183E-3</v>
      </c>
      <c r="Q20" s="77">
        <f>$D$30</f>
        <v>1.8955928351937364E-3</v>
      </c>
      <c r="R20" s="15">
        <f t="shared" si="8"/>
        <v>0.20753562877134701</v>
      </c>
      <c r="S20" s="15">
        <f t="shared" si="9"/>
        <v>0.93484012297654662</v>
      </c>
      <c r="T20" s="39">
        <f>_xlfn.IFS((O20&lt;='Infill Capacities'!$DA$18),(O20*'Infill Capacities'!$CU$18*'Infill Capacities'!$CT$8),(AND((O20&gt;'Infill Capacities'!$DA$18),(O20&lt;='Infill Capacities'!$DB$18))),((O20-'Infill Capacities'!$DA$18)*'Infill Capacities'!$CT$8*('Infill Capacities'!$CW$18)+'Infill Capacities'!$CP$18),(AND((O20&gt;'Infill Capacities'!$DB$18),(O20&lt;='Infill Capacities'!$DC$18))),((O20-'Infill Capacities'!$DB$18)*'Infill Capacities'!$CT$8*('Infill Capacities'!$CX$18)+'Infill Capacities'!$CQ$18),(AND((O20&gt;'Infill Capacities'!$DC$18),(O20&lt;='Infill Capacities'!$DD$18))),((O20-'Infill Capacities'!$DC$18)*'Infill Capacities'!$CT$8*('Infill Capacities'!$CY$18)+'Infill Capacities'!$CS$18))+_xlfn.IFS((O20&lt;='Frame Capacities'!$BS$18),(O20*'Frame Capacities'!$BM$8*'Frame Capacities'!$BN$18),(AND((O20&gt;'Frame Capacities'!$BS$18),(O20&lt;='Frame Capacities'!$BT$18))),((O20-'Frame Capacities'!$BS$18)*'Frame Capacities'!$BM$8*('Frame Capacities'!$BO$18)+'Frame Capacities'!$BI$18),(AND((O20&gt;'Frame Capacities'!$BT$18),(O20&lt;='Frame Capacities'!$BU$18))),((O20-'Frame Capacities'!$BT$18)*'Frame Capacities'!$BM$8*('Frame Capacities'!$BP$18)+'Frame Capacities'!$BJ$18),(AND((O20&gt;'Frame Capacities'!$BU$18),(O20&lt;='Frame Capacities'!$BV$18))),((O20-'Frame Capacities'!$BU$18)*'Frame Capacities'!$BM$8*('Frame Capacities'!$BQ$18)+'Frame Capacities'!$BK$18))</f>
        <v>524.07735597332055</v>
      </c>
      <c r="U20" s="39">
        <f>U19+T20*K20</f>
        <v>5355.5251488651611</v>
      </c>
      <c r="V20" s="43"/>
      <c r="W20" s="150"/>
      <c r="X20" s="17">
        <v>2</v>
      </c>
      <c r="Y20" s="15">
        <f>'Structural Information'!$Z$10</f>
        <v>40.367000000000004</v>
      </c>
      <c r="Z20" s="15">
        <f t="shared" si="10"/>
        <v>0.40212442413674981</v>
      </c>
      <c r="AA20" s="15">
        <f t="shared" si="11"/>
        <v>2.3122154387863114</v>
      </c>
      <c r="AB20" s="15">
        <f>(('Structural Information'!$Z$6*M16+'Structural Information'!$Z$7*M17+'Structural Information'!$Z$8*M18+'Structural Information'!$Z$9*M19+'Structural Information'!$Z$10*M20+'Structural Information'!$Z$11*M21)^2)/('Structural Information'!$Z$6*M16*M16+'Structural Information'!$Z$7*M17*M17+'Structural Information'!$Z$8*M18*M18+'Structural Information'!$Z$9*M19*M19+'Structural Information'!$Z$10*M20*M20+'Structural Information'!$Z$11*M21*M21)</f>
        <v>198.09250234282038</v>
      </c>
    </row>
    <row r="21" spans="2:28" x14ac:dyDescent="0.25">
      <c r="B21" s="14">
        <v>1</v>
      </c>
      <c r="C21" s="29">
        <f>'Yield Mechanism'!AA62</f>
        <v>62.531177209281182</v>
      </c>
      <c r="D21" s="15">
        <f>'Yield Mechanism'!C21</f>
        <v>243.1272727272727</v>
      </c>
      <c r="E21" s="15">
        <f t="shared" si="6"/>
        <v>0.25719523979288555</v>
      </c>
      <c r="F21" s="17" t="s">
        <v>42</v>
      </c>
      <c r="G21" s="30" t="s">
        <v>113</v>
      </c>
      <c r="H21" s="30" t="s">
        <v>85</v>
      </c>
      <c r="J21" s="40">
        <v>1</v>
      </c>
      <c r="K21" s="39">
        <f>'Structural Information'!$U$11</f>
        <v>2.75</v>
      </c>
      <c r="L21" s="39">
        <f>K21</f>
        <v>2.75</v>
      </c>
      <c r="M21" s="77">
        <f>'Yield Mechanism'!$V$62</f>
        <v>4.6454831792679969E-3</v>
      </c>
      <c r="N21" s="16">
        <f>M21</f>
        <v>4.6454831792679969E-3</v>
      </c>
      <c r="O21" s="41">
        <f t="shared" si="7"/>
        <v>1.689266610642908E-3</v>
      </c>
      <c r="P21" s="77">
        <f>$C$31</f>
        <v>6.5680321766578668E-3</v>
      </c>
      <c r="Q21" s="77">
        <f>$D$31</f>
        <v>1.7874727391059869E-3</v>
      </c>
      <c r="R21" s="15">
        <f t="shared" si="8"/>
        <v>0.25719523979288555</v>
      </c>
      <c r="S21" s="15">
        <f t="shared" si="9"/>
        <v>0.94505867065016214</v>
      </c>
      <c r="T21" s="39">
        <f>_xlfn.IFS((O21&lt;='Infill Capacities'!$DA$19),(O21*'Infill Capacities'!$CU$19*'Infill Capacities'!$CT$9),(AND((O21&gt;'Infill Capacities'!$DA$19),(O21&lt;='Infill Capacities'!$DB$19))),((O21-'Infill Capacities'!$DA$19)*'Infill Capacities'!$CT$9*('Infill Capacities'!$CW$19)+'Infill Capacities'!$CP$19),(AND((O21&gt;'Infill Capacities'!$DB$19),(O21&lt;='Infill Capacities'!$DC$19))),((O21-'Infill Capacities'!$DB$19)*'Infill Capacities'!$CT$9*('Infill Capacities'!$CX$19)+'Infill Capacities'!$CQ$19),(AND((O21&gt;'Infill Capacities'!$DC$19),(O21&lt;='Infill Capacities'!$DD$19))),((O21-'Infill Capacities'!$DC$19)*'Infill Capacities'!$CT$9*('Infill Capacities'!$CY$19)+'Infill Capacities'!$CS$19))+_xlfn.IFS((O21&lt;='Frame Capacities'!$BS$19),(O21*'Frame Capacities'!$BM$9*'Frame Capacities'!$BN$19),(AND((O21&gt;'Frame Capacities'!$BS$19),(O21&lt;='Frame Capacities'!$BT$19))),((O21-'Frame Capacities'!$BS$19)*'Frame Capacities'!$BM$9*('Frame Capacities'!$BO$19)+'Frame Capacities'!$BI$19),(AND((O21&gt;'Frame Capacities'!$BT$19),(O21&lt;='Frame Capacities'!$BU$19))),((O21-'Frame Capacities'!$BT$19)*'Frame Capacities'!$BM$9*('Frame Capacities'!$BP$19)+'Frame Capacities'!$BJ$19),(AND((O21&gt;'Frame Capacities'!$BU$19),(O21&lt;='Frame Capacities'!$BV$19))),((O21-'Frame Capacities'!$BU$19)*'Frame Capacities'!$BM$9*('Frame Capacities'!$BQ$19)+'Frame Capacities'!$BK$19))</f>
        <v>550</v>
      </c>
      <c r="U21" s="39">
        <f>U20+T21*K21</f>
        <v>6868.0251488651611</v>
      </c>
      <c r="V21" s="45"/>
      <c r="W21" s="150"/>
      <c r="X21" s="17">
        <v>1</v>
      </c>
      <c r="Y21" s="15">
        <f>'Structural Information'!$Z$11</f>
        <v>40.367000000000004</v>
      </c>
      <c r="Z21" s="15">
        <f t="shared" si="10"/>
        <v>0.18752421949751125</v>
      </c>
      <c r="AA21" s="15">
        <f t="shared" si="11"/>
        <v>0.51569160361815591</v>
      </c>
      <c r="AB21" s="14" t="s">
        <v>410</v>
      </c>
    </row>
    <row r="22" spans="2:28" x14ac:dyDescent="0.25">
      <c r="X22" s="35"/>
      <c r="Y22" s="14" t="s">
        <v>99</v>
      </c>
      <c r="Z22" s="22">
        <f>SUM(Z16:Z21)</f>
        <v>3.978553751602361</v>
      </c>
      <c r="AA22" s="22">
        <f>SUM(AA16:AA21)</f>
        <v>49.681142069634426</v>
      </c>
      <c r="AB22" s="24">
        <f>2*PI()*SQRT(AB20/AB18)</f>
        <v>0.61266290312633409</v>
      </c>
    </row>
    <row r="24" spans="2:28" ht="15.75" customHeight="1" x14ac:dyDescent="0.25">
      <c r="B24" s="934" t="s">
        <v>294</v>
      </c>
      <c r="C24" s="935"/>
      <c r="D24" s="935"/>
      <c r="E24" s="935"/>
      <c r="F24" s="935"/>
      <c r="G24" s="935"/>
      <c r="H24" s="936"/>
      <c r="J24" s="916" t="s">
        <v>130</v>
      </c>
      <c r="K24" s="917"/>
      <c r="L24" s="917"/>
      <c r="M24" s="917"/>
      <c r="N24" s="917"/>
      <c r="O24" s="917"/>
      <c r="P24" s="917"/>
      <c r="Q24" s="917"/>
      <c r="R24" s="917"/>
      <c r="S24" s="917"/>
      <c r="T24" s="917"/>
      <c r="U24" s="917"/>
      <c r="V24" s="918"/>
      <c r="X24" s="899" t="s">
        <v>128</v>
      </c>
      <c r="Y24" s="899"/>
      <c r="Z24" s="899"/>
      <c r="AA24" s="899"/>
      <c r="AB24" s="899"/>
    </row>
    <row r="25" spans="2:28" ht="15" customHeight="1" x14ac:dyDescent="0.25">
      <c r="B25" s="14" t="s">
        <v>9</v>
      </c>
      <c r="C25" s="18" t="s">
        <v>367</v>
      </c>
      <c r="D25" s="18" t="s">
        <v>299</v>
      </c>
      <c r="E25" s="236" t="s">
        <v>89</v>
      </c>
      <c r="F25" s="23" t="s">
        <v>219</v>
      </c>
      <c r="G25" s="23" t="s">
        <v>220</v>
      </c>
      <c r="H25" s="14" t="s">
        <v>248</v>
      </c>
      <c r="J25" s="553" t="s">
        <v>9</v>
      </c>
      <c r="K25" s="550" t="s">
        <v>3</v>
      </c>
      <c r="L25" s="550" t="s">
        <v>92</v>
      </c>
      <c r="M25" s="869" t="s">
        <v>94</v>
      </c>
      <c r="N25" s="869" t="s">
        <v>102</v>
      </c>
      <c r="O25" s="868" t="s">
        <v>123</v>
      </c>
      <c r="P25" s="868" t="s">
        <v>295</v>
      </c>
      <c r="Q25" s="868" t="s">
        <v>296</v>
      </c>
      <c r="R25" s="869" t="s">
        <v>298</v>
      </c>
      <c r="S25" s="869" t="s">
        <v>297</v>
      </c>
      <c r="T25" s="553" t="s">
        <v>96</v>
      </c>
      <c r="U25" s="550" t="s">
        <v>124</v>
      </c>
      <c r="V25" s="553" t="s">
        <v>100</v>
      </c>
      <c r="X25" s="553" t="s">
        <v>9</v>
      </c>
      <c r="Y25" s="896" t="s">
        <v>97</v>
      </c>
      <c r="Z25" s="896" t="s">
        <v>98</v>
      </c>
      <c r="AA25" s="896" t="s">
        <v>126</v>
      </c>
      <c r="AB25" s="550" t="s">
        <v>127</v>
      </c>
    </row>
    <row r="26" spans="2:28" x14ac:dyDescent="0.25">
      <c r="B26" s="228">
        <v>6</v>
      </c>
      <c r="C26" s="229">
        <f>'Frame Capacities'!BS14</f>
        <v>8.2871046175051685E-3</v>
      </c>
      <c r="D26" s="134">
        <f>'Infill Capacities'!DA14</f>
        <v>3.5410993298384918E-3</v>
      </c>
      <c r="E26" s="140">
        <f>'System Capacities'!Q6</f>
        <v>3.5410993298384918E-3</v>
      </c>
      <c r="F26" s="143">
        <f>'System Capacities'!N6</f>
        <v>89.066666666666663</v>
      </c>
      <c r="G26" s="138">
        <f>'System Capacities'!O6</f>
        <v>539.13599999999997</v>
      </c>
      <c r="H26" s="148">
        <f>'System Capacities'!P6</f>
        <v>577.19439653309826</v>
      </c>
      <c r="J26" s="553"/>
      <c r="K26" s="550"/>
      <c r="L26" s="550"/>
      <c r="M26" s="553"/>
      <c r="N26" s="553"/>
      <c r="O26" s="550"/>
      <c r="P26" s="868"/>
      <c r="Q26" s="868"/>
      <c r="R26" s="869"/>
      <c r="S26" s="869"/>
      <c r="T26" s="553"/>
      <c r="U26" s="550"/>
      <c r="V26" s="553"/>
      <c r="X26" s="553"/>
      <c r="Y26" s="896"/>
      <c r="Z26" s="896"/>
      <c r="AA26" s="896"/>
      <c r="AB26" s="550"/>
    </row>
    <row r="27" spans="2:28" x14ac:dyDescent="0.25">
      <c r="B27" s="228">
        <v>5</v>
      </c>
      <c r="C27" s="229">
        <f>'Frame Capacities'!BS15</f>
        <v>9.5976000000000013E-3</v>
      </c>
      <c r="D27" s="134">
        <f>'Infill Capacities'!DA15</f>
        <v>2.6401516470303181E-3</v>
      </c>
      <c r="E27" s="140">
        <f>'System Capacities'!Q7</f>
        <v>2.6401516470303181E-3</v>
      </c>
      <c r="F27" s="143">
        <f>'System Capacities'!N7</f>
        <v>104.39999999999999</v>
      </c>
      <c r="G27" s="138">
        <f>'System Capacities'!O7</f>
        <v>539.13599999999997</v>
      </c>
      <c r="H27" s="148">
        <f>'System Capacities'!P7</f>
        <v>567.85482886867192</v>
      </c>
      <c r="J27" s="40">
        <v>6</v>
      </c>
      <c r="K27" s="39">
        <f>'Structural Information'!$U$6</f>
        <v>3</v>
      </c>
      <c r="L27" s="39">
        <f>L28+K27</f>
        <v>17.75</v>
      </c>
      <c r="M27" s="77">
        <f>'Yield Mechanism'!$V$57</f>
        <v>2.6398429083446286E-2</v>
      </c>
      <c r="N27" s="16">
        <f>M27-M28</f>
        <v>2.5419457715451128E-3</v>
      </c>
      <c r="O27" s="41">
        <f t="shared" ref="O27:O32" si="12">N27/K27</f>
        <v>8.4731525718170428E-4</v>
      </c>
      <c r="P27" s="77">
        <f>$C$26</f>
        <v>8.2871046175051685E-3</v>
      </c>
      <c r="Q27" s="77">
        <f>$D$26</f>
        <v>3.5410993298384918E-3</v>
      </c>
      <c r="R27" s="15">
        <f t="shared" ref="R27:R32" si="13">O27/P27</f>
        <v>0.10224502963216946</v>
      </c>
      <c r="S27" s="15">
        <f t="shared" ref="S27:S32" si="14">O27/Q27</f>
        <v>0.23928028509167801</v>
      </c>
      <c r="T27" s="39">
        <f>_xlfn.IFS((O27&lt;='Infill Capacities'!$DA$14),(O27*'Infill Capacities'!$CU$14*'Infill Capacities'!$CT$4),(AND((O27&gt;'Infill Capacities'!$DA$14),(O27&lt;='Infill Capacities'!$DB$14))),((O27-'Infill Capacities'!$DA$14)*'Infill Capacities'!$CT$4*('Infill Capacities'!$CW$14)+'Infill Capacities'!$CP$14),(AND((O27&gt;'Infill Capacities'!$DB$14),(O27&lt;='Infill Capacities'!$DC$14))),((O27-'Infill Capacities'!$DB$14)*'Infill Capacities'!$CT$4*('Infill Capacities'!$CX$14)+'Infill Capacities'!$CQ$14),(AND((O27&gt;'Infill Capacities'!$DC$14),(O27&lt;='Infill Capacities'!$DD$14))),((O27-'Infill Capacities'!$DC$14)*'Infill Capacities'!$CT$4*('Infill Capacities'!$CY$14)+'Infill Capacities'!$CS$14))+_xlfn.IFS((O27&lt;='Frame Capacities'!$BS$14),(O27*'Frame Capacities'!$BM$4*'Frame Capacities'!$BN$14),(AND((O27&gt;'Frame Capacities'!$BS$14),(O27&lt;='Frame Capacities'!$BT$14))),((O27-'Frame Capacities'!$BS$14)*'Frame Capacities'!$BM$4*('Frame Capacities'!$BO$14)+'Frame Capacities'!$BI$14),(AND((O27&gt;'Frame Capacities'!$BT$14),(O27&lt;='Frame Capacities'!$BU$14))),((O27-'Frame Capacities'!$BT$14)*'Frame Capacities'!$BM$4*('Frame Capacities'!$BP$14)+'Frame Capacities'!$BJ$14),(AND((O27&gt;'Frame Capacities'!$BU$14),(O27&lt;='Frame Capacities'!$BV$14))),((O27-'Frame Capacities'!$BU$14)*'Frame Capacities'!$BM$4*('Frame Capacities'!$BQ$14)+'Frame Capacities'!$BK$14))</f>
        <v>138.11123975575882</v>
      </c>
      <c r="U27" s="39">
        <f>K27*T27</f>
        <v>414.33371926727648</v>
      </c>
      <c r="V27" s="15">
        <f>U32/AB27</f>
        <v>550.00360466387156</v>
      </c>
      <c r="W27" s="150"/>
      <c r="X27" s="17">
        <v>6</v>
      </c>
      <c r="Y27" s="15">
        <f>'Structural Information'!$Z$6</f>
        <v>37.8446</v>
      </c>
      <c r="Z27" s="15">
        <f t="shared" ref="Z27:Z32" si="15">Y27*M27</f>
        <v>0.99903798929139132</v>
      </c>
      <c r="AA27" s="15">
        <f t="shared" ref="AA27:AA32" si="16">Z27*L27</f>
        <v>17.732924309922197</v>
      </c>
      <c r="AB27" s="15">
        <f>AA33/Z33</f>
        <v>12.48723661195362</v>
      </c>
    </row>
    <row r="28" spans="2:28" x14ac:dyDescent="0.25">
      <c r="B28" s="228">
        <v>4</v>
      </c>
      <c r="C28" s="229">
        <f>'Frame Capacities'!BS16</f>
        <v>9.5975999999999995E-3</v>
      </c>
      <c r="D28" s="134">
        <f>'Infill Capacities'!DA16</f>
        <v>2.3645656029115843E-3</v>
      </c>
      <c r="E28" s="140">
        <f>'System Capacities'!Q8</f>
        <v>2.3645656029115843E-3</v>
      </c>
      <c r="F28" s="143">
        <f>'System Capacities'!N8</f>
        <v>110.93333333333334</v>
      </c>
      <c r="G28" s="138">
        <f>'System Capacities'!O8</f>
        <v>539.13599999999997</v>
      </c>
      <c r="H28" s="148">
        <f>'System Capacities'!P8</f>
        <v>566.46670186466667</v>
      </c>
      <c r="J28" s="40">
        <v>5</v>
      </c>
      <c r="K28" s="39">
        <f>'Structural Information'!$U$7</f>
        <v>3</v>
      </c>
      <c r="L28" s="39">
        <f>L29+K28</f>
        <v>14.75</v>
      </c>
      <c r="M28" s="77">
        <f>'Yield Mechanism'!$V$58</f>
        <v>2.3856483311901173E-2</v>
      </c>
      <c r="N28" s="16">
        <f>M28-M29</f>
        <v>3.7832761725921232E-3</v>
      </c>
      <c r="O28" s="41">
        <f t="shared" si="12"/>
        <v>1.2610920575307077E-3</v>
      </c>
      <c r="P28" s="77">
        <f>$C$27</f>
        <v>9.5976000000000013E-3</v>
      </c>
      <c r="Q28" s="77">
        <f>$D$27</f>
        <v>2.6401516470303181E-3</v>
      </c>
      <c r="R28" s="15">
        <f t="shared" si="13"/>
        <v>0.13139660514406806</v>
      </c>
      <c r="S28" s="15">
        <f t="shared" si="14"/>
        <v>0.47765894771582645</v>
      </c>
      <c r="T28" s="39">
        <f>_xlfn.IFS((O28&lt;='Infill Capacities'!$DA$15),(O28*'Infill Capacities'!$CU$15*'Infill Capacities'!$CT$5),(AND((O28&gt;'Infill Capacities'!$DA$15),(O28&lt;='Infill Capacities'!$DB$15))),((O28-'Infill Capacities'!$DA$15)*'Infill Capacities'!$CT$5*('Infill Capacities'!$CW$15)+'Infill Capacities'!$CP$15),(AND((O28&gt;'Infill Capacities'!$DB$15),(O28&lt;='Infill Capacities'!$DC$15))),((O28-'Infill Capacities'!$DB$15)*'Infill Capacities'!$CT$5*('Infill Capacities'!$CX$15)+'Infill Capacities'!$CQ$15),(AND((O28&gt;'Infill Capacities'!$DC$15),(O28&lt;='Infill Capacities'!$DD$15))),((O28-'Infill Capacities'!$DC$15)*'Infill Capacities'!$CT$5*('Infill Capacities'!$CY$15)+'Infill Capacities'!$CS$15))+_xlfn.IFS((O28&lt;='Frame Capacities'!$BS$15),(O28*'Frame Capacities'!$BM$5*'Frame Capacities'!$BN$15),(AND((O28&gt;'Frame Capacities'!$BS$15),(O28&lt;='Frame Capacities'!$BT$15))),((O28-'Frame Capacities'!$BS$15)*'Frame Capacities'!$BM$5*('Frame Capacities'!$BO$15)+'Frame Capacities'!$BI$15),(AND((O28&gt;'Frame Capacities'!$BT$15),(O28&lt;='Frame Capacities'!$BU$15))),((O28-'Frame Capacities'!$BT$15)*'Frame Capacities'!$BM$5*('Frame Capacities'!$BP$15)+'Frame Capacities'!$BJ$15),(AND((O28&gt;'Frame Capacities'!$BU$15),(O28&lt;='Frame Capacities'!$BV$15))),((O28-'Frame Capacities'!$BU$15)*'Frame Capacities'!$BM$5*('Frame Capacities'!$BQ$15)+'Frame Capacities'!$BK$15))</f>
        <v>271.24094001276052</v>
      </c>
      <c r="U28" s="39">
        <f>U27+T28*K28</f>
        <v>1228.0565393055581</v>
      </c>
      <c r="V28" s="43"/>
      <c r="W28" s="150"/>
      <c r="X28" s="17">
        <v>5</v>
      </c>
      <c r="Y28" s="15">
        <f>'Structural Information'!$Z$7</f>
        <v>40.367000000000004</v>
      </c>
      <c r="Z28" s="15">
        <f t="shared" si="15"/>
        <v>0.96301466185151474</v>
      </c>
      <c r="AA28" s="15">
        <f t="shared" si="16"/>
        <v>14.204466262309843</v>
      </c>
      <c r="AB28" s="14" t="s">
        <v>409</v>
      </c>
    </row>
    <row r="29" spans="2:28" x14ac:dyDescent="0.25">
      <c r="B29" s="228">
        <v>3</v>
      </c>
      <c r="C29" s="229">
        <f>'Frame Capacities'!BS17</f>
        <v>9.0401636363636392E-3</v>
      </c>
      <c r="D29" s="134">
        <f>'Infill Capacities'!DA17</f>
        <v>2.1153036582858631E-3</v>
      </c>
      <c r="E29" s="140">
        <f>'System Capacities'!Q9</f>
        <v>2.1153036582858631E-3</v>
      </c>
      <c r="F29" s="143">
        <f>'System Capacities'!N9</f>
        <v>154.19999999999999</v>
      </c>
      <c r="G29" s="138">
        <f>'System Capacities'!O9</f>
        <v>523.58400000000006</v>
      </c>
      <c r="H29" s="148">
        <f>'System Capacities'!P9</f>
        <v>559.6651858311543</v>
      </c>
      <c r="J29" s="40">
        <v>4</v>
      </c>
      <c r="K29" s="39">
        <f>'Structural Information'!$U$8</f>
        <v>3</v>
      </c>
      <c r="L29" s="39">
        <f>L30+K29</f>
        <v>11.75</v>
      </c>
      <c r="M29" s="77">
        <f>'Yield Mechanism'!$V$59</f>
        <v>2.007320713930905E-2</v>
      </c>
      <c r="N29" s="41">
        <f>M29-M30</f>
        <v>4.7994116074958036E-3</v>
      </c>
      <c r="O29" s="41">
        <f t="shared" si="12"/>
        <v>1.5998038691652679E-3</v>
      </c>
      <c r="P29" s="77">
        <f>$C$28</f>
        <v>9.5975999999999995E-3</v>
      </c>
      <c r="Q29" s="77">
        <f>$D$28</f>
        <v>2.3645656029115843E-3</v>
      </c>
      <c r="R29" s="15">
        <f t="shared" si="13"/>
        <v>0.16668790834846919</v>
      </c>
      <c r="S29" s="15">
        <f t="shared" si="14"/>
        <v>0.67657411035471604</v>
      </c>
      <c r="T29" s="39">
        <f>_xlfn.IFS((O29&lt;='Infill Capacities'!$DA$16),(O29*'Infill Capacities'!$CU$16*'Infill Capacities'!$CT$6),(AND((O29&gt;'Infill Capacities'!$DA$16),(O29&lt;='Infill Capacities'!$DB$16))),((O29-'Infill Capacities'!$DA$16)*'Infill Capacities'!$CT$6*('Infill Capacities'!$CW$16)+'Infill Capacities'!$CP$16),(AND((O29&gt;'Infill Capacities'!$DB$16),(O29&lt;='Infill Capacities'!$DC$16))),((O29-'Infill Capacities'!$DB$16)*'Infill Capacities'!$CT$6*('Infill Capacities'!$CX$16)+'Infill Capacities'!$CQ$16),(AND((O29&gt;'Infill Capacities'!$DC$16),(O29&lt;='Infill Capacities'!$DD$16))),((O29-'Infill Capacities'!$DC$16)*'Infill Capacities'!$CT$6*('Infill Capacities'!$CY$16)+'Infill Capacities'!$CS$16))+_xlfn.IFS((O29&lt;='Frame Capacities'!$BS$16),(O29*'Frame Capacities'!$BM$6*'Frame Capacities'!$BN$16),(AND((O29&gt;'Frame Capacities'!$BS$16),(O29&lt;='Frame Capacities'!$BT$16))),((O29-'Frame Capacities'!$BS$16)*'Frame Capacities'!$BM$6*('Frame Capacities'!$BO$16)+'Frame Capacities'!$BI$16),(AND((O29&gt;'Frame Capacities'!$BT$16),(O29&lt;='Frame Capacities'!$BU$16))),((O29-'Frame Capacities'!$BT$16)*'Frame Capacities'!$BM$6*('Frame Capacities'!$BP$16)+'Frame Capacities'!$BJ$16),(AND((O29&gt;'Frame Capacities'!$BU$16),(O29&lt;='Frame Capacities'!$BV$16))),((O29-'Frame Capacities'!$BU$16)*'Frame Capacities'!$BM$6*('Frame Capacities'!$BQ$16)+'Frame Capacities'!$BK$16))</f>
        <v>383.25670485965702</v>
      </c>
      <c r="U29" s="39">
        <f>U28+T29*K29</f>
        <v>2377.8266538845292</v>
      </c>
      <c r="V29" s="44" t="s">
        <v>134</v>
      </c>
      <c r="W29" s="150"/>
      <c r="X29" s="17">
        <v>4</v>
      </c>
      <c r="Y29" s="15">
        <f>'Structural Information'!$Z$8</f>
        <v>40.367000000000004</v>
      </c>
      <c r="Z29" s="15">
        <f t="shared" si="15"/>
        <v>0.81029515259248852</v>
      </c>
      <c r="AA29" s="15">
        <f t="shared" si="16"/>
        <v>9.5209680429617407</v>
      </c>
      <c r="AB29" s="24">
        <f>T32/M27</f>
        <v>20834.573082414572</v>
      </c>
    </row>
    <row r="30" spans="2:28" x14ac:dyDescent="0.25">
      <c r="B30" s="228">
        <v>2</v>
      </c>
      <c r="C30" s="229">
        <f>'Frame Capacities'!BS18</f>
        <v>8.5386603238057183E-3</v>
      </c>
      <c r="D30" s="134">
        <f>'Infill Capacities'!DA18</f>
        <v>1.8955928351937364E-3</v>
      </c>
      <c r="E30" s="140">
        <f>'System Capacities'!Q10</f>
        <v>1.8955928351937364E-3</v>
      </c>
      <c r="F30" s="143">
        <f>'System Capacities'!N10</f>
        <v>166.76666666666665</v>
      </c>
      <c r="G30" s="138">
        <f>'System Capacities'!O10</f>
        <v>523.58400000000006</v>
      </c>
      <c r="H30" s="148">
        <f>'System Capacities'!P10</f>
        <v>560.60640005977643</v>
      </c>
      <c r="J30" s="40">
        <v>3</v>
      </c>
      <c r="K30" s="39">
        <f>'Structural Information'!$U$9</f>
        <v>3</v>
      </c>
      <c r="L30" s="39">
        <f>L31+K30</f>
        <v>8.75</v>
      </c>
      <c r="M30" s="77">
        <f>'Yield Mechanism'!$V$60</f>
        <v>1.5273795531813246E-2</v>
      </c>
      <c r="N30" s="16">
        <f>M30-M31</f>
        <v>5.3120836350473294E-3</v>
      </c>
      <c r="O30" s="41">
        <f t="shared" si="12"/>
        <v>1.7706945450157764E-3</v>
      </c>
      <c r="P30" s="77">
        <f>$C$29</f>
        <v>9.0401636363636392E-3</v>
      </c>
      <c r="Q30" s="77">
        <f>$D$29</f>
        <v>2.1153036582858631E-3</v>
      </c>
      <c r="R30" s="39">
        <f t="shared" si="13"/>
        <v>0.19586974486758621</v>
      </c>
      <c r="S30" s="15">
        <f t="shared" si="14"/>
        <v>0.83708763896842087</v>
      </c>
      <c r="T30" s="39">
        <f>_xlfn.IFS((O30&lt;='Infill Capacities'!$DA$17),(O30*'Infill Capacities'!$CU$17*'Infill Capacities'!$CT$7),(AND((O30&gt;'Infill Capacities'!$DA$17),(O30&lt;='Infill Capacities'!$DB$17))),((O30-'Infill Capacities'!$DA$17)*'Infill Capacities'!$CT$7*('Infill Capacities'!$CW$17)+'Infill Capacities'!$CP$17),(AND((O30&gt;'Infill Capacities'!$DB$17),(O30&lt;='Infill Capacities'!$DC$17))),((O30-'Infill Capacities'!$DB$17)*'Infill Capacities'!$CT$7*('Infill Capacities'!$CX$17)+'Infill Capacities'!$CQ$17),(AND((O30&gt;'Infill Capacities'!$DC$17),(O30&lt;='Infill Capacities'!$DD$17))),((O30-'Infill Capacities'!$DC$17)*'Infill Capacities'!$CT$7*('Infill Capacities'!$CY$17)+'Infill Capacities'!$CS$17))+_xlfn.IFS((O30&lt;='Frame Capacities'!$BS$17),(O30*'Frame Capacities'!$BM$7*'Frame Capacities'!$BN$17),(AND((O30&gt;'Frame Capacities'!$BS$17),(O30&lt;='Frame Capacities'!$BT$17))),((O30-'Frame Capacities'!$BS$17)*'Frame Capacities'!$BM$7*('Frame Capacities'!$BO$17)+'Frame Capacities'!$BI$17),(AND((O30&gt;'Frame Capacities'!$BT$17),(O30&lt;='Frame Capacities'!$BU$17))),((O30-'Frame Capacities'!$BT$17)*'Frame Capacities'!$BM$7*('Frame Capacities'!$BP$17)+'Frame Capacities'!$BJ$17),(AND((O30&gt;'Frame Capacities'!$BU$17),(O30&lt;='Frame Capacities'!$BV$17))),((O30-'Frame Capacities'!$BU$17)*'Frame Capacities'!$BM$7*('Frame Capacities'!$BQ$17)+'Frame Capacities'!$BK$17))</f>
        <v>468.48880902022347</v>
      </c>
      <c r="U30" s="39">
        <f>U29+T30*K30</f>
        <v>3783.2930809451996</v>
      </c>
      <c r="V30" s="42">
        <v>0</v>
      </c>
      <c r="W30" s="150"/>
      <c r="X30" s="17">
        <v>3</v>
      </c>
      <c r="Y30" s="15">
        <f>'Structural Information'!$Z$9</f>
        <v>40.367000000000004</v>
      </c>
      <c r="Z30" s="15">
        <f t="shared" si="15"/>
        <v>0.61655730423270538</v>
      </c>
      <c r="AA30" s="15">
        <f t="shared" si="16"/>
        <v>5.3948764120361723</v>
      </c>
      <c r="AB30" s="23" t="s">
        <v>411</v>
      </c>
    </row>
    <row r="31" spans="2:28" x14ac:dyDescent="0.25">
      <c r="B31" s="78">
        <v>1</v>
      </c>
      <c r="C31" s="230">
        <f>'Frame Capacities'!BS19</f>
        <v>6.5680321766578668E-3</v>
      </c>
      <c r="D31" s="231">
        <f>'Infill Capacities'!DA19</f>
        <v>1.7874727391059869E-3</v>
      </c>
      <c r="E31" s="168">
        <f>'System Capacities'!Q11</f>
        <v>1.7874727391059869E-3</v>
      </c>
      <c r="F31" s="233">
        <f>'System Capacities'!N11</f>
        <v>243.1272727272727</v>
      </c>
      <c r="G31" s="234">
        <f>'System Capacities'!O11</f>
        <v>515.80799999999999</v>
      </c>
      <c r="H31" s="152">
        <f>'System Capacities'!P11</f>
        <v>581.9744499266086</v>
      </c>
      <c r="J31" s="40">
        <v>2</v>
      </c>
      <c r="K31" s="39">
        <f>'Structural Information'!$U$10</f>
        <v>3</v>
      </c>
      <c r="L31" s="39">
        <f>L32+K31</f>
        <v>5.75</v>
      </c>
      <c r="M31" s="77">
        <f>'Yield Mechanism'!$V$61</f>
        <v>9.9617118967659166E-3</v>
      </c>
      <c r="N31" s="16">
        <f>M31-M32</f>
        <v>5.3162287174979197E-3</v>
      </c>
      <c r="O31" s="41">
        <f t="shared" si="12"/>
        <v>1.7720762391659733E-3</v>
      </c>
      <c r="P31" s="77">
        <f>$C$30</f>
        <v>8.5386603238057183E-3</v>
      </c>
      <c r="Q31" s="77">
        <f>$D$30</f>
        <v>1.8955928351937364E-3</v>
      </c>
      <c r="R31" s="15">
        <f t="shared" si="13"/>
        <v>0.20753562877134701</v>
      </c>
      <c r="S31" s="15">
        <f t="shared" si="14"/>
        <v>0.93484012297654662</v>
      </c>
      <c r="T31" s="39">
        <f>_xlfn.IFS((O31&lt;='Infill Capacities'!$DA$18),(O31*'Infill Capacities'!$CU$18*'Infill Capacities'!$CT$8),(AND((O31&gt;'Infill Capacities'!$DA$18),(O31&lt;='Infill Capacities'!$DB$18))),((O31-'Infill Capacities'!$DA$18)*'Infill Capacities'!$CT$8*('Infill Capacities'!$CW$18)+'Infill Capacities'!$CP$18),(AND((O31&gt;'Infill Capacities'!$DB$18),(O31&lt;='Infill Capacities'!$DC$18))),((O31-'Infill Capacities'!$DB$18)*'Infill Capacities'!$CT$8*('Infill Capacities'!$CX$18)+'Infill Capacities'!$CQ$18),(AND((O31&gt;'Infill Capacities'!$DC$18),(O31&lt;='Infill Capacities'!$DD$18))),((O31-'Infill Capacities'!$DC$18)*'Infill Capacities'!$CT$8*('Infill Capacities'!$CY$18)+'Infill Capacities'!$CS$18))+_xlfn.IFS((O31&lt;='Frame Capacities'!$BS$18),(O31*'Frame Capacities'!$BM$8*'Frame Capacities'!$BN$18),(AND((O31&gt;'Frame Capacities'!$BS$18),(O31&lt;='Frame Capacities'!$BT$18))),((O31-'Frame Capacities'!$BS$18)*'Frame Capacities'!$BM$8*('Frame Capacities'!$BO$18)+'Frame Capacities'!$BI$18),(AND((O31&gt;'Frame Capacities'!$BT$18),(O31&lt;='Frame Capacities'!$BU$18))),((O31-'Frame Capacities'!$BT$18)*'Frame Capacities'!$BM$8*('Frame Capacities'!$BP$18)+'Frame Capacities'!$BJ$18),(AND((O31&gt;'Frame Capacities'!$BU$18),(O31&lt;='Frame Capacities'!$BV$18))),((O31-'Frame Capacities'!$BU$18)*'Frame Capacities'!$BM$8*('Frame Capacities'!$BQ$18)+'Frame Capacities'!$BK$18))</f>
        <v>524.07735597332055</v>
      </c>
      <c r="U31" s="39">
        <f>U30+T31*K31</f>
        <v>5355.5251488651611</v>
      </c>
      <c r="V31" s="43"/>
      <c r="W31" s="150"/>
      <c r="X31" s="17">
        <v>2</v>
      </c>
      <c r="Y31" s="15">
        <f>'Structural Information'!$Z$10</f>
        <v>40.367000000000004</v>
      </c>
      <c r="Z31" s="15">
        <f t="shared" si="15"/>
        <v>0.40212442413674981</v>
      </c>
      <c r="AA31" s="15">
        <f t="shared" si="16"/>
        <v>2.3122154387863114</v>
      </c>
      <c r="AB31" s="15">
        <f>(('Structural Information'!$Z$6*M27+'Structural Information'!$Z$7*M28+'Structural Information'!$Z$8*M29+'Structural Information'!$Z$9*M30+'Structural Information'!$Z$10*M31+'Structural Information'!$Z$11*M32)^2)/('Structural Information'!$Z$6*M27*M27+'Structural Information'!$Z$7*M28*M28+'Structural Information'!$Z$8*M29*M29+'Structural Information'!$Z$9*M30*M30+'Structural Information'!$Z$10*M31*M31+'Structural Information'!$Z$11*M32*M32)</f>
        <v>198.09250234282038</v>
      </c>
    </row>
    <row r="32" spans="2:28" x14ac:dyDescent="0.25">
      <c r="J32" s="40">
        <v>1</v>
      </c>
      <c r="K32" s="39">
        <f>'Structural Information'!$U$11</f>
        <v>2.75</v>
      </c>
      <c r="L32" s="39">
        <f>K32</f>
        <v>2.75</v>
      </c>
      <c r="M32" s="77">
        <f>'Yield Mechanism'!$V$62</f>
        <v>4.6454831792679969E-3</v>
      </c>
      <c r="N32" s="16">
        <f>M32</f>
        <v>4.6454831792679969E-3</v>
      </c>
      <c r="O32" s="41">
        <f t="shared" si="12"/>
        <v>1.689266610642908E-3</v>
      </c>
      <c r="P32" s="77">
        <f>$C$31</f>
        <v>6.5680321766578668E-3</v>
      </c>
      <c r="Q32" s="77">
        <f>$D$31</f>
        <v>1.7874727391059869E-3</v>
      </c>
      <c r="R32" s="15">
        <f t="shared" si="13"/>
        <v>0.25719523979288555</v>
      </c>
      <c r="S32" s="15">
        <f t="shared" si="14"/>
        <v>0.94505867065016214</v>
      </c>
      <c r="T32" s="39">
        <f>_xlfn.IFS((O32&lt;='Infill Capacities'!$DA$19),(O32*'Infill Capacities'!$CU$19*'Infill Capacities'!$CT$9),(AND((O32&gt;'Infill Capacities'!$DA$19),(O32&lt;='Infill Capacities'!$DB$19))),((O32-'Infill Capacities'!$DA$19)*'Infill Capacities'!$CT$9*('Infill Capacities'!$CW$19)+'Infill Capacities'!$CP$19),(AND((O32&gt;'Infill Capacities'!$DB$19),(O32&lt;='Infill Capacities'!$DC$19))),((O32-'Infill Capacities'!$DB$19)*'Infill Capacities'!$CT$9*('Infill Capacities'!$CX$19)+'Infill Capacities'!$CQ$19),(AND((O32&gt;'Infill Capacities'!$DC$19),(O32&lt;='Infill Capacities'!$DD$19))),((O32-'Infill Capacities'!$DC$19)*'Infill Capacities'!$CT$9*('Infill Capacities'!$CY$19)+'Infill Capacities'!$CS$19))+_xlfn.IFS((O32&lt;='Frame Capacities'!$BS$19),(O32*'Frame Capacities'!$BM$9*'Frame Capacities'!$BN$19),(AND((O32&gt;'Frame Capacities'!$BS$19),(O32&lt;='Frame Capacities'!$BT$19))),((O32-'Frame Capacities'!$BS$19)*'Frame Capacities'!$BM$9*('Frame Capacities'!$BO$19)+'Frame Capacities'!$BI$19),(AND((O32&gt;'Frame Capacities'!$BT$19),(O32&lt;='Frame Capacities'!$BU$19))),((O32-'Frame Capacities'!$BT$19)*'Frame Capacities'!$BM$9*('Frame Capacities'!$BP$19)+'Frame Capacities'!$BJ$19),(AND((O32&gt;'Frame Capacities'!$BU$19),(O32&lt;='Frame Capacities'!$BV$19))),((O32-'Frame Capacities'!$BU$19)*'Frame Capacities'!$BM$9*('Frame Capacities'!$BQ$19)+'Frame Capacities'!$BK$19))</f>
        <v>550</v>
      </c>
      <c r="U32" s="39">
        <f>U31+T32*K32</f>
        <v>6868.0251488651611</v>
      </c>
      <c r="V32" s="45"/>
      <c r="W32" s="150"/>
      <c r="X32" s="17">
        <v>1</v>
      </c>
      <c r="Y32" s="15">
        <f>'Structural Information'!$Z$11</f>
        <v>40.367000000000004</v>
      </c>
      <c r="Z32" s="15">
        <f t="shared" si="15"/>
        <v>0.18752421949751125</v>
      </c>
      <c r="AA32" s="15">
        <f t="shared" si="16"/>
        <v>0.51569160361815591</v>
      </c>
      <c r="AB32" s="14" t="s">
        <v>410</v>
      </c>
    </row>
    <row r="33" spans="2:28" x14ac:dyDescent="0.25">
      <c r="X33" s="35"/>
      <c r="Y33" s="14" t="s">
        <v>99</v>
      </c>
      <c r="Z33" s="22">
        <f>SUM(Z27:Z32)</f>
        <v>3.978553751602361</v>
      </c>
      <c r="AA33" s="22">
        <f>SUM(AA27:AA32)</f>
        <v>49.681142069634426</v>
      </c>
      <c r="AB33" s="24">
        <f>2*PI()*SQRT(AB31/AB29)</f>
        <v>0.61266290312633409</v>
      </c>
    </row>
    <row r="35" spans="2:28" ht="15.75" customHeight="1" x14ac:dyDescent="0.25">
      <c r="B35" s="931" t="s">
        <v>252</v>
      </c>
      <c r="C35" s="931"/>
      <c r="D35" s="931"/>
      <c r="E35" s="937" t="s">
        <v>250</v>
      </c>
      <c r="F35" s="937"/>
      <c r="G35" s="937"/>
      <c r="H35" s="117"/>
      <c r="J35" s="897" t="s">
        <v>131</v>
      </c>
      <c r="K35" s="897"/>
      <c r="L35" s="897"/>
      <c r="M35" s="897"/>
      <c r="N35" s="897"/>
      <c r="O35" s="897"/>
      <c r="P35" s="897"/>
      <c r="Q35" s="897"/>
      <c r="R35" s="897"/>
      <c r="S35" s="897"/>
      <c r="T35" s="897"/>
      <c r="U35" s="897"/>
      <c r="V35" s="897"/>
      <c r="X35" s="898" t="s">
        <v>128</v>
      </c>
      <c r="Y35" s="898"/>
      <c r="Z35" s="898"/>
      <c r="AA35" s="898"/>
      <c r="AB35" s="898"/>
    </row>
    <row r="36" spans="2:28" ht="15" customHeight="1" x14ac:dyDescent="0.25">
      <c r="B36" s="14" t="s">
        <v>135</v>
      </c>
      <c r="C36" s="368" t="s">
        <v>100</v>
      </c>
      <c r="D36" s="14" t="s">
        <v>136</v>
      </c>
      <c r="E36" s="369" t="s">
        <v>251</v>
      </c>
      <c r="F36" s="369" t="s">
        <v>458</v>
      </c>
      <c r="G36" s="14" t="s">
        <v>253</v>
      </c>
      <c r="H36" s="50"/>
      <c r="J36" s="553" t="s">
        <v>9</v>
      </c>
      <c r="K36" s="550" t="s">
        <v>3</v>
      </c>
      <c r="L36" s="550" t="s">
        <v>92</v>
      </c>
      <c r="M36" s="869" t="s">
        <v>94</v>
      </c>
      <c r="N36" s="869" t="s">
        <v>102</v>
      </c>
      <c r="O36" s="868" t="s">
        <v>123</v>
      </c>
      <c r="P36" s="868" t="s">
        <v>295</v>
      </c>
      <c r="Q36" s="868" t="s">
        <v>296</v>
      </c>
      <c r="R36" s="869" t="s">
        <v>298</v>
      </c>
      <c r="S36" s="869" t="s">
        <v>297</v>
      </c>
      <c r="T36" s="553" t="s">
        <v>96</v>
      </c>
      <c r="U36" s="550" t="s">
        <v>124</v>
      </c>
      <c r="V36" s="553" t="s">
        <v>100</v>
      </c>
      <c r="X36" s="553" t="s">
        <v>9</v>
      </c>
      <c r="Y36" s="896" t="s">
        <v>97</v>
      </c>
      <c r="Z36" s="896" t="s">
        <v>98</v>
      </c>
      <c r="AA36" s="896" t="s">
        <v>126</v>
      </c>
      <c r="AB36" s="550" t="s">
        <v>127</v>
      </c>
    </row>
    <row r="37" spans="2:28" x14ac:dyDescent="0.25">
      <c r="B37" s="216">
        <v>0</v>
      </c>
      <c r="C37" s="134">
        <v>0</v>
      </c>
      <c r="D37" s="237">
        <v>0</v>
      </c>
      <c r="E37" s="141" t="s">
        <v>249</v>
      </c>
      <c r="F37" s="542"/>
      <c r="G37" s="148" t="s">
        <v>249</v>
      </c>
      <c r="H37" s="56"/>
      <c r="J37" s="553"/>
      <c r="K37" s="550"/>
      <c r="L37" s="550"/>
      <c r="M37" s="553"/>
      <c r="N37" s="553"/>
      <c r="O37" s="550"/>
      <c r="P37" s="868"/>
      <c r="Q37" s="868"/>
      <c r="R37" s="869"/>
      <c r="S37" s="869"/>
      <c r="T37" s="553"/>
      <c r="U37" s="550"/>
      <c r="V37" s="553"/>
      <c r="X37" s="553"/>
      <c r="Y37" s="896"/>
      <c r="Z37" s="896"/>
      <c r="AA37" s="896"/>
      <c r="AB37" s="550"/>
    </row>
    <row r="38" spans="2:28" x14ac:dyDescent="0.25">
      <c r="B38" s="216">
        <v>1</v>
      </c>
      <c r="C38" s="56">
        <f>V5*-1</f>
        <v>-550.00360466387156</v>
      </c>
      <c r="D38" s="174">
        <f>M5</f>
        <v>2.6398429083446286E-2</v>
      </c>
      <c r="E38" s="141">
        <f>((C38-C37)/(D38-D37))*-1</f>
        <v>20834.709630837973</v>
      </c>
      <c r="F38" s="538">
        <v>20736.129268161043</v>
      </c>
      <c r="G38" s="148">
        <f>((F38-E38)/F38)*100</f>
        <v>-0.47540387794695066</v>
      </c>
      <c r="H38" s="56"/>
      <c r="J38" s="40">
        <v>6</v>
      </c>
      <c r="K38" s="39">
        <f>'Structural Information'!$U$6</f>
        <v>3</v>
      </c>
      <c r="L38" s="39">
        <f>L39+K38</f>
        <v>17.75</v>
      </c>
      <c r="M38" s="77">
        <f>'Yield Mechanism'!$V$57</f>
        <v>2.6398429083446286E-2</v>
      </c>
      <c r="N38" s="16">
        <f>M38-M39</f>
        <v>2.5419457715451128E-3</v>
      </c>
      <c r="O38" s="41">
        <f t="shared" ref="O38:O43" si="17">N38/K38</f>
        <v>8.4731525718170428E-4</v>
      </c>
      <c r="P38" s="77">
        <f>$C$26</f>
        <v>8.2871046175051685E-3</v>
      </c>
      <c r="Q38" s="77">
        <f>$D$26</f>
        <v>3.5410993298384918E-3</v>
      </c>
      <c r="R38" s="15">
        <f t="shared" ref="R38:R43" si="18">O38/P38</f>
        <v>0.10224502963216946</v>
      </c>
      <c r="S38" s="15">
        <f t="shared" ref="S38:S43" si="19">O38/Q38</f>
        <v>0.23928028509167801</v>
      </c>
      <c r="T38" s="39">
        <f>_xlfn.IFS((O38&lt;='Infill Capacities'!$DA$14),(O38*'Infill Capacities'!$CU$14*'Infill Capacities'!$CT$4),(AND((O38&gt;'Infill Capacities'!$DA$14),(O38&lt;='Infill Capacities'!$DB$14))),((O38-'Infill Capacities'!$DA$14)*'Infill Capacities'!$CT$4*('Infill Capacities'!$CW$14)+'Infill Capacities'!$CP$14),(AND((O38&gt;'Infill Capacities'!$DB$14),(O38&lt;='Infill Capacities'!$DC$14))),((O38-'Infill Capacities'!$DB$14)*'Infill Capacities'!$CT$4*('Infill Capacities'!$CX$14)+'Infill Capacities'!$CQ$14),(AND((O38&gt;'Infill Capacities'!$DC$14),(O38&lt;='Infill Capacities'!$DD$14))),((O38-'Infill Capacities'!$DC$14)*'Infill Capacities'!$CT$4*('Infill Capacities'!$CY$14)+'Infill Capacities'!$CS$14))+_xlfn.IFS((O38&lt;='Frame Capacities'!$BS$14),(O38*'Frame Capacities'!$BM$4*'Frame Capacities'!$BN$14),(AND((O38&gt;'Frame Capacities'!$BS$14),(O38&lt;='Frame Capacities'!$BT$14))),((O38-'Frame Capacities'!$BS$14)*'Frame Capacities'!$BM$4*('Frame Capacities'!$BO$14)+'Frame Capacities'!$BI$14),(AND((O38&gt;'Frame Capacities'!$BT$14),(O38&lt;='Frame Capacities'!$BU$14))),((O38-'Frame Capacities'!$BT$14)*'Frame Capacities'!$BM$4*('Frame Capacities'!$BP$14)+'Frame Capacities'!$BJ$14),(AND((O38&gt;'Frame Capacities'!$BU$14),(O38&lt;='Frame Capacities'!$BV$14))),((O38-'Frame Capacities'!$BU$14)*'Frame Capacities'!$BM$4*('Frame Capacities'!$BQ$14)+'Frame Capacities'!$BK$14))</f>
        <v>138.11123975575882</v>
      </c>
      <c r="U38" s="39">
        <f>K38*T38</f>
        <v>414.33371926727648</v>
      </c>
      <c r="V38" s="15">
        <f>U43/AB38</f>
        <v>550.00360466387156</v>
      </c>
      <c r="X38" s="17">
        <v>6</v>
      </c>
      <c r="Y38" s="15">
        <f>'Structural Information'!$Z$6</f>
        <v>37.8446</v>
      </c>
      <c r="Z38" s="15">
        <f t="shared" ref="Z38:Z43" si="20">Y38*M38</f>
        <v>0.99903798929139132</v>
      </c>
      <c r="AA38" s="15">
        <f t="shared" ref="AA38:AA43" si="21">Z38*L38</f>
        <v>17.732924309922197</v>
      </c>
      <c r="AB38" s="15">
        <f>AA44/Z44</f>
        <v>12.48723661195362</v>
      </c>
    </row>
    <row r="39" spans="2:28" x14ac:dyDescent="0.25">
      <c r="B39" s="216">
        <v>2</v>
      </c>
      <c r="C39" s="138">
        <f>V16*-1</f>
        <v>-550.00360466387156</v>
      </c>
      <c r="D39" s="237">
        <f>M16</f>
        <v>2.6398429083446286E-2</v>
      </c>
      <c r="E39" s="141" t="e">
        <f>((C39-C38)/(D39-D38))*-1</f>
        <v>#DIV/0!</v>
      </c>
      <c r="G39" s="104"/>
      <c r="H39" s="56"/>
      <c r="J39" s="40">
        <v>5</v>
      </c>
      <c r="K39" s="39">
        <f>'Structural Information'!$U$7</f>
        <v>3</v>
      </c>
      <c r="L39" s="39">
        <f>L40+K39</f>
        <v>14.75</v>
      </c>
      <c r="M39" s="77">
        <f>'Yield Mechanism'!$V$58</f>
        <v>2.3856483311901173E-2</v>
      </c>
      <c r="N39" s="16">
        <f>M39-M40</f>
        <v>3.7832761725921232E-3</v>
      </c>
      <c r="O39" s="41">
        <f t="shared" si="17"/>
        <v>1.2610920575307077E-3</v>
      </c>
      <c r="P39" s="77">
        <f>$C$27</f>
        <v>9.5976000000000013E-3</v>
      </c>
      <c r="Q39" s="77">
        <f>$D$27</f>
        <v>2.6401516470303181E-3</v>
      </c>
      <c r="R39" s="15">
        <f t="shared" si="18"/>
        <v>0.13139660514406806</v>
      </c>
      <c r="S39" s="15">
        <f t="shared" si="19"/>
        <v>0.47765894771582645</v>
      </c>
      <c r="T39" s="39">
        <f>_xlfn.IFS((O39&lt;='Infill Capacities'!$DA$15),(O39*'Infill Capacities'!$CU$15*'Infill Capacities'!$CT$5),(AND((O39&gt;'Infill Capacities'!$DA$15),(O39&lt;='Infill Capacities'!$DB$15))),((O39-'Infill Capacities'!$DA$15)*'Infill Capacities'!$CT$5*('Infill Capacities'!$CW$15)+'Infill Capacities'!$CP$15),(AND((O39&gt;'Infill Capacities'!$DB$15),(O39&lt;='Infill Capacities'!$DC$15))),((O39-'Infill Capacities'!$DB$15)*'Infill Capacities'!$CT$5*('Infill Capacities'!$CX$15)+'Infill Capacities'!$CQ$15),(AND((O39&gt;'Infill Capacities'!$DC$15),(O39&lt;='Infill Capacities'!$DD$15))),((O39-'Infill Capacities'!$DC$15)*'Infill Capacities'!$CT$5*('Infill Capacities'!$CY$15)+'Infill Capacities'!$CS$15))+_xlfn.IFS((O39&lt;='Frame Capacities'!$BS$15),(O39*'Frame Capacities'!$BM$5*'Frame Capacities'!$BN$15),(AND((O39&gt;'Frame Capacities'!$BS$15),(O39&lt;='Frame Capacities'!$BT$15))),((O39-'Frame Capacities'!$BS$15)*'Frame Capacities'!$BM$5*('Frame Capacities'!$BO$15)+'Frame Capacities'!$BI$15),(AND((O39&gt;'Frame Capacities'!$BT$15),(O39&lt;='Frame Capacities'!$BU$15))),((O39-'Frame Capacities'!$BT$15)*'Frame Capacities'!$BM$5*('Frame Capacities'!$BP$15)+'Frame Capacities'!$BJ$15),(AND((O39&gt;'Frame Capacities'!$BU$15),(O39&lt;='Frame Capacities'!$BV$15))),((O39-'Frame Capacities'!$BU$15)*'Frame Capacities'!$BM$5*('Frame Capacities'!$BQ$15)+'Frame Capacities'!$BK$15))</f>
        <v>271.24094001276052</v>
      </c>
      <c r="U39" s="39">
        <f>U38+T39*K39</f>
        <v>1228.0565393055581</v>
      </c>
      <c r="V39" s="43"/>
      <c r="X39" s="17">
        <v>5</v>
      </c>
      <c r="Y39" s="15">
        <f>'Structural Information'!$Z$7</f>
        <v>40.367000000000004</v>
      </c>
      <c r="Z39" s="15">
        <f t="shared" si="20"/>
        <v>0.96301466185151474</v>
      </c>
      <c r="AA39" s="15">
        <f t="shared" si="21"/>
        <v>14.204466262309843</v>
      </c>
      <c r="AB39" s="14" t="s">
        <v>409</v>
      </c>
    </row>
    <row r="40" spans="2:28" x14ac:dyDescent="0.25">
      <c r="B40" s="216">
        <v>3</v>
      </c>
      <c r="C40" s="56">
        <f>V27*-1</f>
        <v>-550.00360466387156</v>
      </c>
      <c r="D40" s="174">
        <f>M27</f>
        <v>2.6398429083446286E-2</v>
      </c>
      <c r="E40" s="141" t="e">
        <f>((C40-C39)/(D40-D39))*-1</f>
        <v>#DIV/0!</v>
      </c>
      <c r="F40" s="56"/>
      <c r="G40" s="148"/>
      <c r="H40" s="56"/>
      <c r="J40" s="40">
        <v>4</v>
      </c>
      <c r="K40" s="39">
        <f>'Structural Information'!$U$8</f>
        <v>3</v>
      </c>
      <c r="L40" s="39">
        <f>L41+K40</f>
        <v>11.75</v>
      </c>
      <c r="M40" s="77">
        <f>'Yield Mechanism'!$V$59</f>
        <v>2.007320713930905E-2</v>
      </c>
      <c r="N40" s="41">
        <f>M40-M41</f>
        <v>4.7994116074958036E-3</v>
      </c>
      <c r="O40" s="41">
        <f t="shared" si="17"/>
        <v>1.5998038691652679E-3</v>
      </c>
      <c r="P40" s="77">
        <f>$C$28</f>
        <v>9.5975999999999995E-3</v>
      </c>
      <c r="Q40" s="77">
        <f>$D$28</f>
        <v>2.3645656029115843E-3</v>
      </c>
      <c r="R40" s="15">
        <f t="shared" si="18"/>
        <v>0.16668790834846919</v>
      </c>
      <c r="S40" s="15">
        <f t="shared" si="19"/>
        <v>0.67657411035471604</v>
      </c>
      <c r="T40" s="39">
        <f>_xlfn.IFS((O40&lt;='Infill Capacities'!$DA$16),(O40*'Infill Capacities'!$CU$16*'Infill Capacities'!$CT$6),(AND((O40&gt;'Infill Capacities'!$DA$16),(O40&lt;='Infill Capacities'!$DB$16))),((O40-'Infill Capacities'!$DA$16)*'Infill Capacities'!$CT$6*('Infill Capacities'!$CW$16)+'Infill Capacities'!$CP$16),(AND((O40&gt;'Infill Capacities'!$DB$16),(O40&lt;='Infill Capacities'!$DC$16))),((O40-'Infill Capacities'!$DB$16)*'Infill Capacities'!$CT$6*('Infill Capacities'!$CX$16)+'Infill Capacities'!$CQ$16),(AND((O40&gt;'Infill Capacities'!$DC$16),(O40&lt;='Infill Capacities'!$DD$16))),((O40-'Infill Capacities'!$DC$16)*'Infill Capacities'!$CT$6*('Infill Capacities'!$CY$16)+'Infill Capacities'!$CS$16))+_xlfn.IFS((O40&lt;='Frame Capacities'!$BS$16),(O40*'Frame Capacities'!$BM$6*'Frame Capacities'!$BN$16),(AND((O40&gt;'Frame Capacities'!$BS$16),(O40&lt;='Frame Capacities'!$BT$16))),((O40-'Frame Capacities'!$BS$16)*'Frame Capacities'!$BM$6*('Frame Capacities'!$BO$16)+'Frame Capacities'!$BI$16),(AND((O40&gt;'Frame Capacities'!$BT$16),(O40&lt;='Frame Capacities'!$BU$16))),((O40-'Frame Capacities'!$BT$16)*'Frame Capacities'!$BM$6*('Frame Capacities'!$BP$16)+'Frame Capacities'!$BJ$16),(AND((O40&gt;'Frame Capacities'!$BU$16),(O40&lt;='Frame Capacities'!$BV$16))),((O40-'Frame Capacities'!$BU$16)*'Frame Capacities'!$BM$6*('Frame Capacities'!$BQ$16)+'Frame Capacities'!$BK$16))</f>
        <v>383.25670485965702</v>
      </c>
      <c r="U40" s="39">
        <f>U39+T40*K40</f>
        <v>2377.8266538845292</v>
      </c>
      <c r="V40" s="44" t="s">
        <v>134</v>
      </c>
      <c r="X40" s="17">
        <v>4</v>
      </c>
      <c r="Y40" s="15">
        <f>'Structural Information'!$Z$8</f>
        <v>40.367000000000004</v>
      </c>
      <c r="Z40" s="15">
        <f t="shared" si="20"/>
        <v>0.81029515259248852</v>
      </c>
      <c r="AA40" s="15">
        <f t="shared" si="21"/>
        <v>9.5209680429617407</v>
      </c>
      <c r="AB40" s="24">
        <f>T43/M38</f>
        <v>20834.573082414572</v>
      </c>
    </row>
    <row r="41" spans="2:28" x14ac:dyDescent="0.25">
      <c r="B41" s="216">
        <v>4</v>
      </c>
      <c r="C41" s="56">
        <f>V38*-1</f>
        <v>-550.00360466387156</v>
      </c>
      <c r="D41" s="174">
        <f>M38</f>
        <v>2.6398429083446286E-2</v>
      </c>
      <c r="E41" s="902" t="e">
        <f>((C42-C40)/(D42-D40))*-1</f>
        <v>#DIV/0!</v>
      </c>
      <c r="F41" s="903">
        <v>4869.8938884768695</v>
      </c>
      <c r="G41" s="904" t="e">
        <f>((F41-E41)/F41)*100</f>
        <v>#DIV/0!</v>
      </c>
      <c r="H41" s="56"/>
      <c r="J41" s="40">
        <v>3</v>
      </c>
      <c r="K41" s="39">
        <f>'Structural Information'!$U$9</f>
        <v>3</v>
      </c>
      <c r="L41" s="39">
        <f>L42+K41</f>
        <v>8.75</v>
      </c>
      <c r="M41" s="77">
        <f>'Yield Mechanism'!$V$60</f>
        <v>1.5273795531813246E-2</v>
      </c>
      <c r="N41" s="16">
        <f>M41-M42</f>
        <v>5.3120836350473294E-3</v>
      </c>
      <c r="O41" s="41">
        <f t="shared" si="17"/>
        <v>1.7706945450157764E-3</v>
      </c>
      <c r="P41" s="77">
        <f>$C$29</f>
        <v>9.0401636363636392E-3</v>
      </c>
      <c r="Q41" s="77">
        <f>$D$29</f>
        <v>2.1153036582858631E-3</v>
      </c>
      <c r="R41" s="39">
        <f t="shared" si="18"/>
        <v>0.19586974486758621</v>
      </c>
      <c r="S41" s="15">
        <f t="shared" si="19"/>
        <v>0.83708763896842087</v>
      </c>
      <c r="T41" s="39">
        <f>_xlfn.IFS((O41&lt;='Infill Capacities'!$DA$17),(O41*'Infill Capacities'!$CU$17*'Infill Capacities'!$CT$7),(AND((O41&gt;'Infill Capacities'!$DA$17),(O41&lt;='Infill Capacities'!$DB$17))),((O41-'Infill Capacities'!$DA$17)*'Infill Capacities'!$CT$7*('Infill Capacities'!$CW$17)+'Infill Capacities'!$CP$17),(AND((O41&gt;'Infill Capacities'!$DB$17),(O41&lt;='Infill Capacities'!$DC$17))),((O41-'Infill Capacities'!$DB$17)*'Infill Capacities'!$CT$7*('Infill Capacities'!$CX$17)+'Infill Capacities'!$CQ$17),(AND((O41&gt;'Infill Capacities'!$DC$17),(O41&lt;='Infill Capacities'!$DD$17))),((O41-'Infill Capacities'!$DC$17)*'Infill Capacities'!$CT$7*('Infill Capacities'!$CY$17)+'Infill Capacities'!$CS$17))+_xlfn.IFS((O41&lt;='Frame Capacities'!$BS$17),(O41*'Frame Capacities'!$BM$7*'Frame Capacities'!$BN$17),(AND((O41&gt;'Frame Capacities'!$BS$17),(O41&lt;='Frame Capacities'!$BT$17))),((O41-'Frame Capacities'!$BS$17)*'Frame Capacities'!$BM$7*('Frame Capacities'!$BO$17)+'Frame Capacities'!$BI$17),(AND((O41&gt;'Frame Capacities'!$BT$17),(O41&lt;='Frame Capacities'!$BU$17))),((O41-'Frame Capacities'!$BT$17)*'Frame Capacities'!$BM$7*('Frame Capacities'!$BP$17)+'Frame Capacities'!$BJ$17),(AND((O41&gt;'Frame Capacities'!$BU$17),(O41&lt;='Frame Capacities'!$BV$17))),((O41-'Frame Capacities'!$BU$17)*'Frame Capacities'!$BM$7*('Frame Capacities'!$BQ$17)+'Frame Capacities'!$BK$17))</f>
        <v>468.48880902022347</v>
      </c>
      <c r="U41" s="39">
        <f>U40+T41*K41</f>
        <v>3783.2930809451996</v>
      </c>
      <c r="V41" s="42">
        <v>0</v>
      </c>
      <c r="X41" s="17">
        <v>3</v>
      </c>
      <c r="Y41" s="15">
        <f>'Structural Information'!$Z$9</f>
        <v>40.367000000000004</v>
      </c>
      <c r="Z41" s="15">
        <f t="shared" si="20"/>
        <v>0.61655730423270538</v>
      </c>
      <c r="AA41" s="15">
        <f t="shared" si="21"/>
        <v>5.3948764120361723</v>
      </c>
      <c r="AB41" s="23" t="s">
        <v>411</v>
      </c>
    </row>
    <row r="42" spans="2:28" x14ac:dyDescent="0.25">
      <c r="B42" s="216">
        <v>5</v>
      </c>
      <c r="C42" s="56">
        <f>V49*-1</f>
        <v>-550.00360466387156</v>
      </c>
      <c r="D42" s="174">
        <f>M49</f>
        <v>2.6398429083446286E-2</v>
      </c>
      <c r="E42" s="902"/>
      <c r="F42" s="903"/>
      <c r="G42" s="904"/>
      <c r="H42" s="56"/>
      <c r="J42" s="40">
        <v>2</v>
      </c>
      <c r="K42" s="39">
        <f>'Structural Information'!$U$10</f>
        <v>3</v>
      </c>
      <c r="L42" s="39">
        <f>L43+K42</f>
        <v>5.75</v>
      </c>
      <c r="M42" s="77">
        <f>'Yield Mechanism'!$V$61</f>
        <v>9.9617118967659166E-3</v>
      </c>
      <c r="N42" s="16">
        <f>M42-M43</f>
        <v>5.3162287174979197E-3</v>
      </c>
      <c r="O42" s="41">
        <f t="shared" si="17"/>
        <v>1.7720762391659733E-3</v>
      </c>
      <c r="P42" s="77">
        <f>$C$30</f>
        <v>8.5386603238057183E-3</v>
      </c>
      <c r="Q42" s="77">
        <f>$D$30</f>
        <v>1.8955928351937364E-3</v>
      </c>
      <c r="R42" s="15">
        <f t="shared" si="18"/>
        <v>0.20753562877134701</v>
      </c>
      <c r="S42" s="15">
        <f t="shared" si="19"/>
        <v>0.93484012297654662</v>
      </c>
      <c r="T42" s="39">
        <f>_xlfn.IFS((O42&lt;='Infill Capacities'!$DA$18),(O42*'Infill Capacities'!$CU$18*'Infill Capacities'!$CT$8),(AND((O42&gt;'Infill Capacities'!$DA$18),(O42&lt;='Infill Capacities'!$DB$18))),((O42-'Infill Capacities'!$DA$18)*'Infill Capacities'!$CT$8*('Infill Capacities'!$CW$18)+'Infill Capacities'!$CP$18),(AND((O42&gt;'Infill Capacities'!$DB$18),(O42&lt;='Infill Capacities'!$DC$18))),((O42-'Infill Capacities'!$DB$18)*'Infill Capacities'!$CT$8*('Infill Capacities'!$CX$18)+'Infill Capacities'!$CQ$18),(AND((O42&gt;'Infill Capacities'!$DC$18),(O42&lt;='Infill Capacities'!$DD$18))),((O42-'Infill Capacities'!$DC$18)*'Infill Capacities'!$CT$8*('Infill Capacities'!$CY$18)+'Infill Capacities'!$CS$18))+_xlfn.IFS((O42&lt;='Frame Capacities'!$BS$18),(O42*'Frame Capacities'!$BM$8*'Frame Capacities'!$BN$18),(AND((O42&gt;'Frame Capacities'!$BS$18),(O42&lt;='Frame Capacities'!$BT$18))),((O42-'Frame Capacities'!$BS$18)*'Frame Capacities'!$BM$8*('Frame Capacities'!$BO$18)+'Frame Capacities'!$BI$18),(AND((O42&gt;'Frame Capacities'!$BT$18),(O42&lt;='Frame Capacities'!$BU$18))),((O42-'Frame Capacities'!$BT$18)*'Frame Capacities'!$BM$8*('Frame Capacities'!$BP$18)+'Frame Capacities'!$BJ$18),(AND((O42&gt;'Frame Capacities'!$BU$18),(O42&lt;='Frame Capacities'!$BV$18))),((O42-'Frame Capacities'!$BU$18)*'Frame Capacities'!$BM$8*('Frame Capacities'!$BQ$18)+'Frame Capacities'!$BK$18))</f>
        <v>524.07735597332055</v>
      </c>
      <c r="U42" s="39">
        <f>U41+T42*K42</f>
        <v>5355.5251488651611</v>
      </c>
      <c r="V42" s="43"/>
      <c r="X42" s="17">
        <v>2</v>
      </c>
      <c r="Y42" s="15">
        <f>'Structural Information'!$Z$10</f>
        <v>40.367000000000004</v>
      </c>
      <c r="Z42" s="15">
        <f t="shared" si="20"/>
        <v>0.40212442413674981</v>
      </c>
      <c r="AA42" s="15">
        <f t="shared" si="21"/>
        <v>2.3122154387863114</v>
      </c>
      <c r="AB42" s="15">
        <f>(('Structural Information'!$Z$6*M38+'Structural Information'!$Z$7*M39+'Structural Information'!$Z$8*M40+'Structural Information'!$Z$9*M41+'Structural Information'!$Z$10*M42+'Structural Information'!$Z$11*M43)^2)/('Structural Information'!$Z$6*M38*M38+'Structural Information'!$Z$7*M39*M39+'Structural Information'!$Z$8*M40*M40+'Structural Information'!$Z$9*M41*M41+'Structural Information'!$Z$10*M42*M42+'Structural Information'!$Z$11*M43*M43)</f>
        <v>198.09250234282038</v>
      </c>
    </row>
    <row r="43" spans="2:28" x14ac:dyDescent="0.25">
      <c r="B43" s="216">
        <v>6</v>
      </c>
      <c r="C43" s="56">
        <f>V60*-1</f>
        <v>-550.00360466387156</v>
      </c>
      <c r="D43" s="174">
        <f>M60</f>
        <v>2.6398429083446286E-2</v>
      </c>
      <c r="E43" s="141" t="e">
        <f>((C43-C42)/(D43-D42))*-1</f>
        <v>#DIV/0!</v>
      </c>
      <c r="F43" s="56"/>
      <c r="G43" s="148"/>
      <c r="H43" s="56"/>
      <c r="J43" s="40">
        <v>1</v>
      </c>
      <c r="K43" s="39">
        <f>'Structural Information'!$U$11</f>
        <v>2.75</v>
      </c>
      <c r="L43" s="39">
        <f>K43</f>
        <v>2.75</v>
      </c>
      <c r="M43" s="77">
        <f>'Yield Mechanism'!$V$62</f>
        <v>4.6454831792679969E-3</v>
      </c>
      <c r="N43" s="16">
        <f>M43</f>
        <v>4.6454831792679969E-3</v>
      </c>
      <c r="O43" s="41">
        <f t="shared" si="17"/>
        <v>1.689266610642908E-3</v>
      </c>
      <c r="P43" s="77">
        <f>$C$31</f>
        <v>6.5680321766578668E-3</v>
      </c>
      <c r="Q43" s="77">
        <f>$D$31</f>
        <v>1.7874727391059869E-3</v>
      </c>
      <c r="R43" s="15">
        <f t="shared" si="18"/>
        <v>0.25719523979288555</v>
      </c>
      <c r="S43" s="15">
        <f t="shared" si="19"/>
        <v>0.94505867065016214</v>
      </c>
      <c r="T43" s="39">
        <f>_xlfn.IFS((O43&lt;='Infill Capacities'!$DA$19),(O43*'Infill Capacities'!$CU$19*'Infill Capacities'!$CT$9),(AND((O43&gt;'Infill Capacities'!$DA$19),(O43&lt;='Infill Capacities'!$DB$19))),((O43-'Infill Capacities'!$DA$19)*'Infill Capacities'!$CT$9*('Infill Capacities'!$CW$19)+'Infill Capacities'!$CP$19),(AND((O43&gt;'Infill Capacities'!$DB$19),(O43&lt;='Infill Capacities'!$DC$19))),((O43-'Infill Capacities'!$DB$19)*'Infill Capacities'!$CT$9*('Infill Capacities'!$CX$19)+'Infill Capacities'!$CQ$19),(AND((O43&gt;'Infill Capacities'!$DC$19),(O43&lt;='Infill Capacities'!$DD$19))),((O43-'Infill Capacities'!$DC$19)*'Infill Capacities'!$CT$9*('Infill Capacities'!$CY$19)+'Infill Capacities'!$CS$19))+_xlfn.IFS((O43&lt;='Frame Capacities'!$BS$19),(O43*'Frame Capacities'!$BM$9*'Frame Capacities'!$BN$19),(AND((O43&gt;'Frame Capacities'!$BS$19),(O43&lt;='Frame Capacities'!$BT$19))),((O43-'Frame Capacities'!$BS$19)*'Frame Capacities'!$BM$9*('Frame Capacities'!$BO$19)+'Frame Capacities'!$BI$19),(AND((O43&gt;'Frame Capacities'!$BT$19),(O43&lt;='Frame Capacities'!$BU$19))),((O43-'Frame Capacities'!$BT$19)*'Frame Capacities'!$BM$9*('Frame Capacities'!$BP$19)+'Frame Capacities'!$BJ$19),(AND((O43&gt;'Frame Capacities'!$BU$19),(O43&lt;='Frame Capacities'!$BV$19))),((O43-'Frame Capacities'!$BU$19)*'Frame Capacities'!$BM$9*('Frame Capacities'!$BQ$19)+'Frame Capacities'!$BK$19))</f>
        <v>550</v>
      </c>
      <c r="U43" s="39">
        <f>U42+T43*K43</f>
        <v>6868.0251488651611</v>
      </c>
      <c r="V43" s="45"/>
      <c r="X43" s="17">
        <v>1</v>
      </c>
      <c r="Y43" s="15">
        <f>'Structural Information'!$Z$11</f>
        <v>40.367000000000004</v>
      </c>
      <c r="Z43" s="15">
        <f t="shared" si="20"/>
        <v>0.18752421949751125</v>
      </c>
      <c r="AA43" s="15">
        <f t="shared" si="21"/>
        <v>0.51569160361815591</v>
      </c>
      <c r="AB43" s="14" t="s">
        <v>410</v>
      </c>
    </row>
    <row r="44" spans="2:28" x14ac:dyDescent="0.25">
      <c r="B44" s="216">
        <v>7</v>
      </c>
      <c r="C44" s="56">
        <f>V71*-1</f>
        <v>-550.00360466387156</v>
      </c>
      <c r="D44" s="174">
        <f>M71</f>
        <v>2.6398429083446286E-2</v>
      </c>
      <c r="E44" s="141" t="e">
        <f>((C44-C43)/(D44-D43))*-1</f>
        <v>#DIV/0!</v>
      </c>
      <c r="G44" s="104"/>
      <c r="X44" s="35"/>
      <c r="Y44" s="14" t="s">
        <v>99</v>
      </c>
      <c r="Z44" s="22">
        <f>SUM(Z38:Z43)</f>
        <v>3.978553751602361</v>
      </c>
      <c r="AA44" s="22">
        <f>SUM(AA38:AA43)</f>
        <v>49.681142069634426</v>
      </c>
      <c r="AB44" s="24">
        <f>2*PI()*SQRT(AB42/AB40)</f>
        <v>0.61266290312633409</v>
      </c>
    </row>
    <row r="45" spans="2:28" x14ac:dyDescent="0.25">
      <c r="B45" s="216">
        <v>8</v>
      </c>
      <c r="C45" s="56">
        <f>V82*-1</f>
        <v>-550.00360466387156</v>
      </c>
      <c r="D45" s="174">
        <f>M82</f>
        <v>2.6398429083446286E-2</v>
      </c>
      <c r="E45" s="141" t="e">
        <f>((C45-C44)/(D45-D44))*-1</f>
        <v>#DIV/0!</v>
      </c>
      <c r="G45" s="104"/>
    </row>
    <row r="46" spans="2:28" ht="15.75" x14ac:dyDescent="0.25">
      <c r="B46" s="216">
        <v>9</v>
      </c>
      <c r="C46" s="56">
        <f>V93*-1</f>
        <v>-550.00360466387156</v>
      </c>
      <c r="D46" s="174">
        <f>M93</f>
        <v>2.6398429083446286E-2</v>
      </c>
      <c r="E46" s="141" t="e">
        <f>((C46-C45)/(D46-D45))*-1</f>
        <v>#DIV/0!</v>
      </c>
      <c r="G46" s="104"/>
      <c r="J46" s="916" t="s">
        <v>132</v>
      </c>
      <c r="K46" s="917"/>
      <c r="L46" s="917"/>
      <c r="M46" s="917"/>
      <c r="N46" s="917"/>
      <c r="O46" s="917"/>
      <c r="P46" s="917"/>
      <c r="Q46" s="917"/>
      <c r="R46" s="917"/>
      <c r="S46" s="917"/>
      <c r="T46" s="917"/>
      <c r="U46" s="917"/>
      <c r="V46" s="918"/>
      <c r="X46" s="897" t="s">
        <v>128</v>
      </c>
      <c r="Y46" s="897"/>
      <c r="Z46" s="897"/>
      <c r="AA46" s="897"/>
      <c r="AB46" s="897"/>
    </row>
    <row r="47" spans="2:28" ht="15" customHeight="1" x14ac:dyDescent="0.25">
      <c r="B47" s="216">
        <v>10</v>
      </c>
      <c r="C47" s="56">
        <f>V104*-1</f>
        <v>-550.00360466387156</v>
      </c>
      <c r="D47" s="174">
        <f>M104</f>
        <v>2.6398429083446286E-2</v>
      </c>
      <c r="E47" s="141" t="e">
        <f>((C47-C46)/(D47-D46))*-1</f>
        <v>#DIV/0!</v>
      </c>
      <c r="G47" s="104"/>
      <c r="J47" s="553" t="s">
        <v>9</v>
      </c>
      <c r="K47" s="550" t="s">
        <v>3</v>
      </c>
      <c r="L47" s="550" t="s">
        <v>92</v>
      </c>
      <c r="M47" s="869" t="s">
        <v>94</v>
      </c>
      <c r="N47" s="869" t="s">
        <v>102</v>
      </c>
      <c r="O47" s="868" t="s">
        <v>123</v>
      </c>
      <c r="P47" s="868" t="s">
        <v>295</v>
      </c>
      <c r="Q47" s="868" t="s">
        <v>296</v>
      </c>
      <c r="R47" s="869" t="s">
        <v>298</v>
      </c>
      <c r="S47" s="869" t="s">
        <v>297</v>
      </c>
      <c r="T47" s="553" t="s">
        <v>96</v>
      </c>
      <c r="U47" s="550" t="s">
        <v>124</v>
      </c>
      <c r="V47" s="553" t="s">
        <v>100</v>
      </c>
      <c r="X47" s="553" t="s">
        <v>9</v>
      </c>
      <c r="Y47" s="896" t="s">
        <v>97</v>
      </c>
      <c r="Z47" s="896" t="s">
        <v>98</v>
      </c>
      <c r="AA47" s="896" t="s">
        <v>126</v>
      </c>
      <c r="AB47" s="550" t="s">
        <v>127</v>
      </c>
    </row>
    <row r="48" spans="2:28" x14ac:dyDescent="0.25">
      <c r="B48" s="216">
        <v>11</v>
      </c>
      <c r="C48" s="56">
        <f>V115*-1</f>
        <v>-550.00360466387156</v>
      </c>
      <c r="D48" s="174">
        <f>M115</f>
        <v>2.6398429083446286E-2</v>
      </c>
      <c r="E48" s="141" t="e">
        <f t="shared" ref="E48:E57" si="22">((C48-C47)/(D48-D47))*-1</f>
        <v>#DIV/0!</v>
      </c>
      <c r="G48" s="104"/>
      <c r="J48" s="553"/>
      <c r="K48" s="550"/>
      <c r="L48" s="550"/>
      <c r="M48" s="553"/>
      <c r="N48" s="553"/>
      <c r="O48" s="550"/>
      <c r="P48" s="868"/>
      <c r="Q48" s="868"/>
      <c r="R48" s="869"/>
      <c r="S48" s="869"/>
      <c r="T48" s="553"/>
      <c r="U48" s="550"/>
      <c r="V48" s="553"/>
      <c r="X48" s="553"/>
      <c r="Y48" s="896"/>
      <c r="Z48" s="896"/>
      <c r="AA48" s="896"/>
      <c r="AB48" s="550"/>
    </row>
    <row r="49" spans="2:28" x14ac:dyDescent="0.25">
      <c r="B49" s="216">
        <v>12</v>
      </c>
      <c r="C49" s="56">
        <f>V126*-1</f>
        <v>-550.00360466387156</v>
      </c>
      <c r="D49" s="174">
        <f>M126</f>
        <v>2.6398429083446286E-2</v>
      </c>
      <c r="E49" s="141" t="e">
        <f t="shared" si="22"/>
        <v>#DIV/0!</v>
      </c>
      <c r="G49" s="104"/>
      <c r="J49" s="40">
        <v>6</v>
      </c>
      <c r="K49" s="39">
        <f>'Structural Information'!$U$6</f>
        <v>3</v>
      </c>
      <c r="L49" s="39">
        <f>L50+K49</f>
        <v>17.75</v>
      </c>
      <c r="M49" s="77">
        <f>'Yield Mechanism'!$V$57</f>
        <v>2.6398429083446286E-2</v>
      </c>
      <c r="N49" s="16">
        <f>M49-M50</f>
        <v>2.5419457715451128E-3</v>
      </c>
      <c r="O49" s="41">
        <f t="shared" ref="O49:O54" si="23">N49/K49</f>
        <v>8.4731525718170428E-4</v>
      </c>
      <c r="P49" s="77">
        <f>$C$26</f>
        <v>8.2871046175051685E-3</v>
      </c>
      <c r="Q49" s="77">
        <f>$D$26</f>
        <v>3.5410993298384918E-3</v>
      </c>
      <c r="R49" s="15">
        <f t="shared" ref="R49:R54" si="24">O49/P49</f>
        <v>0.10224502963216946</v>
      </c>
      <c r="S49" s="15">
        <f t="shared" ref="S49:S54" si="25">O49/Q49</f>
        <v>0.23928028509167801</v>
      </c>
      <c r="T49" s="39">
        <f>_xlfn.IFS((O49&lt;='Infill Capacities'!$DA$14),(O49*'Infill Capacities'!$CU$14*'Infill Capacities'!$CT$4),(AND((O49&gt;'Infill Capacities'!$DA$14),(O49&lt;='Infill Capacities'!$DB$14))),((O49-'Infill Capacities'!$DA$14)*'Infill Capacities'!$CT$4*('Infill Capacities'!$CW$14)+'Infill Capacities'!$CP$14),(AND((O49&gt;'Infill Capacities'!$DB$14),(O49&lt;='Infill Capacities'!$DC$14))),((O49-'Infill Capacities'!$DB$14)*'Infill Capacities'!$CT$4*('Infill Capacities'!$CX$14)+'Infill Capacities'!$CQ$14),(AND((O49&gt;'Infill Capacities'!$DC$14),(O49&lt;='Infill Capacities'!$DD$14))),((O49-'Infill Capacities'!$DC$14)*'Infill Capacities'!$CT$4*('Infill Capacities'!$CY$14)+'Infill Capacities'!$CS$14))+_xlfn.IFS((O49&lt;='Frame Capacities'!$BS$14),(O49*'Frame Capacities'!$BM$4*'Frame Capacities'!$BN$14),(AND((O49&gt;'Frame Capacities'!$BS$14),(O49&lt;='Frame Capacities'!$BT$14))),((O49-'Frame Capacities'!$BS$14)*'Frame Capacities'!$BM$4*('Frame Capacities'!$BO$14)+'Frame Capacities'!$BI$14),(AND((O49&gt;'Frame Capacities'!$BT$14),(O49&lt;='Frame Capacities'!$BU$14))),((O49-'Frame Capacities'!$BT$14)*'Frame Capacities'!$BM$4*('Frame Capacities'!$BP$14)+'Frame Capacities'!$BJ$14),(AND((O49&gt;'Frame Capacities'!$BU$14),(O49&lt;='Frame Capacities'!$BV$14))),((O49-'Frame Capacities'!$BU$14)*'Frame Capacities'!$BM$4*('Frame Capacities'!$BQ$14)+'Frame Capacities'!$BK$14))</f>
        <v>138.11123975575882</v>
      </c>
      <c r="U49" s="39">
        <f>K49*T49</f>
        <v>414.33371926727648</v>
      </c>
      <c r="V49" s="15">
        <f>U54/AB49</f>
        <v>550.00360466387156</v>
      </c>
      <c r="X49" s="17">
        <v>6</v>
      </c>
      <c r="Y49" s="15">
        <f>'Structural Information'!$Z$6</f>
        <v>37.8446</v>
      </c>
      <c r="Z49" s="15">
        <f t="shared" ref="Z49:Z54" si="26">Y49*M49</f>
        <v>0.99903798929139132</v>
      </c>
      <c r="AA49" s="15">
        <f t="shared" ref="AA49:AA54" si="27">Z49*L49</f>
        <v>17.732924309922197</v>
      </c>
      <c r="AB49" s="15">
        <f>AA55/Z55</f>
        <v>12.48723661195362</v>
      </c>
    </row>
    <row r="50" spans="2:28" x14ac:dyDescent="0.25">
      <c r="B50" s="216">
        <v>13</v>
      </c>
      <c r="C50" s="56">
        <f>V137*-1</f>
        <v>-550.00360466387156</v>
      </c>
      <c r="D50" s="174">
        <f>M137</f>
        <v>2.6398429083446286E-2</v>
      </c>
      <c r="E50" s="141" t="e">
        <f t="shared" si="22"/>
        <v>#DIV/0!</v>
      </c>
      <c r="G50" s="104"/>
      <c r="J50" s="40">
        <v>5</v>
      </c>
      <c r="K50" s="39">
        <f>'Structural Information'!$U$7</f>
        <v>3</v>
      </c>
      <c r="L50" s="39">
        <f>L51+K50</f>
        <v>14.75</v>
      </c>
      <c r="M50" s="77">
        <f>'Yield Mechanism'!$V$58</f>
        <v>2.3856483311901173E-2</v>
      </c>
      <c r="N50" s="16">
        <f>M50-M51</f>
        <v>3.7832761725921232E-3</v>
      </c>
      <c r="O50" s="41">
        <f t="shared" si="23"/>
        <v>1.2610920575307077E-3</v>
      </c>
      <c r="P50" s="77">
        <f>$C$27</f>
        <v>9.5976000000000013E-3</v>
      </c>
      <c r="Q50" s="77">
        <f>$D$27</f>
        <v>2.6401516470303181E-3</v>
      </c>
      <c r="R50" s="15">
        <f t="shared" si="24"/>
        <v>0.13139660514406806</v>
      </c>
      <c r="S50" s="15">
        <f t="shared" si="25"/>
        <v>0.47765894771582645</v>
      </c>
      <c r="T50" s="39">
        <f>_xlfn.IFS((O50&lt;='Infill Capacities'!$DA$15),(O50*'Infill Capacities'!$CU$15*'Infill Capacities'!$CT$5),(AND((O50&gt;'Infill Capacities'!$DA$15),(O50&lt;='Infill Capacities'!$DB$15))),((O50-'Infill Capacities'!$DA$15)*'Infill Capacities'!$CT$5*('Infill Capacities'!$CW$15)+'Infill Capacities'!$CP$15),(AND((O50&gt;'Infill Capacities'!$DB$15),(O50&lt;='Infill Capacities'!$DC$15))),((O50-'Infill Capacities'!$DB$15)*'Infill Capacities'!$CT$5*('Infill Capacities'!$CX$15)+'Infill Capacities'!$CQ$15),(AND((O50&gt;'Infill Capacities'!$DC$15),(O50&lt;='Infill Capacities'!$DD$15))),((O50-'Infill Capacities'!$DC$15)*'Infill Capacities'!$CT$5*('Infill Capacities'!$CY$15)+'Infill Capacities'!$CS$15))+_xlfn.IFS((O50&lt;='Frame Capacities'!$BS$15),(O50*'Frame Capacities'!$BM$5*'Frame Capacities'!$BN$15),(AND((O50&gt;'Frame Capacities'!$BS$15),(O50&lt;='Frame Capacities'!$BT$15))),((O50-'Frame Capacities'!$BS$15)*'Frame Capacities'!$BM$5*('Frame Capacities'!$BO$15)+'Frame Capacities'!$BI$15),(AND((O50&gt;'Frame Capacities'!$BT$15),(O50&lt;='Frame Capacities'!$BU$15))),((O50-'Frame Capacities'!$BT$15)*'Frame Capacities'!$BM$5*('Frame Capacities'!$BP$15)+'Frame Capacities'!$BJ$15),(AND((O50&gt;'Frame Capacities'!$BU$15),(O50&lt;='Frame Capacities'!$BV$15))),((O50-'Frame Capacities'!$BU$15)*'Frame Capacities'!$BM$5*('Frame Capacities'!$BQ$15)+'Frame Capacities'!$BK$15))</f>
        <v>271.24094001276052</v>
      </c>
      <c r="U50" s="39">
        <f>U49+T50*K50</f>
        <v>1228.0565393055581</v>
      </c>
      <c r="V50" s="43"/>
      <c r="X50" s="17">
        <v>5</v>
      </c>
      <c r="Y50" s="15">
        <f>'Structural Information'!$Z$7</f>
        <v>40.367000000000004</v>
      </c>
      <c r="Z50" s="15">
        <f t="shared" si="26"/>
        <v>0.96301466185151474</v>
      </c>
      <c r="AA50" s="15">
        <f t="shared" si="27"/>
        <v>14.204466262309843</v>
      </c>
      <c r="AB50" s="14" t="s">
        <v>409</v>
      </c>
    </row>
    <row r="51" spans="2:28" x14ac:dyDescent="0.25">
      <c r="B51" s="216">
        <v>14</v>
      </c>
      <c r="C51" s="56">
        <f>V148*-1</f>
        <v>-550.00360466387156</v>
      </c>
      <c r="D51" s="174">
        <f>M148</f>
        <v>2.6398429083446286E-2</v>
      </c>
      <c r="E51" s="141" t="e">
        <f t="shared" si="22"/>
        <v>#DIV/0!</v>
      </c>
      <c r="G51" s="104"/>
      <c r="J51" s="40">
        <v>4</v>
      </c>
      <c r="K51" s="39">
        <f>'Structural Information'!$U$8</f>
        <v>3</v>
      </c>
      <c r="L51" s="39">
        <f>L52+K51</f>
        <v>11.75</v>
      </c>
      <c r="M51" s="77">
        <f>'Yield Mechanism'!$V$59</f>
        <v>2.007320713930905E-2</v>
      </c>
      <c r="N51" s="41">
        <f>M51-M52</f>
        <v>4.7994116074958036E-3</v>
      </c>
      <c r="O51" s="41">
        <f t="shared" si="23"/>
        <v>1.5998038691652679E-3</v>
      </c>
      <c r="P51" s="77">
        <f>$C$28</f>
        <v>9.5975999999999995E-3</v>
      </c>
      <c r="Q51" s="77">
        <f>$D$28</f>
        <v>2.3645656029115843E-3</v>
      </c>
      <c r="R51" s="15">
        <f t="shared" si="24"/>
        <v>0.16668790834846919</v>
      </c>
      <c r="S51" s="15">
        <f t="shared" si="25"/>
        <v>0.67657411035471604</v>
      </c>
      <c r="T51" s="39">
        <f>_xlfn.IFS((O51&lt;='Infill Capacities'!$DA$16),(O51*'Infill Capacities'!$CU$16*'Infill Capacities'!$CT$6),(AND((O51&gt;'Infill Capacities'!$DA$16),(O51&lt;='Infill Capacities'!$DB$16))),((O51-'Infill Capacities'!$DA$16)*'Infill Capacities'!$CT$6*('Infill Capacities'!$CW$16)+'Infill Capacities'!$CP$16),(AND((O51&gt;'Infill Capacities'!$DB$16),(O51&lt;='Infill Capacities'!$DC$16))),((O51-'Infill Capacities'!$DB$16)*'Infill Capacities'!$CT$6*('Infill Capacities'!$CX$16)+'Infill Capacities'!$CQ$16),(AND((O51&gt;'Infill Capacities'!$DC$16),(O51&lt;='Infill Capacities'!$DD$16))),((O51-'Infill Capacities'!$DC$16)*'Infill Capacities'!$CT$6*('Infill Capacities'!$CY$16)+'Infill Capacities'!$CS$16))+_xlfn.IFS((O51&lt;='Frame Capacities'!$BS$16),(O51*'Frame Capacities'!$BM$6*'Frame Capacities'!$BN$16),(AND((O51&gt;'Frame Capacities'!$BS$16),(O51&lt;='Frame Capacities'!$BT$16))),((O51-'Frame Capacities'!$BS$16)*'Frame Capacities'!$BM$6*('Frame Capacities'!$BO$16)+'Frame Capacities'!$BI$16),(AND((O51&gt;'Frame Capacities'!$BT$16),(O51&lt;='Frame Capacities'!$BU$16))),((O51-'Frame Capacities'!$BT$16)*'Frame Capacities'!$BM$6*('Frame Capacities'!$BP$16)+'Frame Capacities'!$BJ$16),(AND((O51&gt;'Frame Capacities'!$BU$16),(O51&lt;='Frame Capacities'!$BV$16))),((O51-'Frame Capacities'!$BU$16)*'Frame Capacities'!$BM$6*('Frame Capacities'!$BQ$16)+'Frame Capacities'!$BK$16))</f>
        <v>383.25670485965702</v>
      </c>
      <c r="U51" s="39">
        <f>U50+T51*K51</f>
        <v>2377.8266538845292</v>
      </c>
      <c r="V51" s="44" t="s">
        <v>134</v>
      </c>
      <c r="X51" s="17">
        <v>4</v>
      </c>
      <c r="Y51" s="15">
        <f>'Structural Information'!$Z$8</f>
        <v>40.367000000000004</v>
      </c>
      <c r="Z51" s="15">
        <f t="shared" si="26"/>
        <v>0.81029515259248852</v>
      </c>
      <c r="AA51" s="15">
        <f t="shared" si="27"/>
        <v>9.5209680429617407</v>
      </c>
      <c r="AB51" s="24">
        <f>T54/M49</f>
        <v>20834.573082414572</v>
      </c>
    </row>
    <row r="52" spans="2:28" x14ac:dyDescent="0.25">
      <c r="B52" s="216">
        <v>15</v>
      </c>
      <c r="C52" s="56">
        <f>V159*-1</f>
        <v>-550.00360466387156</v>
      </c>
      <c r="D52" s="174">
        <f>M159</f>
        <v>2.6398429083446286E-2</v>
      </c>
      <c r="E52" s="141" t="e">
        <f t="shared" si="22"/>
        <v>#DIV/0!</v>
      </c>
      <c r="G52" s="104"/>
      <c r="J52" s="40">
        <v>3</v>
      </c>
      <c r="K52" s="39">
        <f>'Structural Information'!$U$9</f>
        <v>3</v>
      </c>
      <c r="L52" s="39">
        <f>L53+K52</f>
        <v>8.75</v>
      </c>
      <c r="M52" s="77">
        <f>'Yield Mechanism'!$V$60</f>
        <v>1.5273795531813246E-2</v>
      </c>
      <c r="N52" s="16">
        <f>M52-M53</f>
        <v>5.3120836350473294E-3</v>
      </c>
      <c r="O52" s="41">
        <f t="shared" si="23"/>
        <v>1.7706945450157764E-3</v>
      </c>
      <c r="P52" s="77">
        <f>$C$29</f>
        <v>9.0401636363636392E-3</v>
      </c>
      <c r="Q52" s="77">
        <f>$D$29</f>
        <v>2.1153036582858631E-3</v>
      </c>
      <c r="R52" s="39">
        <f t="shared" si="24"/>
        <v>0.19586974486758621</v>
      </c>
      <c r="S52" s="15">
        <f t="shared" si="25"/>
        <v>0.83708763896842087</v>
      </c>
      <c r="T52" s="39">
        <f>_xlfn.IFS((O52&lt;='Infill Capacities'!$DA$17),(O52*'Infill Capacities'!$CU$17*'Infill Capacities'!$CT$7),(AND((O52&gt;'Infill Capacities'!$DA$17),(O52&lt;='Infill Capacities'!$DB$17))),((O52-'Infill Capacities'!$DA$17)*'Infill Capacities'!$CT$7*('Infill Capacities'!$CW$17)+'Infill Capacities'!$CP$17),(AND((O52&gt;'Infill Capacities'!$DB$17),(O52&lt;='Infill Capacities'!$DC$17))),((O52-'Infill Capacities'!$DB$17)*'Infill Capacities'!$CT$7*('Infill Capacities'!$CX$17)+'Infill Capacities'!$CQ$17),(AND((O52&gt;'Infill Capacities'!$DC$17),(O52&lt;='Infill Capacities'!$DD$17))),((O52-'Infill Capacities'!$DC$17)*'Infill Capacities'!$CT$7*('Infill Capacities'!$CY$17)+'Infill Capacities'!$CS$17))+_xlfn.IFS((O52&lt;='Frame Capacities'!$BS$17),(O52*'Frame Capacities'!$BM$7*'Frame Capacities'!$BN$17),(AND((O52&gt;'Frame Capacities'!$BS$17),(O52&lt;='Frame Capacities'!$BT$17))),((O52-'Frame Capacities'!$BS$17)*'Frame Capacities'!$BM$7*('Frame Capacities'!$BO$17)+'Frame Capacities'!$BI$17),(AND((O52&gt;'Frame Capacities'!$BT$17),(O52&lt;='Frame Capacities'!$BU$17))),((O52-'Frame Capacities'!$BT$17)*'Frame Capacities'!$BM$7*('Frame Capacities'!$BP$17)+'Frame Capacities'!$BJ$17),(AND((O52&gt;'Frame Capacities'!$BU$17),(O52&lt;='Frame Capacities'!$BV$17))),((O52-'Frame Capacities'!$BU$17)*'Frame Capacities'!$BM$7*('Frame Capacities'!$BQ$17)+'Frame Capacities'!$BK$17))</f>
        <v>468.48880902022347</v>
      </c>
      <c r="U52" s="39">
        <f>U51+T52*K52</f>
        <v>3783.2930809451996</v>
      </c>
      <c r="V52" s="42">
        <v>0</v>
      </c>
      <c r="X52" s="17">
        <v>3</v>
      </c>
      <c r="Y52" s="15">
        <f>'Structural Information'!$Z$9</f>
        <v>40.367000000000004</v>
      </c>
      <c r="Z52" s="15">
        <f t="shared" si="26"/>
        <v>0.61655730423270538</v>
      </c>
      <c r="AA52" s="15">
        <f t="shared" si="27"/>
        <v>5.3948764120361723</v>
      </c>
      <c r="AB52" s="23" t="s">
        <v>411</v>
      </c>
    </row>
    <row r="53" spans="2:28" x14ac:dyDescent="0.25">
      <c r="B53" s="216">
        <v>16</v>
      </c>
      <c r="C53" s="56">
        <f>V170*-1</f>
        <v>-550.00360466387156</v>
      </c>
      <c r="D53" s="174">
        <f>M170</f>
        <v>2.6398429083446286E-2</v>
      </c>
      <c r="E53" s="141" t="e">
        <f t="shared" si="22"/>
        <v>#DIV/0!</v>
      </c>
      <c r="G53" s="104"/>
      <c r="J53" s="40">
        <v>2</v>
      </c>
      <c r="K53" s="39">
        <f>'Structural Information'!$U$10</f>
        <v>3</v>
      </c>
      <c r="L53" s="39">
        <f>L54+K53</f>
        <v>5.75</v>
      </c>
      <c r="M53" s="77">
        <f>'Yield Mechanism'!$V$61</f>
        <v>9.9617118967659166E-3</v>
      </c>
      <c r="N53" s="16">
        <f>M53-M54</f>
        <v>5.3162287174979197E-3</v>
      </c>
      <c r="O53" s="41">
        <f t="shared" si="23"/>
        <v>1.7720762391659733E-3</v>
      </c>
      <c r="P53" s="77">
        <f>$C$30</f>
        <v>8.5386603238057183E-3</v>
      </c>
      <c r="Q53" s="77">
        <f>$D$30</f>
        <v>1.8955928351937364E-3</v>
      </c>
      <c r="R53" s="15">
        <f t="shared" si="24"/>
        <v>0.20753562877134701</v>
      </c>
      <c r="S53" s="15">
        <f t="shared" si="25"/>
        <v>0.93484012297654662</v>
      </c>
      <c r="T53" s="39">
        <f>_xlfn.IFS((O53&lt;='Infill Capacities'!$DA$18),(O53*'Infill Capacities'!$CU$18*'Infill Capacities'!$CT$8),(AND((O53&gt;'Infill Capacities'!$DA$18),(O53&lt;='Infill Capacities'!$DB$18))),((O53-'Infill Capacities'!$DA$18)*'Infill Capacities'!$CT$8*('Infill Capacities'!$CW$18)+'Infill Capacities'!$CP$18),(AND((O53&gt;'Infill Capacities'!$DB$18),(O53&lt;='Infill Capacities'!$DC$18))),((O53-'Infill Capacities'!$DB$18)*'Infill Capacities'!$CT$8*('Infill Capacities'!$CX$18)+'Infill Capacities'!$CQ$18),(AND((O53&gt;'Infill Capacities'!$DC$18),(O53&lt;='Infill Capacities'!$DD$18))),((O53-'Infill Capacities'!$DC$18)*'Infill Capacities'!$CT$8*('Infill Capacities'!$CY$18)+'Infill Capacities'!$CS$18))+_xlfn.IFS((O53&lt;='Frame Capacities'!$BS$18),(O53*'Frame Capacities'!$BM$8*'Frame Capacities'!$BN$18),(AND((O53&gt;'Frame Capacities'!$BS$18),(O53&lt;='Frame Capacities'!$BT$18))),((O53-'Frame Capacities'!$BS$18)*'Frame Capacities'!$BM$8*('Frame Capacities'!$BO$18)+'Frame Capacities'!$BI$18),(AND((O53&gt;'Frame Capacities'!$BT$18),(O53&lt;='Frame Capacities'!$BU$18))),((O53-'Frame Capacities'!$BT$18)*'Frame Capacities'!$BM$8*('Frame Capacities'!$BP$18)+'Frame Capacities'!$BJ$18),(AND((O53&gt;'Frame Capacities'!$BU$18),(O53&lt;='Frame Capacities'!$BV$18))),((O53-'Frame Capacities'!$BU$18)*'Frame Capacities'!$BM$8*('Frame Capacities'!$BQ$18)+'Frame Capacities'!$BK$18))</f>
        <v>524.07735597332055</v>
      </c>
      <c r="U53" s="39">
        <f>U52+T53*K53</f>
        <v>5355.5251488651611</v>
      </c>
      <c r="V53" s="43"/>
      <c r="X53" s="17">
        <v>2</v>
      </c>
      <c r="Y53" s="15">
        <f>'Structural Information'!$Z$10</f>
        <v>40.367000000000004</v>
      </c>
      <c r="Z53" s="15">
        <f t="shared" si="26"/>
        <v>0.40212442413674981</v>
      </c>
      <c r="AA53" s="15">
        <f t="shared" si="27"/>
        <v>2.3122154387863114</v>
      </c>
      <c r="AB53" s="15">
        <f>(('Structural Information'!$Z$6*M49+'Structural Information'!$Z$7*M50+'Structural Information'!$Z$8*M51+'Structural Information'!$Z$9*M52+'Structural Information'!$Z$10*M53+'Structural Information'!$Z$11*M54)^2)/('Structural Information'!$Z$6*M49*M49+'Structural Information'!$Z$7*M50*M50+'Structural Information'!$Z$8*M51*M51+'Structural Information'!$Z$9*M52*M52+'Structural Information'!$Z$10*M53*M53+'Structural Information'!$Z$11*M54*M54)</f>
        <v>198.09250234282038</v>
      </c>
    </row>
    <row r="54" spans="2:28" x14ac:dyDescent="0.25">
      <c r="B54" s="216">
        <v>17</v>
      </c>
      <c r="C54" s="56">
        <f>V181*-1</f>
        <v>-550.00360466387156</v>
      </c>
      <c r="D54" s="174">
        <f>M181</f>
        <v>2.6398429083446286E-2</v>
      </c>
      <c r="E54" s="141" t="e">
        <f t="shared" si="22"/>
        <v>#DIV/0!</v>
      </c>
      <c r="G54" s="104"/>
      <c r="J54" s="40">
        <v>1</v>
      </c>
      <c r="K54" s="39">
        <f>'Structural Information'!$U$11</f>
        <v>2.75</v>
      </c>
      <c r="L54" s="39">
        <f>K54</f>
        <v>2.75</v>
      </c>
      <c r="M54" s="77">
        <f>'Yield Mechanism'!$V$62</f>
        <v>4.6454831792679969E-3</v>
      </c>
      <c r="N54" s="16">
        <f>M54</f>
        <v>4.6454831792679969E-3</v>
      </c>
      <c r="O54" s="41">
        <f t="shared" si="23"/>
        <v>1.689266610642908E-3</v>
      </c>
      <c r="P54" s="77">
        <f>$C$31</f>
        <v>6.5680321766578668E-3</v>
      </c>
      <c r="Q54" s="77">
        <f>$D$31</f>
        <v>1.7874727391059869E-3</v>
      </c>
      <c r="R54" s="15">
        <f t="shared" si="24"/>
        <v>0.25719523979288555</v>
      </c>
      <c r="S54" s="15">
        <f t="shared" si="25"/>
        <v>0.94505867065016214</v>
      </c>
      <c r="T54" s="39">
        <f>_xlfn.IFS((O54&lt;='Infill Capacities'!$DA$19),(O54*'Infill Capacities'!$CU$19*'Infill Capacities'!$CT$9),(AND((O54&gt;'Infill Capacities'!$DA$19),(O54&lt;='Infill Capacities'!$DB$19))),((O54-'Infill Capacities'!$DA$19)*'Infill Capacities'!$CT$9*('Infill Capacities'!$CW$19)+'Infill Capacities'!$CP$19),(AND((O54&gt;'Infill Capacities'!$DB$19),(O54&lt;='Infill Capacities'!$DC$19))),((O54-'Infill Capacities'!$DB$19)*'Infill Capacities'!$CT$9*('Infill Capacities'!$CX$19)+'Infill Capacities'!$CQ$19),(AND((O54&gt;'Infill Capacities'!$DC$19),(O54&lt;='Infill Capacities'!$DD$19))),((O54-'Infill Capacities'!$DC$19)*'Infill Capacities'!$CT$9*('Infill Capacities'!$CY$19)+'Infill Capacities'!$CS$19))+_xlfn.IFS((O54&lt;='Frame Capacities'!$BS$19),(O54*'Frame Capacities'!$BM$9*'Frame Capacities'!$BN$19),(AND((O54&gt;'Frame Capacities'!$BS$19),(O54&lt;='Frame Capacities'!$BT$19))),((O54-'Frame Capacities'!$BS$19)*'Frame Capacities'!$BM$9*('Frame Capacities'!$BO$19)+'Frame Capacities'!$BI$19),(AND((O54&gt;'Frame Capacities'!$BT$19),(O54&lt;='Frame Capacities'!$BU$19))),((O54-'Frame Capacities'!$BT$19)*'Frame Capacities'!$BM$9*('Frame Capacities'!$BP$19)+'Frame Capacities'!$BJ$19),(AND((O54&gt;'Frame Capacities'!$BU$19),(O54&lt;='Frame Capacities'!$BV$19))),((O54-'Frame Capacities'!$BU$19)*'Frame Capacities'!$BM$9*('Frame Capacities'!$BQ$19)+'Frame Capacities'!$BK$19))</f>
        <v>550</v>
      </c>
      <c r="U54" s="39">
        <f>U53+T54*K54</f>
        <v>6868.0251488651611</v>
      </c>
      <c r="V54" s="45"/>
      <c r="X54" s="17">
        <v>1</v>
      </c>
      <c r="Y54" s="15">
        <f>'Structural Information'!$Z$11</f>
        <v>40.367000000000004</v>
      </c>
      <c r="Z54" s="15">
        <f t="shared" si="26"/>
        <v>0.18752421949751125</v>
      </c>
      <c r="AA54" s="15">
        <f t="shared" si="27"/>
        <v>0.51569160361815591</v>
      </c>
      <c r="AB54" s="14" t="s">
        <v>410</v>
      </c>
    </row>
    <row r="55" spans="2:28" x14ac:dyDescent="0.25">
      <c r="B55" s="216">
        <v>18</v>
      </c>
      <c r="C55" s="56">
        <f>V192*-1</f>
        <v>-550.00360466387156</v>
      </c>
      <c r="D55" s="174">
        <f>M192</f>
        <v>2.6398429083446286E-2</v>
      </c>
      <c r="E55" s="141" t="e">
        <f t="shared" si="22"/>
        <v>#DIV/0!</v>
      </c>
      <c r="G55" s="104"/>
      <c r="X55" s="35"/>
      <c r="Y55" s="14" t="s">
        <v>99</v>
      </c>
      <c r="Z55" s="22">
        <f>SUM(Z49:Z54)</f>
        <v>3.978553751602361</v>
      </c>
      <c r="AA55" s="22">
        <f>SUM(AA49:AA54)</f>
        <v>49.681142069634426</v>
      </c>
      <c r="AB55" s="24">
        <f>2*PI()*SQRT(AB53/AB51)</f>
        <v>0.61266290312633409</v>
      </c>
    </row>
    <row r="56" spans="2:28" x14ac:dyDescent="0.25">
      <c r="B56" s="216">
        <v>19</v>
      </c>
      <c r="C56" s="56">
        <f>V203*-1</f>
        <v>-550.00360466387156</v>
      </c>
      <c r="D56" s="174">
        <f>M203</f>
        <v>2.6398429083446286E-2</v>
      </c>
      <c r="E56" s="141" t="e">
        <f t="shared" si="22"/>
        <v>#DIV/0!</v>
      </c>
      <c r="G56" s="104"/>
    </row>
    <row r="57" spans="2:28" ht="15.75" x14ac:dyDescent="0.25">
      <c r="B57" s="173">
        <v>20</v>
      </c>
      <c r="C57" s="214">
        <f>V214*-1</f>
        <v>-550.00360466387156</v>
      </c>
      <c r="D57" s="232">
        <f>M214</f>
        <v>2.6398429083446286E-2</v>
      </c>
      <c r="E57" s="72" t="e">
        <f t="shared" si="22"/>
        <v>#DIV/0!</v>
      </c>
      <c r="F57" s="105"/>
      <c r="G57" s="106"/>
      <c r="J57" s="928" t="s">
        <v>133</v>
      </c>
      <c r="K57" s="929"/>
      <c r="L57" s="929"/>
      <c r="M57" s="929"/>
      <c r="N57" s="929"/>
      <c r="O57" s="929"/>
      <c r="P57" s="929"/>
      <c r="Q57" s="929"/>
      <c r="R57" s="929"/>
      <c r="S57" s="929"/>
      <c r="T57" s="929"/>
      <c r="U57" s="929"/>
      <c r="V57" s="930"/>
      <c r="W57" s="36"/>
      <c r="X57" s="895" t="s">
        <v>128</v>
      </c>
      <c r="Y57" s="895"/>
      <c r="Z57" s="895"/>
      <c r="AA57" s="895"/>
      <c r="AB57" s="895"/>
    </row>
    <row r="58" spans="2:28" ht="15" customHeight="1" x14ac:dyDescent="0.25">
      <c r="J58" s="553" t="s">
        <v>9</v>
      </c>
      <c r="K58" s="550" t="s">
        <v>3</v>
      </c>
      <c r="L58" s="550" t="s">
        <v>92</v>
      </c>
      <c r="M58" s="869" t="s">
        <v>94</v>
      </c>
      <c r="N58" s="869" t="s">
        <v>102</v>
      </c>
      <c r="O58" s="868" t="s">
        <v>123</v>
      </c>
      <c r="P58" s="868" t="s">
        <v>295</v>
      </c>
      <c r="Q58" s="868" t="s">
        <v>296</v>
      </c>
      <c r="R58" s="869" t="s">
        <v>298</v>
      </c>
      <c r="S58" s="869" t="s">
        <v>297</v>
      </c>
      <c r="T58" s="553" t="s">
        <v>96</v>
      </c>
      <c r="U58" s="550" t="s">
        <v>124</v>
      </c>
      <c r="V58" s="553" t="s">
        <v>100</v>
      </c>
      <c r="X58" s="553" t="s">
        <v>9</v>
      </c>
      <c r="Y58" s="896" t="s">
        <v>97</v>
      </c>
      <c r="Z58" s="896" t="s">
        <v>98</v>
      </c>
      <c r="AA58" s="896" t="s">
        <v>126</v>
      </c>
      <c r="AB58" s="550" t="s">
        <v>127</v>
      </c>
    </row>
    <row r="59" spans="2:28" x14ac:dyDescent="0.25">
      <c r="J59" s="553"/>
      <c r="K59" s="550"/>
      <c r="L59" s="550"/>
      <c r="M59" s="553"/>
      <c r="N59" s="553"/>
      <c r="O59" s="550"/>
      <c r="P59" s="868"/>
      <c r="Q59" s="868"/>
      <c r="R59" s="869"/>
      <c r="S59" s="869"/>
      <c r="T59" s="553"/>
      <c r="U59" s="550"/>
      <c r="V59" s="553"/>
      <c r="X59" s="553"/>
      <c r="Y59" s="896"/>
      <c r="Z59" s="896"/>
      <c r="AA59" s="896"/>
      <c r="AB59" s="550"/>
    </row>
    <row r="60" spans="2:28" x14ac:dyDescent="0.25">
      <c r="J60" s="40">
        <v>6</v>
      </c>
      <c r="K60" s="39">
        <f>'Structural Information'!$U$6</f>
        <v>3</v>
      </c>
      <c r="L60" s="39">
        <f>L61+K60</f>
        <v>17.75</v>
      </c>
      <c r="M60" s="77">
        <f>'Yield Mechanism'!$V$57</f>
        <v>2.6398429083446286E-2</v>
      </c>
      <c r="N60" s="16">
        <f>M60-M61</f>
        <v>2.5419457715451128E-3</v>
      </c>
      <c r="O60" s="41">
        <f t="shared" ref="O60:O65" si="28">N60/K60</f>
        <v>8.4731525718170428E-4</v>
      </c>
      <c r="P60" s="77">
        <f>$C$26</f>
        <v>8.2871046175051685E-3</v>
      </c>
      <c r="Q60" s="77">
        <f>$D$26</f>
        <v>3.5410993298384918E-3</v>
      </c>
      <c r="R60" s="15">
        <f t="shared" ref="R60:R65" si="29">O60/P60</f>
        <v>0.10224502963216946</v>
      </c>
      <c r="S60" s="15">
        <f t="shared" ref="S60:S65" si="30">O60/Q60</f>
        <v>0.23928028509167801</v>
      </c>
      <c r="T60" s="39">
        <f>_xlfn.IFS((O60&lt;='Infill Capacities'!$DA$14),(O60*'Infill Capacities'!$CU$14*'Infill Capacities'!$CT$4),(AND((O60&gt;'Infill Capacities'!$DA$14),(O60&lt;='Infill Capacities'!$DB$14))),((O60-'Infill Capacities'!$DA$14)*'Infill Capacities'!$CT$4*('Infill Capacities'!$CW$14)+'Infill Capacities'!$CP$14),(AND((O60&gt;'Infill Capacities'!$DB$14),(O60&lt;='Infill Capacities'!$DC$14))),((O60-'Infill Capacities'!$DB$14)*'Infill Capacities'!$CT$4*('Infill Capacities'!$CX$14)+'Infill Capacities'!$CQ$14),(AND((O60&gt;'Infill Capacities'!$DC$14),(O60&lt;='Infill Capacities'!$DD$14))),((O60-'Infill Capacities'!$DC$14)*'Infill Capacities'!$CT$4*('Infill Capacities'!$CY$14)+'Infill Capacities'!$CS$14))+_xlfn.IFS((O60&lt;='Frame Capacities'!$BS$14),(O60*'Frame Capacities'!$BM$4*'Frame Capacities'!$BN$14),(AND((O60&gt;'Frame Capacities'!$BS$14),(O60&lt;='Frame Capacities'!$BT$14))),((O60-'Frame Capacities'!$BS$14)*'Frame Capacities'!$BM$4*('Frame Capacities'!$BO$14)+'Frame Capacities'!$BI$14),(AND((O60&gt;'Frame Capacities'!$BT$14),(O60&lt;='Frame Capacities'!$BU$14))),((O60-'Frame Capacities'!$BT$14)*'Frame Capacities'!$BM$4*('Frame Capacities'!$BP$14)+'Frame Capacities'!$BJ$14),(AND((O60&gt;'Frame Capacities'!$BU$14),(O60&lt;='Frame Capacities'!$BV$14))),((O60-'Frame Capacities'!$BU$14)*'Frame Capacities'!$BM$4*('Frame Capacities'!$BQ$14)+'Frame Capacities'!$BK$14))</f>
        <v>138.11123975575882</v>
      </c>
      <c r="U60" s="39">
        <f>K60*T60</f>
        <v>414.33371926727648</v>
      </c>
      <c r="V60" s="15">
        <f>U65/AB60</f>
        <v>550.00360466387156</v>
      </c>
      <c r="X60" s="17">
        <v>6</v>
      </c>
      <c r="Y60" s="15">
        <f>'Structural Information'!$Z$6</f>
        <v>37.8446</v>
      </c>
      <c r="Z60" s="15">
        <f t="shared" ref="Z60:Z65" si="31">Y60*M60</f>
        <v>0.99903798929139132</v>
      </c>
      <c r="AA60" s="15">
        <f t="shared" ref="AA60:AA65" si="32">Z60*L60</f>
        <v>17.732924309922197</v>
      </c>
      <c r="AB60" s="15">
        <f>AA66/Z66</f>
        <v>12.48723661195362</v>
      </c>
    </row>
    <row r="61" spans="2:28" x14ac:dyDescent="0.25">
      <c r="J61" s="40">
        <v>5</v>
      </c>
      <c r="K61" s="39">
        <f>'Structural Information'!$U$7</f>
        <v>3</v>
      </c>
      <c r="L61" s="39">
        <f>L62+K61</f>
        <v>14.75</v>
      </c>
      <c r="M61" s="77">
        <f>'Yield Mechanism'!$V$58</f>
        <v>2.3856483311901173E-2</v>
      </c>
      <c r="N61" s="16">
        <f>M61-M62</f>
        <v>3.7832761725921232E-3</v>
      </c>
      <c r="O61" s="41">
        <f t="shared" si="28"/>
        <v>1.2610920575307077E-3</v>
      </c>
      <c r="P61" s="77">
        <f>$C$27</f>
        <v>9.5976000000000013E-3</v>
      </c>
      <c r="Q61" s="77">
        <f>$D$27</f>
        <v>2.6401516470303181E-3</v>
      </c>
      <c r="R61" s="15">
        <f t="shared" si="29"/>
        <v>0.13139660514406806</v>
      </c>
      <c r="S61" s="15">
        <f t="shared" si="30"/>
        <v>0.47765894771582645</v>
      </c>
      <c r="T61" s="39">
        <f>_xlfn.IFS((O61&lt;='Infill Capacities'!$DA$15),(O61*'Infill Capacities'!$CU$15*'Infill Capacities'!$CT$5),(AND((O61&gt;'Infill Capacities'!$DA$15),(O61&lt;='Infill Capacities'!$DB$15))),((O61-'Infill Capacities'!$DA$15)*'Infill Capacities'!$CT$5*('Infill Capacities'!$CW$15)+'Infill Capacities'!$CP$15),(AND((O61&gt;'Infill Capacities'!$DB$15),(O61&lt;='Infill Capacities'!$DC$15))),((O61-'Infill Capacities'!$DB$15)*'Infill Capacities'!$CT$5*('Infill Capacities'!$CX$15)+'Infill Capacities'!$CQ$15),(AND((O61&gt;'Infill Capacities'!$DC$15),(O61&lt;='Infill Capacities'!$DD$15))),((O61-'Infill Capacities'!$DC$15)*'Infill Capacities'!$CT$5*('Infill Capacities'!$CY$15)+'Infill Capacities'!$CS$15))+_xlfn.IFS((O61&lt;='Frame Capacities'!$BS$15),(O61*'Frame Capacities'!$BM$5*'Frame Capacities'!$BN$15),(AND((O61&gt;'Frame Capacities'!$BS$15),(O61&lt;='Frame Capacities'!$BT$15))),((O61-'Frame Capacities'!$BS$15)*'Frame Capacities'!$BM$5*('Frame Capacities'!$BO$15)+'Frame Capacities'!$BI$15),(AND((O61&gt;'Frame Capacities'!$BT$15),(O61&lt;='Frame Capacities'!$BU$15))),((O61-'Frame Capacities'!$BT$15)*'Frame Capacities'!$BM$5*('Frame Capacities'!$BP$15)+'Frame Capacities'!$BJ$15),(AND((O61&gt;'Frame Capacities'!$BU$15),(O61&lt;='Frame Capacities'!$BV$15))),((O61-'Frame Capacities'!$BU$15)*'Frame Capacities'!$BM$5*('Frame Capacities'!$BQ$15)+'Frame Capacities'!$BK$15))</f>
        <v>271.24094001276052</v>
      </c>
      <c r="U61" s="39">
        <f>U60+T61*K61</f>
        <v>1228.0565393055581</v>
      </c>
      <c r="V61" s="43"/>
      <c r="X61" s="17">
        <v>5</v>
      </c>
      <c r="Y61" s="15">
        <f>'Structural Information'!$Z$7</f>
        <v>40.367000000000004</v>
      </c>
      <c r="Z61" s="15">
        <f t="shared" si="31"/>
        <v>0.96301466185151474</v>
      </c>
      <c r="AA61" s="15">
        <f t="shared" si="32"/>
        <v>14.204466262309843</v>
      </c>
      <c r="AB61" s="14" t="s">
        <v>409</v>
      </c>
    </row>
    <row r="62" spans="2:28" x14ac:dyDescent="0.25">
      <c r="J62" s="40">
        <v>4</v>
      </c>
      <c r="K62" s="39">
        <f>'Structural Information'!$U$8</f>
        <v>3</v>
      </c>
      <c r="L62" s="39">
        <f>L63+K62</f>
        <v>11.75</v>
      </c>
      <c r="M62" s="77">
        <f>'Yield Mechanism'!$V$59</f>
        <v>2.007320713930905E-2</v>
      </c>
      <c r="N62" s="41">
        <f>M62-M63</f>
        <v>4.7994116074958036E-3</v>
      </c>
      <c r="O62" s="41">
        <f t="shared" si="28"/>
        <v>1.5998038691652679E-3</v>
      </c>
      <c r="P62" s="77">
        <f>$C$28</f>
        <v>9.5975999999999995E-3</v>
      </c>
      <c r="Q62" s="77">
        <f>$D$28</f>
        <v>2.3645656029115843E-3</v>
      </c>
      <c r="R62" s="15">
        <f t="shared" si="29"/>
        <v>0.16668790834846919</v>
      </c>
      <c r="S62" s="15">
        <f t="shared" si="30"/>
        <v>0.67657411035471604</v>
      </c>
      <c r="T62" s="39">
        <f>_xlfn.IFS((O62&lt;='Infill Capacities'!$DA$16),(O62*'Infill Capacities'!$CU$16*'Infill Capacities'!$CT$6),(AND((O62&gt;'Infill Capacities'!$DA$16),(O62&lt;='Infill Capacities'!$DB$16))),((O62-'Infill Capacities'!$DA$16)*'Infill Capacities'!$CT$6*('Infill Capacities'!$CW$16)+'Infill Capacities'!$CP$16),(AND((O62&gt;'Infill Capacities'!$DB$16),(O62&lt;='Infill Capacities'!$DC$16))),((O62-'Infill Capacities'!$DB$16)*'Infill Capacities'!$CT$6*('Infill Capacities'!$CX$16)+'Infill Capacities'!$CQ$16),(AND((O62&gt;'Infill Capacities'!$DC$16),(O62&lt;='Infill Capacities'!$DD$16))),((O62-'Infill Capacities'!$DC$16)*'Infill Capacities'!$CT$6*('Infill Capacities'!$CY$16)+'Infill Capacities'!$CS$16))+_xlfn.IFS((O62&lt;='Frame Capacities'!$BS$16),(O62*'Frame Capacities'!$BM$6*'Frame Capacities'!$BN$16),(AND((O62&gt;'Frame Capacities'!$BS$16),(O62&lt;='Frame Capacities'!$BT$16))),((O62-'Frame Capacities'!$BS$16)*'Frame Capacities'!$BM$6*('Frame Capacities'!$BO$16)+'Frame Capacities'!$BI$16),(AND((O62&gt;'Frame Capacities'!$BT$16),(O62&lt;='Frame Capacities'!$BU$16))),((O62-'Frame Capacities'!$BT$16)*'Frame Capacities'!$BM$6*('Frame Capacities'!$BP$16)+'Frame Capacities'!$BJ$16),(AND((O62&gt;'Frame Capacities'!$BU$16),(O62&lt;='Frame Capacities'!$BV$16))),((O62-'Frame Capacities'!$BU$16)*'Frame Capacities'!$BM$6*('Frame Capacities'!$BQ$16)+'Frame Capacities'!$BK$16))</f>
        <v>383.25670485965702</v>
      </c>
      <c r="U62" s="39">
        <f>U61+T62*K62</f>
        <v>2377.8266538845292</v>
      </c>
      <c r="V62" s="44" t="s">
        <v>134</v>
      </c>
      <c r="X62" s="17">
        <v>4</v>
      </c>
      <c r="Y62" s="15">
        <f>'Structural Information'!$Z$8</f>
        <v>40.367000000000004</v>
      </c>
      <c r="Z62" s="15">
        <f t="shared" si="31"/>
        <v>0.81029515259248852</v>
      </c>
      <c r="AA62" s="15">
        <f t="shared" si="32"/>
        <v>9.5209680429617407</v>
      </c>
      <c r="AB62" s="24">
        <f>T65/M60</f>
        <v>20834.573082414572</v>
      </c>
    </row>
    <row r="63" spans="2:28" x14ac:dyDescent="0.25">
      <c r="J63" s="40">
        <v>3</v>
      </c>
      <c r="K63" s="39">
        <f>'Structural Information'!$U$9</f>
        <v>3</v>
      </c>
      <c r="L63" s="39">
        <f>L64+K63</f>
        <v>8.75</v>
      </c>
      <c r="M63" s="77">
        <f>'Yield Mechanism'!$V$60</f>
        <v>1.5273795531813246E-2</v>
      </c>
      <c r="N63" s="16">
        <f>M63-M64</f>
        <v>5.3120836350473294E-3</v>
      </c>
      <c r="O63" s="41">
        <f t="shared" si="28"/>
        <v>1.7706945450157764E-3</v>
      </c>
      <c r="P63" s="77">
        <f>$C$29</f>
        <v>9.0401636363636392E-3</v>
      </c>
      <c r="Q63" s="77">
        <f>$D$29</f>
        <v>2.1153036582858631E-3</v>
      </c>
      <c r="R63" s="39">
        <f t="shared" si="29"/>
        <v>0.19586974486758621</v>
      </c>
      <c r="S63" s="15">
        <f t="shared" si="30"/>
        <v>0.83708763896842087</v>
      </c>
      <c r="T63" s="39">
        <f>_xlfn.IFS((O63&lt;='Infill Capacities'!$DA$17),(O63*'Infill Capacities'!$CU$17*'Infill Capacities'!$CT$7),(AND((O63&gt;'Infill Capacities'!$DA$17),(O63&lt;='Infill Capacities'!$DB$17))),((O63-'Infill Capacities'!$DA$17)*'Infill Capacities'!$CT$7*('Infill Capacities'!$CW$17)+'Infill Capacities'!$CP$17),(AND((O63&gt;'Infill Capacities'!$DB$17),(O63&lt;='Infill Capacities'!$DC$17))),((O63-'Infill Capacities'!$DB$17)*'Infill Capacities'!$CT$7*('Infill Capacities'!$CX$17)+'Infill Capacities'!$CQ$17),(AND((O63&gt;'Infill Capacities'!$DC$17),(O63&lt;='Infill Capacities'!$DD$17))),((O63-'Infill Capacities'!$DC$17)*'Infill Capacities'!$CT$7*('Infill Capacities'!$CY$17)+'Infill Capacities'!$CS$17))+_xlfn.IFS((O63&lt;='Frame Capacities'!$BS$17),(O63*'Frame Capacities'!$BM$7*'Frame Capacities'!$BN$17),(AND((O63&gt;'Frame Capacities'!$BS$17),(O63&lt;='Frame Capacities'!$BT$17))),((O63-'Frame Capacities'!$BS$17)*'Frame Capacities'!$BM$7*('Frame Capacities'!$BO$17)+'Frame Capacities'!$BI$17),(AND((O63&gt;'Frame Capacities'!$BT$17),(O63&lt;='Frame Capacities'!$BU$17))),((O63-'Frame Capacities'!$BT$17)*'Frame Capacities'!$BM$7*('Frame Capacities'!$BP$17)+'Frame Capacities'!$BJ$17),(AND((O63&gt;'Frame Capacities'!$BU$17),(O63&lt;='Frame Capacities'!$BV$17))),((O63-'Frame Capacities'!$BU$17)*'Frame Capacities'!$BM$7*('Frame Capacities'!$BQ$17)+'Frame Capacities'!$BK$17))</f>
        <v>468.48880902022347</v>
      </c>
      <c r="U63" s="39">
        <f>U62+T63*K63</f>
        <v>3783.2930809451996</v>
      </c>
      <c r="V63" s="42">
        <v>0</v>
      </c>
      <c r="X63" s="17">
        <v>3</v>
      </c>
      <c r="Y63" s="15">
        <f>'Structural Information'!$Z$9</f>
        <v>40.367000000000004</v>
      </c>
      <c r="Z63" s="15">
        <f t="shared" si="31"/>
        <v>0.61655730423270538</v>
      </c>
      <c r="AA63" s="15">
        <f t="shared" si="32"/>
        <v>5.3948764120361723</v>
      </c>
      <c r="AB63" s="23" t="s">
        <v>411</v>
      </c>
    </row>
    <row r="64" spans="2:28" x14ac:dyDescent="0.25">
      <c r="J64" s="40">
        <v>2</v>
      </c>
      <c r="K64" s="39">
        <f>'Structural Information'!$U$10</f>
        <v>3</v>
      </c>
      <c r="L64" s="39">
        <f>L65+K64</f>
        <v>5.75</v>
      </c>
      <c r="M64" s="77">
        <f>'Yield Mechanism'!$V$61</f>
        <v>9.9617118967659166E-3</v>
      </c>
      <c r="N64" s="16">
        <f>M64-M65</f>
        <v>5.3162287174979197E-3</v>
      </c>
      <c r="O64" s="41">
        <f t="shared" si="28"/>
        <v>1.7720762391659733E-3</v>
      </c>
      <c r="P64" s="77">
        <f>$C$30</f>
        <v>8.5386603238057183E-3</v>
      </c>
      <c r="Q64" s="77">
        <f>$D$30</f>
        <v>1.8955928351937364E-3</v>
      </c>
      <c r="R64" s="15">
        <f t="shared" si="29"/>
        <v>0.20753562877134701</v>
      </c>
      <c r="S64" s="15">
        <f t="shared" si="30"/>
        <v>0.93484012297654662</v>
      </c>
      <c r="T64" s="39">
        <f>_xlfn.IFS((O64&lt;='Infill Capacities'!$DA$18),(O64*'Infill Capacities'!$CU$18*'Infill Capacities'!$CT$8),(AND((O64&gt;'Infill Capacities'!$DA$18),(O64&lt;='Infill Capacities'!$DB$18))),((O64-'Infill Capacities'!$DA$18)*'Infill Capacities'!$CT$8*('Infill Capacities'!$CW$18)+'Infill Capacities'!$CP$18),(AND((O64&gt;'Infill Capacities'!$DB$18),(O64&lt;='Infill Capacities'!$DC$18))),((O64-'Infill Capacities'!$DB$18)*'Infill Capacities'!$CT$8*('Infill Capacities'!$CX$18)+'Infill Capacities'!$CQ$18),(AND((O64&gt;'Infill Capacities'!$DC$18),(O64&lt;='Infill Capacities'!$DD$18))),((O64-'Infill Capacities'!$DC$18)*'Infill Capacities'!$CT$8*('Infill Capacities'!$CY$18)+'Infill Capacities'!$CS$18))+_xlfn.IFS((O64&lt;='Frame Capacities'!$BS$18),(O64*'Frame Capacities'!$BM$8*'Frame Capacities'!$BN$18),(AND((O64&gt;'Frame Capacities'!$BS$18),(O64&lt;='Frame Capacities'!$BT$18))),((O64-'Frame Capacities'!$BS$18)*'Frame Capacities'!$BM$8*('Frame Capacities'!$BO$18)+'Frame Capacities'!$BI$18),(AND((O64&gt;'Frame Capacities'!$BT$18),(O64&lt;='Frame Capacities'!$BU$18))),((O64-'Frame Capacities'!$BT$18)*'Frame Capacities'!$BM$8*('Frame Capacities'!$BP$18)+'Frame Capacities'!$BJ$18),(AND((O64&gt;'Frame Capacities'!$BU$18),(O64&lt;='Frame Capacities'!$BV$18))),((O64-'Frame Capacities'!$BU$18)*'Frame Capacities'!$BM$8*('Frame Capacities'!$BQ$18)+'Frame Capacities'!$BK$18))</f>
        <v>524.07735597332055</v>
      </c>
      <c r="U64" s="39">
        <f>U63+T64*K64</f>
        <v>5355.5251488651611</v>
      </c>
      <c r="V64" s="43"/>
      <c r="X64" s="17">
        <v>2</v>
      </c>
      <c r="Y64" s="15">
        <f>'Structural Information'!$Z$10</f>
        <v>40.367000000000004</v>
      </c>
      <c r="Z64" s="15">
        <f t="shared" si="31"/>
        <v>0.40212442413674981</v>
      </c>
      <c r="AA64" s="15">
        <f t="shared" si="32"/>
        <v>2.3122154387863114</v>
      </c>
      <c r="AB64" s="15">
        <f>(('Structural Information'!$Z$6*M60+'Structural Information'!$Z$7*M61+'Structural Information'!$Z$8*M62+'Structural Information'!$Z$9*M63+'Structural Information'!$Z$10*M64+'Structural Information'!$Z$11*M65)^2)/('Structural Information'!$Z$6*M60*M60+'Structural Information'!$Z$7*M61*M61+'Structural Information'!$Z$8*M62*M62+'Structural Information'!$Z$9*M63*M63+'Structural Information'!$Z$10*M64*M64+'Structural Information'!$Z$11*M65*M65)</f>
        <v>198.09250234282038</v>
      </c>
    </row>
    <row r="65" spans="10:28" x14ac:dyDescent="0.25">
      <c r="J65" s="40">
        <v>1</v>
      </c>
      <c r="K65" s="39">
        <f>'Structural Information'!$U$11</f>
        <v>2.75</v>
      </c>
      <c r="L65" s="39">
        <f>K65</f>
        <v>2.75</v>
      </c>
      <c r="M65" s="77">
        <f>'Yield Mechanism'!$V$62</f>
        <v>4.6454831792679969E-3</v>
      </c>
      <c r="N65" s="16">
        <f>M65</f>
        <v>4.6454831792679969E-3</v>
      </c>
      <c r="O65" s="41">
        <f t="shared" si="28"/>
        <v>1.689266610642908E-3</v>
      </c>
      <c r="P65" s="77">
        <f>$C$31</f>
        <v>6.5680321766578668E-3</v>
      </c>
      <c r="Q65" s="77">
        <f>$D$31</f>
        <v>1.7874727391059869E-3</v>
      </c>
      <c r="R65" s="15">
        <f t="shared" si="29"/>
        <v>0.25719523979288555</v>
      </c>
      <c r="S65" s="15">
        <f t="shared" si="30"/>
        <v>0.94505867065016214</v>
      </c>
      <c r="T65" s="39">
        <f>_xlfn.IFS((O65&lt;='Infill Capacities'!$DA$19),(O65*'Infill Capacities'!$CU$19*'Infill Capacities'!$CT$9),(AND((O65&gt;'Infill Capacities'!$DA$19),(O65&lt;='Infill Capacities'!$DB$19))),((O65-'Infill Capacities'!$DA$19)*'Infill Capacities'!$CT$9*('Infill Capacities'!$CW$19)+'Infill Capacities'!$CP$19),(AND((O65&gt;'Infill Capacities'!$DB$19),(O65&lt;='Infill Capacities'!$DC$19))),((O65-'Infill Capacities'!$DB$19)*'Infill Capacities'!$CT$9*('Infill Capacities'!$CX$19)+'Infill Capacities'!$CQ$19),(AND((O65&gt;'Infill Capacities'!$DC$19),(O65&lt;='Infill Capacities'!$DD$19))),((O65-'Infill Capacities'!$DC$19)*'Infill Capacities'!$CT$9*('Infill Capacities'!$CY$19)+'Infill Capacities'!$CS$19))+_xlfn.IFS((O65&lt;='Frame Capacities'!$BS$19),(O65*'Frame Capacities'!$BM$9*'Frame Capacities'!$BN$19),(AND((O65&gt;'Frame Capacities'!$BS$19),(O65&lt;='Frame Capacities'!$BT$19))),((O65-'Frame Capacities'!$BS$19)*'Frame Capacities'!$BM$9*('Frame Capacities'!$BO$19)+'Frame Capacities'!$BI$19),(AND((O65&gt;'Frame Capacities'!$BT$19),(O65&lt;='Frame Capacities'!$BU$19))),((O65-'Frame Capacities'!$BT$19)*'Frame Capacities'!$BM$9*('Frame Capacities'!$BP$19)+'Frame Capacities'!$BJ$19),(AND((O65&gt;'Frame Capacities'!$BU$19),(O65&lt;='Frame Capacities'!$BV$19))),((O65-'Frame Capacities'!$BU$19)*'Frame Capacities'!$BM$9*('Frame Capacities'!$BQ$19)+'Frame Capacities'!$BK$19))</f>
        <v>550</v>
      </c>
      <c r="U65" s="39">
        <f>U64+T65*K65</f>
        <v>6868.0251488651611</v>
      </c>
      <c r="V65" s="45"/>
      <c r="X65" s="17">
        <v>1</v>
      </c>
      <c r="Y65" s="15">
        <f>'Structural Information'!$Z$11</f>
        <v>40.367000000000004</v>
      </c>
      <c r="Z65" s="15">
        <f t="shared" si="31"/>
        <v>0.18752421949751125</v>
      </c>
      <c r="AA65" s="15">
        <f t="shared" si="32"/>
        <v>0.51569160361815591</v>
      </c>
      <c r="AB65" s="14" t="s">
        <v>410</v>
      </c>
    </row>
    <row r="66" spans="10:28" x14ac:dyDescent="0.25">
      <c r="X66" s="35"/>
      <c r="Y66" s="14" t="s">
        <v>99</v>
      </c>
      <c r="Z66" s="22">
        <f>SUM(Z60:Z65)</f>
        <v>3.978553751602361</v>
      </c>
      <c r="AA66" s="22">
        <f>SUM(AA60:AA65)</f>
        <v>49.681142069634426</v>
      </c>
      <c r="AB66" s="24">
        <f>2*PI()*SQRT(AB64/AB62)</f>
        <v>0.61266290312633409</v>
      </c>
    </row>
    <row r="67" spans="10:28" x14ac:dyDescent="0.25">
      <c r="R67" s="37"/>
      <c r="S67" s="37"/>
    </row>
    <row r="68" spans="10:28" ht="15.75" x14ac:dyDescent="0.25">
      <c r="J68" s="928" t="s">
        <v>312</v>
      </c>
      <c r="K68" s="929"/>
      <c r="L68" s="929"/>
      <c r="M68" s="929"/>
      <c r="N68" s="929"/>
      <c r="O68" s="929"/>
      <c r="P68" s="929"/>
      <c r="Q68" s="929"/>
      <c r="R68" s="929"/>
      <c r="S68" s="929"/>
      <c r="T68" s="929"/>
      <c r="U68" s="929"/>
      <c r="V68" s="930"/>
      <c r="W68" s="36"/>
      <c r="X68" s="895" t="s">
        <v>128</v>
      </c>
      <c r="Y68" s="895"/>
      <c r="Z68" s="895"/>
      <c r="AA68" s="895"/>
      <c r="AB68" s="895"/>
    </row>
    <row r="69" spans="10:28" ht="15" customHeight="1" x14ac:dyDescent="0.25">
      <c r="J69" s="553" t="s">
        <v>9</v>
      </c>
      <c r="K69" s="550" t="s">
        <v>3</v>
      </c>
      <c r="L69" s="550" t="s">
        <v>92</v>
      </c>
      <c r="M69" s="869" t="s">
        <v>94</v>
      </c>
      <c r="N69" s="869" t="s">
        <v>102</v>
      </c>
      <c r="O69" s="868" t="s">
        <v>123</v>
      </c>
      <c r="P69" s="868" t="s">
        <v>295</v>
      </c>
      <c r="Q69" s="868" t="s">
        <v>296</v>
      </c>
      <c r="R69" s="869" t="s">
        <v>298</v>
      </c>
      <c r="S69" s="869" t="s">
        <v>297</v>
      </c>
      <c r="T69" s="553" t="s">
        <v>96</v>
      </c>
      <c r="U69" s="550" t="s">
        <v>124</v>
      </c>
      <c r="V69" s="553" t="s">
        <v>100</v>
      </c>
      <c r="X69" s="553" t="s">
        <v>9</v>
      </c>
      <c r="Y69" s="896" t="s">
        <v>97</v>
      </c>
      <c r="Z69" s="896" t="s">
        <v>98</v>
      </c>
      <c r="AA69" s="896" t="s">
        <v>126</v>
      </c>
      <c r="AB69" s="550" t="s">
        <v>127</v>
      </c>
    </row>
    <row r="70" spans="10:28" x14ac:dyDescent="0.25">
      <c r="J70" s="553"/>
      <c r="K70" s="550"/>
      <c r="L70" s="550"/>
      <c r="M70" s="553"/>
      <c r="N70" s="553"/>
      <c r="O70" s="550"/>
      <c r="P70" s="868"/>
      <c r="Q70" s="868"/>
      <c r="R70" s="869"/>
      <c r="S70" s="869"/>
      <c r="T70" s="553"/>
      <c r="U70" s="550"/>
      <c r="V70" s="553"/>
      <c r="X70" s="553"/>
      <c r="Y70" s="896"/>
      <c r="Z70" s="896"/>
      <c r="AA70" s="896"/>
      <c r="AB70" s="550"/>
    </row>
    <row r="71" spans="10:28" x14ac:dyDescent="0.25">
      <c r="J71" s="40">
        <v>6</v>
      </c>
      <c r="K71" s="39">
        <f>'Structural Information'!$U$6</f>
        <v>3</v>
      </c>
      <c r="L71" s="39">
        <f>L72+K71</f>
        <v>17.75</v>
      </c>
      <c r="M71" s="77">
        <f>'Yield Mechanism'!$V$57</f>
        <v>2.6398429083446286E-2</v>
      </c>
      <c r="N71" s="16">
        <f>M71-M72</f>
        <v>2.5419457715451128E-3</v>
      </c>
      <c r="O71" s="41">
        <f t="shared" ref="O71:O76" si="33">N71/K71</f>
        <v>8.4731525718170428E-4</v>
      </c>
      <c r="P71" s="77">
        <f>$C$26</f>
        <v>8.2871046175051685E-3</v>
      </c>
      <c r="Q71" s="77">
        <f>$D$26</f>
        <v>3.5410993298384918E-3</v>
      </c>
      <c r="R71" s="15">
        <f t="shared" ref="R71:R76" si="34">O71/P71</f>
        <v>0.10224502963216946</v>
      </c>
      <c r="S71" s="15">
        <f t="shared" ref="S71:S76" si="35">O71/Q71</f>
        <v>0.23928028509167801</v>
      </c>
      <c r="T71" s="39">
        <f>_xlfn.IFS((O71&lt;='Infill Capacities'!$DA$14),(O71*'Infill Capacities'!$CU$14*'Infill Capacities'!$CT$4),(AND((O71&gt;'Infill Capacities'!$DA$14),(O71&lt;='Infill Capacities'!$DB$14))),((O71-'Infill Capacities'!$DA$14)*'Infill Capacities'!$CT$4*('Infill Capacities'!$CW$14)+'Infill Capacities'!$CP$14),(AND((O71&gt;'Infill Capacities'!$DB$14),(O71&lt;='Infill Capacities'!$DC$14))),((O71-'Infill Capacities'!$DB$14)*'Infill Capacities'!$CT$4*('Infill Capacities'!$CX$14)+'Infill Capacities'!$CQ$14),(AND((O71&gt;'Infill Capacities'!$DC$14),(O71&lt;='Infill Capacities'!$DD$14))),((O71-'Infill Capacities'!$DC$14)*'Infill Capacities'!$CT$4*('Infill Capacities'!$CY$14)+'Infill Capacities'!$CS$14))+_xlfn.IFS((O71&lt;='Frame Capacities'!$BS$14),(O71*'Frame Capacities'!$BM$4*'Frame Capacities'!$BN$14),(AND((O71&gt;'Frame Capacities'!$BS$14),(O71&lt;='Frame Capacities'!$BT$14))),((O71-'Frame Capacities'!$BS$14)*'Frame Capacities'!$BM$4*('Frame Capacities'!$BO$14)+'Frame Capacities'!$BI$14),(AND((O71&gt;'Frame Capacities'!$BT$14),(O71&lt;='Frame Capacities'!$BU$14))),((O71-'Frame Capacities'!$BT$14)*'Frame Capacities'!$BM$4*('Frame Capacities'!$BP$14)+'Frame Capacities'!$BJ$14),(AND((O71&gt;'Frame Capacities'!$BU$14),(O71&lt;='Frame Capacities'!$BV$14))),((O71-'Frame Capacities'!$BU$14)*'Frame Capacities'!$BM$4*('Frame Capacities'!$BQ$14)+'Frame Capacities'!$BK$14))</f>
        <v>138.11123975575882</v>
      </c>
      <c r="U71" s="39">
        <f>K71*T71</f>
        <v>414.33371926727648</v>
      </c>
      <c r="V71" s="15">
        <f>U76/AB71</f>
        <v>550.00360466387156</v>
      </c>
      <c r="X71" s="17">
        <v>6</v>
      </c>
      <c r="Y71" s="15">
        <f>'Structural Information'!$Z$6</f>
        <v>37.8446</v>
      </c>
      <c r="Z71" s="15">
        <f t="shared" ref="Z71:Z76" si="36">Y71*M71</f>
        <v>0.99903798929139132</v>
      </c>
      <c r="AA71" s="15">
        <f t="shared" ref="AA71:AA76" si="37">Z71*L71</f>
        <v>17.732924309922197</v>
      </c>
      <c r="AB71" s="15">
        <f>AA77/Z77</f>
        <v>12.48723661195362</v>
      </c>
    </row>
    <row r="72" spans="10:28" x14ac:dyDescent="0.25">
      <c r="J72" s="40">
        <v>5</v>
      </c>
      <c r="K72" s="39">
        <f>'Structural Information'!$U$7</f>
        <v>3</v>
      </c>
      <c r="L72" s="39">
        <f>L73+K72</f>
        <v>14.75</v>
      </c>
      <c r="M72" s="77">
        <f>'Yield Mechanism'!$V$58</f>
        <v>2.3856483311901173E-2</v>
      </c>
      <c r="N72" s="16">
        <f>M72-M73</f>
        <v>3.7832761725921232E-3</v>
      </c>
      <c r="O72" s="41">
        <f t="shared" si="33"/>
        <v>1.2610920575307077E-3</v>
      </c>
      <c r="P72" s="77">
        <f>$C$27</f>
        <v>9.5976000000000013E-3</v>
      </c>
      <c r="Q72" s="77">
        <f>$D$27</f>
        <v>2.6401516470303181E-3</v>
      </c>
      <c r="R72" s="15">
        <f t="shared" si="34"/>
        <v>0.13139660514406806</v>
      </c>
      <c r="S72" s="15">
        <f t="shared" si="35"/>
        <v>0.47765894771582645</v>
      </c>
      <c r="T72" s="39">
        <f>_xlfn.IFS((O72&lt;='Infill Capacities'!$DA$15),(O72*'Infill Capacities'!$CU$15*'Infill Capacities'!$CT$5),(AND((O72&gt;'Infill Capacities'!$DA$15),(O72&lt;='Infill Capacities'!$DB$15))),((O72-'Infill Capacities'!$DA$15)*'Infill Capacities'!$CT$5*('Infill Capacities'!$CW$15)+'Infill Capacities'!$CP$15),(AND((O72&gt;'Infill Capacities'!$DB$15),(O72&lt;='Infill Capacities'!$DC$15))),((O72-'Infill Capacities'!$DB$15)*'Infill Capacities'!$CT$5*('Infill Capacities'!$CX$15)+'Infill Capacities'!$CQ$15),(AND((O72&gt;'Infill Capacities'!$DC$15),(O72&lt;='Infill Capacities'!$DD$15))),((O72-'Infill Capacities'!$DC$15)*'Infill Capacities'!$CT$5*('Infill Capacities'!$CY$15)+'Infill Capacities'!$CS$15))+_xlfn.IFS((O72&lt;='Frame Capacities'!$BS$15),(O72*'Frame Capacities'!$BM$5*'Frame Capacities'!$BN$15),(AND((O72&gt;'Frame Capacities'!$BS$15),(O72&lt;='Frame Capacities'!$BT$15))),((O72-'Frame Capacities'!$BS$15)*'Frame Capacities'!$BM$5*('Frame Capacities'!$BO$15)+'Frame Capacities'!$BI$15),(AND((O72&gt;'Frame Capacities'!$BT$15),(O72&lt;='Frame Capacities'!$BU$15))),((O72-'Frame Capacities'!$BT$15)*'Frame Capacities'!$BM$5*('Frame Capacities'!$BP$15)+'Frame Capacities'!$BJ$15),(AND((O72&gt;'Frame Capacities'!$BU$15),(O72&lt;='Frame Capacities'!$BV$15))),((O72-'Frame Capacities'!$BU$15)*'Frame Capacities'!$BM$5*('Frame Capacities'!$BQ$15)+'Frame Capacities'!$BK$15))</f>
        <v>271.24094001276052</v>
      </c>
      <c r="U72" s="39">
        <f>U71+T72*K72</f>
        <v>1228.0565393055581</v>
      </c>
      <c r="V72" s="43"/>
      <c r="X72" s="17">
        <v>5</v>
      </c>
      <c r="Y72" s="15">
        <f>'Structural Information'!$Z$7</f>
        <v>40.367000000000004</v>
      </c>
      <c r="Z72" s="15">
        <f t="shared" si="36"/>
        <v>0.96301466185151474</v>
      </c>
      <c r="AA72" s="15">
        <f t="shared" si="37"/>
        <v>14.204466262309843</v>
      </c>
      <c r="AB72" s="14" t="s">
        <v>409</v>
      </c>
    </row>
    <row r="73" spans="10:28" x14ac:dyDescent="0.25">
      <c r="J73" s="40">
        <v>4</v>
      </c>
      <c r="K73" s="39">
        <f>'Structural Information'!$U$8</f>
        <v>3</v>
      </c>
      <c r="L73" s="39">
        <f>L74+K73</f>
        <v>11.75</v>
      </c>
      <c r="M73" s="77">
        <f>'Yield Mechanism'!$V$59</f>
        <v>2.007320713930905E-2</v>
      </c>
      <c r="N73" s="41">
        <f>M73-M74</f>
        <v>4.7994116074958036E-3</v>
      </c>
      <c r="O73" s="41">
        <f t="shared" si="33"/>
        <v>1.5998038691652679E-3</v>
      </c>
      <c r="P73" s="77">
        <f>$C$28</f>
        <v>9.5975999999999995E-3</v>
      </c>
      <c r="Q73" s="77">
        <f>$D$28</f>
        <v>2.3645656029115843E-3</v>
      </c>
      <c r="R73" s="15">
        <f t="shared" si="34"/>
        <v>0.16668790834846919</v>
      </c>
      <c r="S73" s="15">
        <f t="shared" si="35"/>
        <v>0.67657411035471604</v>
      </c>
      <c r="T73" s="39">
        <f>_xlfn.IFS((O73&lt;='Infill Capacities'!$DA$16),(O73*'Infill Capacities'!$CU$16*'Infill Capacities'!$CT$6),(AND((O73&gt;'Infill Capacities'!$DA$16),(O73&lt;='Infill Capacities'!$DB$16))),((O73-'Infill Capacities'!$DA$16)*'Infill Capacities'!$CT$6*('Infill Capacities'!$CW$16)+'Infill Capacities'!$CP$16),(AND((O73&gt;'Infill Capacities'!$DB$16),(O73&lt;='Infill Capacities'!$DC$16))),((O73-'Infill Capacities'!$DB$16)*'Infill Capacities'!$CT$6*('Infill Capacities'!$CX$16)+'Infill Capacities'!$CQ$16),(AND((O73&gt;'Infill Capacities'!$DC$16),(O73&lt;='Infill Capacities'!$DD$16))),((O73-'Infill Capacities'!$DC$16)*'Infill Capacities'!$CT$6*('Infill Capacities'!$CY$16)+'Infill Capacities'!$CS$16))+_xlfn.IFS((O73&lt;='Frame Capacities'!$BS$16),(O73*'Frame Capacities'!$BM$6*'Frame Capacities'!$BN$16),(AND((O73&gt;'Frame Capacities'!$BS$16),(O73&lt;='Frame Capacities'!$BT$16))),((O73-'Frame Capacities'!$BS$16)*'Frame Capacities'!$BM$6*('Frame Capacities'!$BO$16)+'Frame Capacities'!$BI$16),(AND((O73&gt;'Frame Capacities'!$BT$16),(O73&lt;='Frame Capacities'!$BU$16))),((O73-'Frame Capacities'!$BT$16)*'Frame Capacities'!$BM$6*('Frame Capacities'!$BP$16)+'Frame Capacities'!$BJ$16),(AND((O73&gt;'Frame Capacities'!$BU$16),(O73&lt;='Frame Capacities'!$BV$16))),((O73-'Frame Capacities'!$BU$16)*'Frame Capacities'!$BM$6*('Frame Capacities'!$BQ$16)+'Frame Capacities'!$BK$16))</f>
        <v>383.25670485965702</v>
      </c>
      <c r="U73" s="39">
        <f>U72+T73*K73</f>
        <v>2377.8266538845292</v>
      </c>
      <c r="V73" s="44" t="s">
        <v>134</v>
      </c>
      <c r="X73" s="17">
        <v>4</v>
      </c>
      <c r="Y73" s="15">
        <f>'Structural Information'!$Z$8</f>
        <v>40.367000000000004</v>
      </c>
      <c r="Z73" s="15">
        <f t="shared" si="36"/>
        <v>0.81029515259248852</v>
      </c>
      <c r="AA73" s="15">
        <f t="shared" si="37"/>
        <v>9.5209680429617407</v>
      </c>
      <c r="AB73" s="24">
        <f>T76/M71</f>
        <v>20834.573082414572</v>
      </c>
    </row>
    <row r="74" spans="10:28" x14ac:dyDescent="0.25">
      <c r="J74" s="40">
        <v>3</v>
      </c>
      <c r="K74" s="39">
        <f>'Structural Information'!$U$9</f>
        <v>3</v>
      </c>
      <c r="L74" s="39">
        <f>L75+K74</f>
        <v>8.75</v>
      </c>
      <c r="M74" s="77">
        <f>'Yield Mechanism'!$V$60</f>
        <v>1.5273795531813246E-2</v>
      </c>
      <c r="N74" s="16">
        <f>M74-M75</f>
        <v>5.3120836350473294E-3</v>
      </c>
      <c r="O74" s="41">
        <f t="shared" si="33"/>
        <v>1.7706945450157764E-3</v>
      </c>
      <c r="P74" s="77">
        <f>$C$29</f>
        <v>9.0401636363636392E-3</v>
      </c>
      <c r="Q74" s="77">
        <f>$D$29</f>
        <v>2.1153036582858631E-3</v>
      </c>
      <c r="R74" s="39">
        <f t="shared" si="34"/>
        <v>0.19586974486758621</v>
      </c>
      <c r="S74" s="15">
        <f t="shared" si="35"/>
        <v>0.83708763896842087</v>
      </c>
      <c r="T74" s="39">
        <f>_xlfn.IFS((O74&lt;='Infill Capacities'!$DA$17),(O74*'Infill Capacities'!$CU$17*'Infill Capacities'!$CT$7),(AND((O74&gt;'Infill Capacities'!$DA$17),(O74&lt;='Infill Capacities'!$DB$17))),((O74-'Infill Capacities'!$DA$17)*'Infill Capacities'!$CT$7*('Infill Capacities'!$CW$17)+'Infill Capacities'!$CP$17),(AND((O74&gt;'Infill Capacities'!$DB$17),(O74&lt;='Infill Capacities'!$DC$17))),((O74-'Infill Capacities'!$DB$17)*'Infill Capacities'!$CT$7*('Infill Capacities'!$CX$17)+'Infill Capacities'!$CQ$17),(AND((O74&gt;'Infill Capacities'!$DC$17),(O74&lt;='Infill Capacities'!$DD$17))),((O74-'Infill Capacities'!$DC$17)*'Infill Capacities'!$CT$7*('Infill Capacities'!$CY$17)+'Infill Capacities'!$CS$17))+_xlfn.IFS((O74&lt;='Frame Capacities'!$BS$17),(O74*'Frame Capacities'!$BM$7*'Frame Capacities'!$BN$17),(AND((O74&gt;'Frame Capacities'!$BS$17),(O74&lt;='Frame Capacities'!$BT$17))),((O74-'Frame Capacities'!$BS$17)*'Frame Capacities'!$BM$7*('Frame Capacities'!$BO$17)+'Frame Capacities'!$BI$17),(AND((O74&gt;'Frame Capacities'!$BT$17),(O74&lt;='Frame Capacities'!$BU$17))),((O74-'Frame Capacities'!$BT$17)*'Frame Capacities'!$BM$7*('Frame Capacities'!$BP$17)+'Frame Capacities'!$BJ$17),(AND((O74&gt;'Frame Capacities'!$BU$17),(O74&lt;='Frame Capacities'!$BV$17))),((O74-'Frame Capacities'!$BU$17)*'Frame Capacities'!$BM$7*('Frame Capacities'!$BQ$17)+'Frame Capacities'!$BK$17))</f>
        <v>468.48880902022347</v>
      </c>
      <c r="U74" s="39">
        <f>U73+T74*K74</f>
        <v>3783.2930809451996</v>
      </c>
      <c r="V74" s="42">
        <v>0</v>
      </c>
      <c r="X74" s="17">
        <v>3</v>
      </c>
      <c r="Y74" s="15">
        <f>'Structural Information'!$Z$9</f>
        <v>40.367000000000004</v>
      </c>
      <c r="Z74" s="15">
        <f t="shared" si="36"/>
        <v>0.61655730423270538</v>
      </c>
      <c r="AA74" s="15">
        <f t="shared" si="37"/>
        <v>5.3948764120361723</v>
      </c>
      <c r="AB74" s="23" t="s">
        <v>411</v>
      </c>
    </row>
    <row r="75" spans="10:28" x14ac:dyDescent="0.25">
      <c r="J75" s="40">
        <v>2</v>
      </c>
      <c r="K75" s="39">
        <f>'Structural Information'!$U$10</f>
        <v>3</v>
      </c>
      <c r="L75" s="39">
        <f>L76+K75</f>
        <v>5.75</v>
      </c>
      <c r="M75" s="77">
        <f>'Yield Mechanism'!$V$61</f>
        <v>9.9617118967659166E-3</v>
      </c>
      <c r="N75" s="16">
        <f>M75-M76</f>
        <v>5.3162287174979197E-3</v>
      </c>
      <c r="O75" s="41">
        <f t="shared" si="33"/>
        <v>1.7720762391659733E-3</v>
      </c>
      <c r="P75" s="77">
        <f>$C$30</f>
        <v>8.5386603238057183E-3</v>
      </c>
      <c r="Q75" s="77">
        <f>$D$30</f>
        <v>1.8955928351937364E-3</v>
      </c>
      <c r="R75" s="15">
        <f t="shared" si="34"/>
        <v>0.20753562877134701</v>
      </c>
      <c r="S75" s="15">
        <f t="shared" si="35"/>
        <v>0.93484012297654662</v>
      </c>
      <c r="T75" s="39">
        <f>_xlfn.IFS((O75&lt;='Infill Capacities'!$DA$18),(O75*'Infill Capacities'!$CU$18*'Infill Capacities'!$CT$8),(AND((O75&gt;'Infill Capacities'!$DA$18),(O75&lt;='Infill Capacities'!$DB$18))),((O75-'Infill Capacities'!$DA$18)*'Infill Capacities'!$CT$8*('Infill Capacities'!$CW$18)+'Infill Capacities'!$CP$18),(AND((O75&gt;'Infill Capacities'!$DB$18),(O75&lt;='Infill Capacities'!$DC$18))),((O75-'Infill Capacities'!$DB$18)*'Infill Capacities'!$CT$8*('Infill Capacities'!$CX$18)+'Infill Capacities'!$CQ$18),(AND((O75&gt;'Infill Capacities'!$DC$18),(O75&lt;='Infill Capacities'!$DD$18))),((O75-'Infill Capacities'!$DC$18)*'Infill Capacities'!$CT$8*('Infill Capacities'!$CY$18)+'Infill Capacities'!$CS$18))+_xlfn.IFS((O75&lt;='Frame Capacities'!$BS$18),(O75*'Frame Capacities'!$BM$8*'Frame Capacities'!$BN$18),(AND((O75&gt;'Frame Capacities'!$BS$18),(O75&lt;='Frame Capacities'!$BT$18))),((O75-'Frame Capacities'!$BS$18)*'Frame Capacities'!$BM$8*('Frame Capacities'!$BO$18)+'Frame Capacities'!$BI$18),(AND((O75&gt;'Frame Capacities'!$BT$18),(O75&lt;='Frame Capacities'!$BU$18))),((O75-'Frame Capacities'!$BT$18)*'Frame Capacities'!$BM$8*('Frame Capacities'!$BP$18)+'Frame Capacities'!$BJ$18),(AND((O75&gt;'Frame Capacities'!$BU$18),(O75&lt;='Frame Capacities'!$BV$18))),((O75-'Frame Capacities'!$BU$18)*'Frame Capacities'!$BM$8*('Frame Capacities'!$BQ$18)+'Frame Capacities'!$BK$18))</f>
        <v>524.07735597332055</v>
      </c>
      <c r="U75" s="39">
        <f>U74+T75*K75</f>
        <v>5355.5251488651611</v>
      </c>
      <c r="V75" s="43"/>
      <c r="X75" s="17">
        <v>2</v>
      </c>
      <c r="Y75" s="15">
        <f>'Structural Information'!$Z$10</f>
        <v>40.367000000000004</v>
      </c>
      <c r="Z75" s="15">
        <f t="shared" si="36"/>
        <v>0.40212442413674981</v>
      </c>
      <c r="AA75" s="15">
        <f t="shared" si="37"/>
        <v>2.3122154387863114</v>
      </c>
      <c r="AB75" s="15">
        <f>(('Structural Information'!$Z$6*M71+'Structural Information'!$Z$7*M72+'Structural Information'!$Z$8*M73+'Structural Information'!$Z$9*M74+'Structural Information'!$Z$10*M75+'Structural Information'!$Z$11*M76)^2)/('Structural Information'!$Z$6*M71*M71+'Structural Information'!$Z$7*M72*M72+'Structural Information'!$Z$8*M73*M73+'Structural Information'!$Z$9*M74*M74+'Structural Information'!$Z$10*M75*M75+'Structural Information'!$Z$11*M76*M76)</f>
        <v>198.09250234282038</v>
      </c>
    </row>
    <row r="76" spans="10:28" x14ac:dyDescent="0.25">
      <c r="J76" s="40">
        <v>1</v>
      </c>
      <c r="K76" s="39">
        <f>'Structural Information'!$U$11</f>
        <v>2.75</v>
      </c>
      <c r="L76" s="39">
        <f>K76</f>
        <v>2.75</v>
      </c>
      <c r="M76" s="77">
        <f>'Yield Mechanism'!$V$62</f>
        <v>4.6454831792679969E-3</v>
      </c>
      <c r="N76" s="16">
        <f>M76</f>
        <v>4.6454831792679969E-3</v>
      </c>
      <c r="O76" s="41">
        <f t="shared" si="33"/>
        <v>1.689266610642908E-3</v>
      </c>
      <c r="P76" s="77">
        <f>$C$31</f>
        <v>6.5680321766578668E-3</v>
      </c>
      <c r="Q76" s="77">
        <f>$D$31</f>
        <v>1.7874727391059869E-3</v>
      </c>
      <c r="R76" s="15">
        <f t="shared" si="34"/>
        <v>0.25719523979288555</v>
      </c>
      <c r="S76" s="15">
        <f t="shared" si="35"/>
        <v>0.94505867065016214</v>
      </c>
      <c r="T76" s="39">
        <f>_xlfn.IFS((O76&lt;='Infill Capacities'!$DA$19),(O76*'Infill Capacities'!$CU$19*'Infill Capacities'!$CT$9),(AND((O76&gt;'Infill Capacities'!$DA$19),(O76&lt;='Infill Capacities'!$DB$19))),((O76-'Infill Capacities'!$DA$19)*'Infill Capacities'!$CT$9*('Infill Capacities'!$CW$19)+'Infill Capacities'!$CP$19),(AND((O76&gt;'Infill Capacities'!$DB$19),(O76&lt;='Infill Capacities'!$DC$19))),((O76-'Infill Capacities'!$DB$19)*'Infill Capacities'!$CT$9*('Infill Capacities'!$CX$19)+'Infill Capacities'!$CQ$19),(AND((O76&gt;'Infill Capacities'!$DC$19),(O76&lt;='Infill Capacities'!$DD$19))),((O76-'Infill Capacities'!$DC$19)*'Infill Capacities'!$CT$9*('Infill Capacities'!$CY$19)+'Infill Capacities'!$CS$19))+_xlfn.IFS((O76&lt;='Frame Capacities'!$BS$19),(O76*'Frame Capacities'!$BM$9*'Frame Capacities'!$BN$19),(AND((O76&gt;'Frame Capacities'!$BS$19),(O76&lt;='Frame Capacities'!$BT$19))),((O76-'Frame Capacities'!$BS$19)*'Frame Capacities'!$BM$9*('Frame Capacities'!$BO$19)+'Frame Capacities'!$BI$19),(AND((O76&gt;'Frame Capacities'!$BT$19),(O76&lt;='Frame Capacities'!$BU$19))),((O76-'Frame Capacities'!$BT$19)*'Frame Capacities'!$BM$9*('Frame Capacities'!$BP$19)+'Frame Capacities'!$BJ$19),(AND((O76&gt;'Frame Capacities'!$BU$19),(O76&lt;='Frame Capacities'!$BV$19))),((O76-'Frame Capacities'!$BU$19)*'Frame Capacities'!$BM$9*('Frame Capacities'!$BQ$19)+'Frame Capacities'!$BK$19))</f>
        <v>550</v>
      </c>
      <c r="U76" s="39">
        <f>U75+T76*K76</f>
        <v>6868.0251488651611</v>
      </c>
      <c r="V76" s="45"/>
      <c r="X76" s="17">
        <v>1</v>
      </c>
      <c r="Y76" s="15">
        <f>'Structural Information'!$Z$11</f>
        <v>40.367000000000004</v>
      </c>
      <c r="Z76" s="15">
        <f t="shared" si="36"/>
        <v>0.18752421949751125</v>
      </c>
      <c r="AA76" s="15">
        <f t="shared" si="37"/>
        <v>0.51569160361815591</v>
      </c>
      <c r="AB76" s="14" t="s">
        <v>410</v>
      </c>
    </row>
    <row r="77" spans="10:28" x14ac:dyDescent="0.25">
      <c r="X77" s="35"/>
      <c r="Y77" s="14" t="s">
        <v>99</v>
      </c>
      <c r="Z77" s="22">
        <f>SUM(Z71:Z76)</f>
        <v>3.978553751602361</v>
      </c>
      <c r="AA77" s="22">
        <f>SUM(AA71:AA76)</f>
        <v>49.681142069634426</v>
      </c>
      <c r="AB77" s="24">
        <f>2*PI()*SQRT(AB75/AB73)</f>
        <v>0.61266290312633409</v>
      </c>
    </row>
    <row r="78" spans="10:28" x14ac:dyDescent="0.25">
      <c r="Q78" s="140"/>
      <c r="T78" s="116"/>
    </row>
    <row r="79" spans="10:28" ht="15.75" x14ac:dyDescent="0.25">
      <c r="J79" s="895" t="s">
        <v>313</v>
      </c>
      <c r="K79" s="895"/>
      <c r="L79" s="895"/>
      <c r="M79" s="895"/>
      <c r="N79" s="895"/>
      <c r="O79" s="895"/>
      <c r="P79" s="895"/>
      <c r="Q79" s="895"/>
      <c r="R79" s="895"/>
      <c r="S79" s="895"/>
      <c r="T79" s="895"/>
      <c r="U79" s="895"/>
      <c r="V79" s="895"/>
      <c r="W79" s="36"/>
      <c r="X79" s="895" t="s">
        <v>128</v>
      </c>
      <c r="Y79" s="895"/>
      <c r="Z79" s="895"/>
      <c r="AA79" s="895"/>
      <c r="AB79" s="895"/>
    </row>
    <row r="80" spans="10:28" ht="15" customHeight="1" x14ac:dyDescent="0.25">
      <c r="J80" s="553" t="s">
        <v>9</v>
      </c>
      <c r="K80" s="550" t="s">
        <v>3</v>
      </c>
      <c r="L80" s="550" t="s">
        <v>92</v>
      </c>
      <c r="M80" s="869" t="s">
        <v>94</v>
      </c>
      <c r="N80" s="869" t="s">
        <v>102</v>
      </c>
      <c r="O80" s="868" t="s">
        <v>123</v>
      </c>
      <c r="P80" s="868" t="s">
        <v>295</v>
      </c>
      <c r="Q80" s="868" t="s">
        <v>296</v>
      </c>
      <c r="R80" s="869" t="s">
        <v>298</v>
      </c>
      <c r="S80" s="869" t="s">
        <v>297</v>
      </c>
      <c r="T80" s="553" t="s">
        <v>96</v>
      </c>
      <c r="U80" s="550" t="s">
        <v>124</v>
      </c>
      <c r="V80" s="553" t="s">
        <v>100</v>
      </c>
      <c r="X80" s="553" t="s">
        <v>9</v>
      </c>
      <c r="Y80" s="896" t="s">
        <v>97</v>
      </c>
      <c r="Z80" s="896" t="s">
        <v>98</v>
      </c>
      <c r="AA80" s="896" t="s">
        <v>126</v>
      </c>
      <c r="AB80" s="550" t="s">
        <v>127</v>
      </c>
    </row>
    <row r="81" spans="10:28" x14ac:dyDescent="0.25">
      <c r="J81" s="553"/>
      <c r="K81" s="550"/>
      <c r="L81" s="550"/>
      <c r="M81" s="553"/>
      <c r="N81" s="553"/>
      <c r="O81" s="550"/>
      <c r="P81" s="868"/>
      <c r="Q81" s="868"/>
      <c r="R81" s="869"/>
      <c r="S81" s="869"/>
      <c r="T81" s="553"/>
      <c r="U81" s="550"/>
      <c r="V81" s="553"/>
      <c r="X81" s="553"/>
      <c r="Y81" s="896"/>
      <c r="Z81" s="896"/>
      <c r="AA81" s="896"/>
      <c r="AB81" s="550"/>
    </row>
    <row r="82" spans="10:28" ht="15" customHeight="1" x14ac:dyDescent="0.25">
      <c r="J82" s="40">
        <v>6</v>
      </c>
      <c r="K82" s="39">
        <f>'Structural Information'!$U$6</f>
        <v>3</v>
      </c>
      <c r="L82" s="39">
        <f>L83+K82</f>
        <v>17.75</v>
      </c>
      <c r="M82" s="77">
        <f>'Yield Mechanism'!$V$57</f>
        <v>2.6398429083446286E-2</v>
      </c>
      <c r="N82" s="16">
        <f>M82-M83</f>
        <v>2.5419457715451128E-3</v>
      </c>
      <c r="O82" s="41">
        <f t="shared" ref="O82:O87" si="38">N82/K82</f>
        <v>8.4731525718170428E-4</v>
      </c>
      <c r="P82" s="77">
        <f>$C$26</f>
        <v>8.2871046175051685E-3</v>
      </c>
      <c r="Q82" s="77">
        <f>$D$26</f>
        <v>3.5410993298384918E-3</v>
      </c>
      <c r="R82" s="15">
        <f t="shared" ref="R82:R87" si="39">O82/P82</f>
        <v>0.10224502963216946</v>
      </c>
      <c r="S82" s="15">
        <f t="shared" ref="S82:S87" si="40">O82/Q82</f>
        <v>0.23928028509167801</v>
      </c>
      <c r="T82" s="39">
        <f>_xlfn.IFS((O82&lt;='Infill Capacities'!$DA$14),(O82*'Infill Capacities'!$CU$14*'Infill Capacities'!$CT$4),(AND((O82&gt;'Infill Capacities'!$DA$14),(O82&lt;='Infill Capacities'!$DB$14))),((O82-'Infill Capacities'!$DA$14)*'Infill Capacities'!$CT$4*('Infill Capacities'!$CW$14)+'Infill Capacities'!$CP$14),(AND((O82&gt;'Infill Capacities'!$DB$14),(O82&lt;='Infill Capacities'!$DC$14))),((O82-'Infill Capacities'!$DB$14)*'Infill Capacities'!$CT$4*('Infill Capacities'!$CX$14)+'Infill Capacities'!$CQ$14),(AND((O82&gt;'Infill Capacities'!$DC$14),(O82&lt;='Infill Capacities'!$DD$14))),((O82-'Infill Capacities'!$DC$14)*'Infill Capacities'!$CT$4*('Infill Capacities'!$CY$14)+'Infill Capacities'!$CS$14))+_xlfn.IFS((O82&lt;='Frame Capacities'!$BS$14),(O82*'Frame Capacities'!$BM$4*'Frame Capacities'!$BN$14),(AND((O82&gt;'Frame Capacities'!$BS$14),(O82&lt;='Frame Capacities'!$BT$14))),((O82-'Frame Capacities'!$BS$14)*'Frame Capacities'!$BM$4*('Frame Capacities'!$BO$14)+'Frame Capacities'!$BI$14),(AND((O82&gt;'Frame Capacities'!$BT$14),(O82&lt;='Frame Capacities'!$BU$14))),((O82-'Frame Capacities'!$BT$14)*'Frame Capacities'!$BM$4*('Frame Capacities'!$BP$14)+'Frame Capacities'!$BJ$14),(AND((O82&gt;'Frame Capacities'!$BU$14),(O82&lt;='Frame Capacities'!$BV$14))),((O82-'Frame Capacities'!$BU$14)*'Frame Capacities'!$BM$4*('Frame Capacities'!$BQ$14)+'Frame Capacities'!$BK$14))</f>
        <v>138.11123975575882</v>
      </c>
      <c r="U82" s="39">
        <f>K82*T82</f>
        <v>414.33371926727648</v>
      </c>
      <c r="V82" s="15">
        <f>U87/AB82</f>
        <v>550.00360466387156</v>
      </c>
      <c r="X82" s="17">
        <v>6</v>
      </c>
      <c r="Y82" s="15">
        <f>'Structural Information'!$Z$6</f>
        <v>37.8446</v>
      </c>
      <c r="Z82" s="15">
        <f t="shared" ref="Z82:Z87" si="41">Y82*M82</f>
        <v>0.99903798929139132</v>
      </c>
      <c r="AA82" s="15">
        <f t="shared" ref="AA82:AA87" si="42">Z82*L82</f>
        <v>17.732924309922197</v>
      </c>
      <c r="AB82" s="15">
        <f>AA88/Z88</f>
        <v>12.48723661195362</v>
      </c>
    </row>
    <row r="83" spans="10:28" x14ac:dyDescent="0.25">
      <c r="J83" s="40">
        <v>5</v>
      </c>
      <c r="K83" s="39">
        <f>'Structural Information'!$U$7</f>
        <v>3</v>
      </c>
      <c r="L83" s="39">
        <f>L84+K83</f>
        <v>14.75</v>
      </c>
      <c r="M83" s="77">
        <f>'Yield Mechanism'!$V$58</f>
        <v>2.3856483311901173E-2</v>
      </c>
      <c r="N83" s="16">
        <f>M83-M84</f>
        <v>3.7832761725921232E-3</v>
      </c>
      <c r="O83" s="41">
        <f t="shared" si="38"/>
        <v>1.2610920575307077E-3</v>
      </c>
      <c r="P83" s="77">
        <f>$C$27</f>
        <v>9.5976000000000013E-3</v>
      </c>
      <c r="Q83" s="77">
        <f>$D$27</f>
        <v>2.6401516470303181E-3</v>
      </c>
      <c r="R83" s="15">
        <f t="shared" si="39"/>
        <v>0.13139660514406806</v>
      </c>
      <c r="S83" s="15">
        <f t="shared" si="40"/>
        <v>0.47765894771582645</v>
      </c>
      <c r="T83" s="39">
        <f>_xlfn.IFS((O83&lt;='Infill Capacities'!$DA$15),(O83*'Infill Capacities'!$CU$15*'Infill Capacities'!$CT$5),(AND((O83&gt;'Infill Capacities'!$DA$15),(O83&lt;='Infill Capacities'!$DB$15))),((O83-'Infill Capacities'!$DA$15)*'Infill Capacities'!$CT$5*('Infill Capacities'!$CW$15)+'Infill Capacities'!$CP$15),(AND((O83&gt;'Infill Capacities'!$DB$15),(O83&lt;='Infill Capacities'!$DC$15))),((O83-'Infill Capacities'!$DB$15)*'Infill Capacities'!$CT$5*('Infill Capacities'!$CX$15)+'Infill Capacities'!$CQ$15),(AND((O83&gt;'Infill Capacities'!$DC$15),(O83&lt;='Infill Capacities'!$DD$15))),((O83-'Infill Capacities'!$DC$15)*'Infill Capacities'!$CT$5*('Infill Capacities'!$CY$15)+'Infill Capacities'!$CS$15))+_xlfn.IFS((O83&lt;='Frame Capacities'!$BS$15),(O83*'Frame Capacities'!$BM$5*'Frame Capacities'!$BN$15),(AND((O83&gt;'Frame Capacities'!$BS$15),(O83&lt;='Frame Capacities'!$BT$15))),((O83-'Frame Capacities'!$BS$15)*'Frame Capacities'!$BM$5*('Frame Capacities'!$BO$15)+'Frame Capacities'!$BI$15),(AND((O83&gt;'Frame Capacities'!$BT$15),(O83&lt;='Frame Capacities'!$BU$15))),((O83-'Frame Capacities'!$BT$15)*'Frame Capacities'!$BM$5*('Frame Capacities'!$BP$15)+'Frame Capacities'!$BJ$15),(AND((O83&gt;'Frame Capacities'!$BU$15),(O83&lt;='Frame Capacities'!$BV$15))),((O83-'Frame Capacities'!$BU$15)*'Frame Capacities'!$BM$5*('Frame Capacities'!$BQ$15)+'Frame Capacities'!$BK$15))</f>
        <v>271.24094001276052</v>
      </c>
      <c r="U83" s="39">
        <f>U82+T83*K83</f>
        <v>1228.0565393055581</v>
      </c>
      <c r="V83" s="43"/>
      <c r="X83" s="17">
        <v>5</v>
      </c>
      <c r="Y83" s="15">
        <f>'Structural Information'!$Z$7</f>
        <v>40.367000000000004</v>
      </c>
      <c r="Z83" s="15">
        <f t="shared" si="41"/>
        <v>0.96301466185151474</v>
      </c>
      <c r="AA83" s="15">
        <f t="shared" si="42"/>
        <v>14.204466262309843</v>
      </c>
      <c r="AB83" s="14" t="s">
        <v>409</v>
      </c>
    </row>
    <row r="84" spans="10:28" ht="15" customHeight="1" x14ac:dyDescent="0.25">
      <c r="J84" s="40">
        <v>4</v>
      </c>
      <c r="K84" s="39">
        <f>'Structural Information'!$U$8</f>
        <v>3</v>
      </c>
      <c r="L84" s="39">
        <f>L85+K84</f>
        <v>11.75</v>
      </c>
      <c r="M84" s="77">
        <f>'Yield Mechanism'!$V$59</f>
        <v>2.007320713930905E-2</v>
      </c>
      <c r="N84" s="41">
        <f>M84-M85</f>
        <v>4.7994116074958036E-3</v>
      </c>
      <c r="O84" s="41">
        <f t="shared" si="38"/>
        <v>1.5998038691652679E-3</v>
      </c>
      <c r="P84" s="77">
        <f>$C$28</f>
        <v>9.5975999999999995E-3</v>
      </c>
      <c r="Q84" s="77">
        <f>$D$28</f>
        <v>2.3645656029115843E-3</v>
      </c>
      <c r="R84" s="15">
        <f t="shared" si="39"/>
        <v>0.16668790834846919</v>
      </c>
      <c r="S84" s="15">
        <f t="shared" si="40"/>
        <v>0.67657411035471604</v>
      </c>
      <c r="T84" s="39">
        <f>_xlfn.IFS((O84&lt;='Infill Capacities'!$DA$16),(O84*'Infill Capacities'!$CU$16*'Infill Capacities'!$CT$6),(AND((O84&gt;'Infill Capacities'!$DA$16),(O84&lt;='Infill Capacities'!$DB$16))),((O84-'Infill Capacities'!$DA$16)*'Infill Capacities'!$CT$6*('Infill Capacities'!$CW$16)+'Infill Capacities'!$CP$16),(AND((O84&gt;'Infill Capacities'!$DB$16),(O84&lt;='Infill Capacities'!$DC$16))),((O84-'Infill Capacities'!$DB$16)*'Infill Capacities'!$CT$6*('Infill Capacities'!$CX$16)+'Infill Capacities'!$CQ$16),(AND((O84&gt;'Infill Capacities'!$DC$16),(O84&lt;='Infill Capacities'!$DD$16))),((O84-'Infill Capacities'!$DC$16)*'Infill Capacities'!$CT$6*('Infill Capacities'!$CY$16)+'Infill Capacities'!$CS$16))+_xlfn.IFS((O84&lt;='Frame Capacities'!$BS$16),(O84*'Frame Capacities'!$BM$6*'Frame Capacities'!$BN$16),(AND((O84&gt;'Frame Capacities'!$BS$16),(O84&lt;='Frame Capacities'!$BT$16))),((O84-'Frame Capacities'!$BS$16)*'Frame Capacities'!$BM$6*('Frame Capacities'!$BO$16)+'Frame Capacities'!$BI$16),(AND((O84&gt;'Frame Capacities'!$BT$16),(O84&lt;='Frame Capacities'!$BU$16))),((O84-'Frame Capacities'!$BT$16)*'Frame Capacities'!$BM$6*('Frame Capacities'!$BP$16)+'Frame Capacities'!$BJ$16),(AND((O84&gt;'Frame Capacities'!$BU$16),(O84&lt;='Frame Capacities'!$BV$16))),((O84-'Frame Capacities'!$BU$16)*'Frame Capacities'!$BM$6*('Frame Capacities'!$BQ$16)+'Frame Capacities'!$BK$16))</f>
        <v>383.25670485965702</v>
      </c>
      <c r="U84" s="39">
        <f>U83+T84*K84</f>
        <v>2377.8266538845292</v>
      </c>
      <c r="V84" s="44" t="s">
        <v>134</v>
      </c>
      <c r="X84" s="17">
        <v>4</v>
      </c>
      <c r="Y84" s="15">
        <f>'Structural Information'!$Z$8</f>
        <v>40.367000000000004</v>
      </c>
      <c r="Z84" s="15">
        <f t="shared" si="41"/>
        <v>0.81029515259248852</v>
      </c>
      <c r="AA84" s="15">
        <f t="shared" si="42"/>
        <v>9.5209680429617407</v>
      </c>
      <c r="AB84" s="24">
        <f>T87/M82</f>
        <v>20834.573082414572</v>
      </c>
    </row>
    <row r="85" spans="10:28" x14ac:dyDescent="0.25">
      <c r="J85" s="40">
        <v>3</v>
      </c>
      <c r="K85" s="39">
        <f>'Structural Information'!$U$9</f>
        <v>3</v>
      </c>
      <c r="L85" s="39">
        <f>L86+K85</f>
        <v>8.75</v>
      </c>
      <c r="M85" s="77">
        <f>'Yield Mechanism'!$V$60</f>
        <v>1.5273795531813246E-2</v>
      </c>
      <c r="N85" s="16">
        <f>M85-M86</f>
        <v>5.3120836350473294E-3</v>
      </c>
      <c r="O85" s="41">
        <f t="shared" si="38"/>
        <v>1.7706945450157764E-3</v>
      </c>
      <c r="P85" s="77">
        <f>$C$29</f>
        <v>9.0401636363636392E-3</v>
      </c>
      <c r="Q85" s="77">
        <f>$D$29</f>
        <v>2.1153036582858631E-3</v>
      </c>
      <c r="R85" s="39">
        <f t="shared" si="39"/>
        <v>0.19586974486758621</v>
      </c>
      <c r="S85" s="15">
        <f t="shared" si="40"/>
        <v>0.83708763896842087</v>
      </c>
      <c r="T85" s="39">
        <f>_xlfn.IFS((O85&lt;='Infill Capacities'!$DA$17),(O85*'Infill Capacities'!$CU$17*'Infill Capacities'!$CT$7),(AND((O85&gt;'Infill Capacities'!$DA$17),(O85&lt;='Infill Capacities'!$DB$17))),((O85-'Infill Capacities'!$DA$17)*'Infill Capacities'!$CT$7*('Infill Capacities'!$CW$17)+'Infill Capacities'!$CP$17),(AND((O85&gt;'Infill Capacities'!$DB$17),(O85&lt;='Infill Capacities'!$DC$17))),((O85-'Infill Capacities'!$DB$17)*'Infill Capacities'!$CT$7*('Infill Capacities'!$CX$17)+'Infill Capacities'!$CQ$17),(AND((O85&gt;'Infill Capacities'!$DC$17),(O85&lt;='Infill Capacities'!$DD$17))),((O85-'Infill Capacities'!$DC$17)*'Infill Capacities'!$CT$7*('Infill Capacities'!$CY$17)+'Infill Capacities'!$CS$17))+_xlfn.IFS((O85&lt;='Frame Capacities'!$BS$17),(O85*'Frame Capacities'!$BM$7*'Frame Capacities'!$BN$17),(AND((O85&gt;'Frame Capacities'!$BS$17),(O85&lt;='Frame Capacities'!$BT$17))),((O85-'Frame Capacities'!$BS$17)*'Frame Capacities'!$BM$7*('Frame Capacities'!$BO$17)+'Frame Capacities'!$BI$17),(AND((O85&gt;'Frame Capacities'!$BT$17),(O85&lt;='Frame Capacities'!$BU$17))),((O85-'Frame Capacities'!$BT$17)*'Frame Capacities'!$BM$7*('Frame Capacities'!$BP$17)+'Frame Capacities'!$BJ$17),(AND((O85&gt;'Frame Capacities'!$BU$17),(O85&lt;='Frame Capacities'!$BV$17))),((O85-'Frame Capacities'!$BU$17)*'Frame Capacities'!$BM$7*('Frame Capacities'!$BQ$17)+'Frame Capacities'!$BK$17))</f>
        <v>468.48880902022347</v>
      </c>
      <c r="U85" s="39">
        <f>U84+T85*K85</f>
        <v>3783.2930809451996</v>
      </c>
      <c r="V85" s="42">
        <v>0</v>
      </c>
      <c r="X85" s="17">
        <v>3</v>
      </c>
      <c r="Y85" s="15">
        <f>'Structural Information'!$Z$9</f>
        <v>40.367000000000004</v>
      </c>
      <c r="Z85" s="15">
        <f t="shared" si="41"/>
        <v>0.61655730423270538</v>
      </c>
      <c r="AA85" s="15">
        <f t="shared" si="42"/>
        <v>5.3948764120361723</v>
      </c>
      <c r="AB85" s="23" t="s">
        <v>411</v>
      </c>
    </row>
    <row r="86" spans="10:28" x14ac:dyDescent="0.25">
      <c r="J86" s="40">
        <v>2</v>
      </c>
      <c r="K86" s="39">
        <f>'Structural Information'!$U$10</f>
        <v>3</v>
      </c>
      <c r="L86" s="39">
        <f>L87+K86</f>
        <v>5.75</v>
      </c>
      <c r="M86" s="77">
        <f>'Yield Mechanism'!$V$61</f>
        <v>9.9617118967659166E-3</v>
      </c>
      <c r="N86" s="16">
        <f>M86-M87</f>
        <v>5.3162287174979197E-3</v>
      </c>
      <c r="O86" s="41">
        <f t="shared" si="38"/>
        <v>1.7720762391659733E-3</v>
      </c>
      <c r="P86" s="77">
        <f>$C$30</f>
        <v>8.5386603238057183E-3</v>
      </c>
      <c r="Q86" s="77">
        <f>$D$30</f>
        <v>1.8955928351937364E-3</v>
      </c>
      <c r="R86" s="15">
        <f t="shared" si="39"/>
        <v>0.20753562877134701</v>
      </c>
      <c r="S86" s="15">
        <f t="shared" si="40"/>
        <v>0.93484012297654662</v>
      </c>
      <c r="T86" s="39">
        <f>_xlfn.IFS((O86&lt;='Infill Capacities'!$DA$18),(O86*'Infill Capacities'!$CU$18*'Infill Capacities'!$CT$8),(AND((O86&gt;'Infill Capacities'!$DA$18),(O86&lt;='Infill Capacities'!$DB$18))),((O86-'Infill Capacities'!$DA$18)*'Infill Capacities'!$CT$8*('Infill Capacities'!$CW$18)+'Infill Capacities'!$CP$18),(AND((O86&gt;'Infill Capacities'!$DB$18),(O86&lt;='Infill Capacities'!$DC$18))),((O86-'Infill Capacities'!$DB$18)*'Infill Capacities'!$CT$8*('Infill Capacities'!$CX$18)+'Infill Capacities'!$CQ$18),(AND((O86&gt;'Infill Capacities'!$DC$18),(O86&lt;='Infill Capacities'!$DD$18))),((O86-'Infill Capacities'!$DC$18)*'Infill Capacities'!$CT$8*('Infill Capacities'!$CY$18)+'Infill Capacities'!$CS$18))+_xlfn.IFS((O86&lt;='Frame Capacities'!$BS$18),(O86*'Frame Capacities'!$BM$8*'Frame Capacities'!$BN$18),(AND((O86&gt;'Frame Capacities'!$BS$18),(O86&lt;='Frame Capacities'!$BT$18))),((O86-'Frame Capacities'!$BS$18)*'Frame Capacities'!$BM$8*('Frame Capacities'!$BO$18)+'Frame Capacities'!$BI$18),(AND((O86&gt;'Frame Capacities'!$BT$18),(O86&lt;='Frame Capacities'!$BU$18))),((O86-'Frame Capacities'!$BT$18)*'Frame Capacities'!$BM$8*('Frame Capacities'!$BP$18)+'Frame Capacities'!$BJ$18),(AND((O86&gt;'Frame Capacities'!$BU$18),(O86&lt;='Frame Capacities'!$BV$18))),((O86-'Frame Capacities'!$BU$18)*'Frame Capacities'!$BM$8*('Frame Capacities'!$BQ$18)+'Frame Capacities'!$BK$18))</f>
        <v>524.07735597332055</v>
      </c>
      <c r="U86" s="39">
        <f>U85+T86*K86</f>
        <v>5355.5251488651611</v>
      </c>
      <c r="V86" s="43"/>
      <c r="X86" s="17">
        <v>2</v>
      </c>
      <c r="Y86" s="15">
        <f>'Structural Information'!$Z$10</f>
        <v>40.367000000000004</v>
      </c>
      <c r="Z86" s="15">
        <f t="shared" si="41"/>
        <v>0.40212442413674981</v>
      </c>
      <c r="AA86" s="15">
        <f t="shared" si="42"/>
        <v>2.3122154387863114</v>
      </c>
      <c r="AB86" s="15">
        <f>(('Structural Information'!$Z$6*M82+'Structural Information'!$Z$7*M83+'Structural Information'!$Z$8*M84+'Structural Information'!$Z$9*M85+'Structural Information'!$Z$10*M86+'Structural Information'!$Z$11*M87)^2)/('Structural Information'!$Z$6*M82*M82+'Structural Information'!$Z$7*M83*M83+'Structural Information'!$Z$8*M84*M84+'Structural Information'!$Z$9*M85*M85+'Structural Information'!$Z$10*M86*M86+'Structural Information'!$Z$11*M87*M87)</f>
        <v>198.09250234282038</v>
      </c>
    </row>
    <row r="87" spans="10:28" x14ac:dyDescent="0.25">
      <c r="J87" s="40">
        <v>1</v>
      </c>
      <c r="K87" s="39">
        <f>'Structural Information'!$U$11</f>
        <v>2.75</v>
      </c>
      <c r="L87" s="39">
        <f>K87</f>
        <v>2.75</v>
      </c>
      <c r="M87" s="77">
        <f>'Yield Mechanism'!$V$62</f>
        <v>4.6454831792679969E-3</v>
      </c>
      <c r="N87" s="16">
        <f>M87</f>
        <v>4.6454831792679969E-3</v>
      </c>
      <c r="O87" s="41">
        <f t="shared" si="38"/>
        <v>1.689266610642908E-3</v>
      </c>
      <c r="P87" s="77">
        <f>$C$31</f>
        <v>6.5680321766578668E-3</v>
      </c>
      <c r="Q87" s="77">
        <f>$D$31</f>
        <v>1.7874727391059869E-3</v>
      </c>
      <c r="R87" s="15">
        <f t="shared" si="39"/>
        <v>0.25719523979288555</v>
      </c>
      <c r="S87" s="15">
        <f t="shared" si="40"/>
        <v>0.94505867065016214</v>
      </c>
      <c r="T87" s="39">
        <f>_xlfn.IFS((O87&lt;='Infill Capacities'!$DA$19),(O87*'Infill Capacities'!$CU$19*'Infill Capacities'!$CT$9),(AND((O87&gt;'Infill Capacities'!$DA$19),(O87&lt;='Infill Capacities'!$DB$19))),((O87-'Infill Capacities'!$DA$19)*'Infill Capacities'!$CT$9*('Infill Capacities'!$CW$19)+'Infill Capacities'!$CP$19),(AND((O87&gt;'Infill Capacities'!$DB$19),(O87&lt;='Infill Capacities'!$DC$19))),((O87-'Infill Capacities'!$DB$19)*'Infill Capacities'!$CT$9*('Infill Capacities'!$CX$19)+'Infill Capacities'!$CQ$19),(AND((O87&gt;'Infill Capacities'!$DC$19),(O87&lt;='Infill Capacities'!$DD$19))),((O87-'Infill Capacities'!$DC$19)*'Infill Capacities'!$CT$9*('Infill Capacities'!$CY$19)+'Infill Capacities'!$CS$19))+_xlfn.IFS((O87&lt;='Frame Capacities'!$BS$19),(O87*'Frame Capacities'!$BM$9*'Frame Capacities'!$BN$19),(AND((O87&gt;'Frame Capacities'!$BS$19),(O87&lt;='Frame Capacities'!$BT$19))),((O87-'Frame Capacities'!$BS$19)*'Frame Capacities'!$BM$9*('Frame Capacities'!$BO$19)+'Frame Capacities'!$BI$19),(AND((O87&gt;'Frame Capacities'!$BT$19),(O87&lt;='Frame Capacities'!$BU$19))),((O87-'Frame Capacities'!$BT$19)*'Frame Capacities'!$BM$9*('Frame Capacities'!$BP$19)+'Frame Capacities'!$BJ$19),(AND((O87&gt;'Frame Capacities'!$BU$19),(O87&lt;='Frame Capacities'!$BV$19))),((O87-'Frame Capacities'!$BU$19)*'Frame Capacities'!$BM$9*('Frame Capacities'!$BQ$19)+'Frame Capacities'!$BK$19))</f>
        <v>550</v>
      </c>
      <c r="U87" s="39">
        <f>U86+T87*K87</f>
        <v>6868.0251488651611</v>
      </c>
      <c r="V87" s="45"/>
      <c r="X87" s="17">
        <v>1</v>
      </c>
      <c r="Y87" s="15">
        <f>'Structural Information'!$Z$11</f>
        <v>40.367000000000004</v>
      </c>
      <c r="Z87" s="15">
        <f t="shared" si="41"/>
        <v>0.18752421949751125</v>
      </c>
      <c r="AA87" s="15">
        <f t="shared" si="42"/>
        <v>0.51569160361815591</v>
      </c>
      <c r="AB87" s="14" t="s">
        <v>410</v>
      </c>
    </row>
    <row r="88" spans="10:28" x14ac:dyDescent="0.25">
      <c r="X88" s="35"/>
      <c r="Y88" s="14" t="s">
        <v>99</v>
      </c>
      <c r="Z88" s="22">
        <f>SUM(Z82:Z87)</f>
        <v>3.978553751602361</v>
      </c>
      <c r="AA88" s="22">
        <f>SUM(AA82:AA87)</f>
        <v>49.681142069634426</v>
      </c>
      <c r="AB88" s="24">
        <f>2*PI()*SQRT(AB86/AB84)</f>
        <v>0.61266290312633409</v>
      </c>
    </row>
    <row r="89" spans="10:28" x14ac:dyDescent="0.25">
      <c r="S89" s="140"/>
    </row>
    <row r="90" spans="10:28" ht="15.75" x14ac:dyDescent="0.25">
      <c r="J90" s="895" t="s">
        <v>314</v>
      </c>
      <c r="K90" s="895"/>
      <c r="L90" s="895"/>
      <c r="M90" s="895"/>
      <c r="N90" s="895"/>
      <c r="O90" s="895"/>
      <c r="P90" s="895"/>
      <c r="Q90" s="895"/>
      <c r="R90" s="895"/>
      <c r="S90" s="895"/>
      <c r="T90" s="895"/>
      <c r="U90" s="895"/>
      <c r="V90" s="895"/>
      <c r="W90" s="36"/>
      <c r="X90" s="895" t="s">
        <v>128</v>
      </c>
      <c r="Y90" s="895"/>
      <c r="Z90" s="895"/>
      <c r="AA90" s="895"/>
      <c r="AB90" s="895"/>
    </row>
    <row r="91" spans="10:28" ht="15" customHeight="1" x14ac:dyDescent="0.25">
      <c r="J91" s="553" t="s">
        <v>9</v>
      </c>
      <c r="K91" s="550" t="s">
        <v>3</v>
      </c>
      <c r="L91" s="550" t="s">
        <v>92</v>
      </c>
      <c r="M91" s="869" t="s">
        <v>94</v>
      </c>
      <c r="N91" s="869" t="s">
        <v>102</v>
      </c>
      <c r="O91" s="868" t="s">
        <v>123</v>
      </c>
      <c r="P91" s="868" t="s">
        <v>295</v>
      </c>
      <c r="Q91" s="868" t="s">
        <v>296</v>
      </c>
      <c r="R91" s="869" t="s">
        <v>298</v>
      </c>
      <c r="S91" s="869" t="s">
        <v>297</v>
      </c>
      <c r="T91" s="553" t="s">
        <v>96</v>
      </c>
      <c r="U91" s="550" t="s">
        <v>124</v>
      </c>
      <c r="V91" s="553" t="s">
        <v>100</v>
      </c>
      <c r="X91" s="553" t="s">
        <v>9</v>
      </c>
      <c r="Y91" s="896" t="s">
        <v>97</v>
      </c>
      <c r="Z91" s="896" t="s">
        <v>98</v>
      </c>
      <c r="AA91" s="896" t="s">
        <v>126</v>
      </c>
      <c r="AB91" s="550" t="s">
        <v>127</v>
      </c>
    </row>
    <row r="92" spans="10:28" x14ac:dyDescent="0.25">
      <c r="J92" s="553"/>
      <c r="K92" s="550"/>
      <c r="L92" s="550"/>
      <c r="M92" s="553"/>
      <c r="N92" s="553"/>
      <c r="O92" s="550"/>
      <c r="P92" s="868"/>
      <c r="Q92" s="868"/>
      <c r="R92" s="869"/>
      <c r="S92" s="869"/>
      <c r="T92" s="553"/>
      <c r="U92" s="550"/>
      <c r="V92" s="553"/>
      <c r="X92" s="553"/>
      <c r="Y92" s="896"/>
      <c r="Z92" s="896"/>
      <c r="AA92" s="896"/>
      <c r="AB92" s="550"/>
    </row>
    <row r="93" spans="10:28" x14ac:dyDescent="0.25">
      <c r="J93" s="40">
        <v>6</v>
      </c>
      <c r="K93" s="39">
        <f>'Structural Information'!$U$6</f>
        <v>3</v>
      </c>
      <c r="L93" s="39">
        <f>L94+K93</f>
        <v>17.75</v>
      </c>
      <c r="M93" s="77">
        <f>'Yield Mechanism'!$V$57</f>
        <v>2.6398429083446286E-2</v>
      </c>
      <c r="N93" s="16">
        <f>M93-M94</f>
        <v>2.5419457715451128E-3</v>
      </c>
      <c r="O93" s="41">
        <f t="shared" ref="O93:O98" si="43">N93/K93</f>
        <v>8.4731525718170428E-4</v>
      </c>
      <c r="P93" s="77">
        <f>$C$26</f>
        <v>8.2871046175051685E-3</v>
      </c>
      <c r="Q93" s="77">
        <f>$D$26</f>
        <v>3.5410993298384918E-3</v>
      </c>
      <c r="R93" s="15">
        <f t="shared" ref="R93:R98" si="44">O93/P93</f>
        <v>0.10224502963216946</v>
      </c>
      <c r="S93" s="15">
        <f t="shared" ref="S93:S98" si="45">O93/Q93</f>
        <v>0.23928028509167801</v>
      </c>
      <c r="T93" s="39">
        <f>_xlfn.IFS((O93&lt;='Infill Capacities'!$DA$14),(O93*'Infill Capacities'!$CU$14*'Infill Capacities'!$CT$4),(AND((O93&gt;'Infill Capacities'!$DA$14),(O93&lt;='Infill Capacities'!$DB$14))),((O93-'Infill Capacities'!$DA$14)*'Infill Capacities'!$CT$4*('Infill Capacities'!$CW$14)+'Infill Capacities'!$CP$14),(AND((O93&gt;'Infill Capacities'!$DB$14),(O93&lt;='Infill Capacities'!$DC$14))),((O93-'Infill Capacities'!$DB$14)*'Infill Capacities'!$CT$4*('Infill Capacities'!$CX$14)+'Infill Capacities'!$CQ$14),(AND((O93&gt;'Infill Capacities'!$DC$14),(O93&lt;='Infill Capacities'!$DD$14))),((O93-'Infill Capacities'!$DC$14)*'Infill Capacities'!$CT$4*('Infill Capacities'!$CY$14)+'Infill Capacities'!$CS$14))+_xlfn.IFS((O93&lt;='Frame Capacities'!$BS$14),(O93*'Frame Capacities'!$BM$4*'Frame Capacities'!$BN$14),(AND((O93&gt;'Frame Capacities'!$BS$14),(O93&lt;='Frame Capacities'!$BT$14))),((O93-'Frame Capacities'!$BS$14)*'Frame Capacities'!$BM$4*('Frame Capacities'!$BO$14)+'Frame Capacities'!$BI$14),(AND((O93&gt;'Frame Capacities'!$BT$14),(O93&lt;='Frame Capacities'!$BU$14))),((O93-'Frame Capacities'!$BT$14)*'Frame Capacities'!$BM$4*('Frame Capacities'!$BP$14)+'Frame Capacities'!$BJ$14),(AND((O93&gt;'Frame Capacities'!$BU$14),(O93&lt;='Frame Capacities'!$BV$14))),((O93-'Frame Capacities'!$BU$14)*'Frame Capacities'!$BM$4*('Frame Capacities'!$BQ$14)+'Frame Capacities'!$BK$14))</f>
        <v>138.11123975575882</v>
      </c>
      <c r="U93" s="39">
        <f>K93*T93</f>
        <v>414.33371926727648</v>
      </c>
      <c r="V93" s="15">
        <f>U98/AB93</f>
        <v>550.00360466387156</v>
      </c>
      <c r="X93" s="17">
        <v>6</v>
      </c>
      <c r="Y93" s="15">
        <f>'Structural Information'!$Z$6</f>
        <v>37.8446</v>
      </c>
      <c r="Z93" s="15">
        <f t="shared" ref="Z93:Z98" si="46">Y93*M93</f>
        <v>0.99903798929139132</v>
      </c>
      <c r="AA93" s="15">
        <f t="shared" ref="AA93:AA98" si="47">Z93*L93</f>
        <v>17.732924309922197</v>
      </c>
      <c r="AB93" s="15">
        <f>AA99/Z99</f>
        <v>12.48723661195362</v>
      </c>
    </row>
    <row r="94" spans="10:28" x14ac:dyDescent="0.25">
      <c r="J94" s="40">
        <v>5</v>
      </c>
      <c r="K94" s="39">
        <f>'Structural Information'!$U$7</f>
        <v>3</v>
      </c>
      <c r="L94" s="39">
        <f>L95+K94</f>
        <v>14.75</v>
      </c>
      <c r="M94" s="77">
        <f>'Yield Mechanism'!$V$58</f>
        <v>2.3856483311901173E-2</v>
      </c>
      <c r="N94" s="16">
        <f>M94-M95</f>
        <v>3.7832761725921232E-3</v>
      </c>
      <c r="O94" s="41">
        <f t="shared" si="43"/>
        <v>1.2610920575307077E-3</v>
      </c>
      <c r="P94" s="77">
        <f>$C$27</f>
        <v>9.5976000000000013E-3</v>
      </c>
      <c r="Q94" s="77">
        <f>$D$27</f>
        <v>2.6401516470303181E-3</v>
      </c>
      <c r="R94" s="15">
        <f t="shared" si="44"/>
        <v>0.13139660514406806</v>
      </c>
      <c r="S94" s="15">
        <f t="shared" si="45"/>
        <v>0.47765894771582645</v>
      </c>
      <c r="T94" s="39">
        <f>_xlfn.IFS((O94&lt;='Infill Capacities'!$DA$15),(O94*'Infill Capacities'!$CU$15*'Infill Capacities'!$CT$5),(AND((O94&gt;'Infill Capacities'!$DA$15),(O94&lt;='Infill Capacities'!$DB$15))),((O94-'Infill Capacities'!$DA$15)*'Infill Capacities'!$CT$5*('Infill Capacities'!$CW$15)+'Infill Capacities'!$CP$15),(AND((O94&gt;'Infill Capacities'!$DB$15),(O94&lt;='Infill Capacities'!$DC$15))),((O94-'Infill Capacities'!$DB$15)*'Infill Capacities'!$CT$5*('Infill Capacities'!$CX$15)+'Infill Capacities'!$CQ$15),(AND((O94&gt;'Infill Capacities'!$DC$15),(O94&lt;='Infill Capacities'!$DD$15))),((O94-'Infill Capacities'!$DC$15)*'Infill Capacities'!$CT$5*('Infill Capacities'!$CY$15)+'Infill Capacities'!$CS$15))+_xlfn.IFS((O94&lt;='Frame Capacities'!$BS$15),(O94*'Frame Capacities'!$BM$5*'Frame Capacities'!$BN$15),(AND((O94&gt;'Frame Capacities'!$BS$15),(O94&lt;='Frame Capacities'!$BT$15))),((O94-'Frame Capacities'!$BS$15)*'Frame Capacities'!$BM$5*('Frame Capacities'!$BO$15)+'Frame Capacities'!$BI$15),(AND((O94&gt;'Frame Capacities'!$BT$15),(O94&lt;='Frame Capacities'!$BU$15))),((O94-'Frame Capacities'!$BT$15)*'Frame Capacities'!$BM$5*('Frame Capacities'!$BP$15)+'Frame Capacities'!$BJ$15),(AND((O94&gt;'Frame Capacities'!$BU$15),(O94&lt;='Frame Capacities'!$BV$15))),((O94-'Frame Capacities'!$BU$15)*'Frame Capacities'!$BM$5*('Frame Capacities'!$BQ$15)+'Frame Capacities'!$BK$15))</f>
        <v>271.24094001276052</v>
      </c>
      <c r="U94" s="39">
        <f>U93+T94*K94</f>
        <v>1228.0565393055581</v>
      </c>
      <c r="V94" s="43"/>
      <c r="X94" s="17">
        <v>5</v>
      </c>
      <c r="Y94" s="15">
        <f>'Structural Information'!$Z$7</f>
        <v>40.367000000000004</v>
      </c>
      <c r="Z94" s="15">
        <f t="shared" si="46"/>
        <v>0.96301466185151474</v>
      </c>
      <c r="AA94" s="15">
        <f t="shared" si="47"/>
        <v>14.204466262309843</v>
      </c>
      <c r="AB94" s="14" t="s">
        <v>409</v>
      </c>
    </row>
    <row r="95" spans="10:28" ht="15" customHeight="1" x14ac:dyDescent="0.25">
      <c r="J95" s="40">
        <v>4</v>
      </c>
      <c r="K95" s="39">
        <f>'Structural Information'!$U$8</f>
        <v>3</v>
      </c>
      <c r="L95" s="39">
        <f>L96+K95</f>
        <v>11.75</v>
      </c>
      <c r="M95" s="77">
        <f>'Yield Mechanism'!$V$59</f>
        <v>2.007320713930905E-2</v>
      </c>
      <c r="N95" s="41">
        <f>M95-M96</f>
        <v>4.7994116074958036E-3</v>
      </c>
      <c r="O95" s="41">
        <f t="shared" si="43"/>
        <v>1.5998038691652679E-3</v>
      </c>
      <c r="P95" s="77">
        <f>$C$28</f>
        <v>9.5975999999999995E-3</v>
      </c>
      <c r="Q95" s="77">
        <f>$D$28</f>
        <v>2.3645656029115843E-3</v>
      </c>
      <c r="R95" s="15">
        <f t="shared" si="44"/>
        <v>0.16668790834846919</v>
      </c>
      <c r="S95" s="15">
        <f t="shared" si="45"/>
        <v>0.67657411035471604</v>
      </c>
      <c r="T95" s="39">
        <f>_xlfn.IFS((O95&lt;='Infill Capacities'!$DA$16),(O95*'Infill Capacities'!$CU$16*'Infill Capacities'!$CT$6),(AND((O95&gt;'Infill Capacities'!$DA$16),(O95&lt;='Infill Capacities'!$DB$16))),((O95-'Infill Capacities'!$DA$16)*'Infill Capacities'!$CT$6*('Infill Capacities'!$CW$16)+'Infill Capacities'!$CP$16),(AND((O95&gt;'Infill Capacities'!$DB$16),(O95&lt;='Infill Capacities'!$DC$16))),((O95-'Infill Capacities'!$DB$16)*'Infill Capacities'!$CT$6*('Infill Capacities'!$CX$16)+'Infill Capacities'!$CQ$16),(AND((O95&gt;'Infill Capacities'!$DC$16),(O95&lt;='Infill Capacities'!$DD$16))),((O95-'Infill Capacities'!$DC$16)*'Infill Capacities'!$CT$6*('Infill Capacities'!$CY$16)+'Infill Capacities'!$CS$16))+_xlfn.IFS((O95&lt;='Frame Capacities'!$BS$16),(O95*'Frame Capacities'!$BM$6*'Frame Capacities'!$BN$16),(AND((O95&gt;'Frame Capacities'!$BS$16),(O95&lt;='Frame Capacities'!$BT$16))),((O95-'Frame Capacities'!$BS$16)*'Frame Capacities'!$BM$6*('Frame Capacities'!$BO$16)+'Frame Capacities'!$BI$16),(AND((O95&gt;'Frame Capacities'!$BT$16),(O95&lt;='Frame Capacities'!$BU$16))),((O95-'Frame Capacities'!$BT$16)*'Frame Capacities'!$BM$6*('Frame Capacities'!$BP$16)+'Frame Capacities'!$BJ$16),(AND((O95&gt;'Frame Capacities'!$BU$16),(O95&lt;='Frame Capacities'!$BV$16))),((O95-'Frame Capacities'!$BU$16)*'Frame Capacities'!$BM$6*('Frame Capacities'!$BQ$16)+'Frame Capacities'!$BK$16))</f>
        <v>383.25670485965702</v>
      </c>
      <c r="U95" s="39">
        <f>U94+T95*K95</f>
        <v>2377.8266538845292</v>
      </c>
      <c r="V95" s="44" t="s">
        <v>134</v>
      </c>
      <c r="X95" s="17">
        <v>4</v>
      </c>
      <c r="Y95" s="15">
        <f>'Structural Information'!$Z$8</f>
        <v>40.367000000000004</v>
      </c>
      <c r="Z95" s="15">
        <f t="shared" si="46"/>
        <v>0.81029515259248852</v>
      </c>
      <c r="AA95" s="15">
        <f t="shared" si="47"/>
        <v>9.5209680429617407</v>
      </c>
      <c r="AB95" s="24">
        <f>T98/M93</f>
        <v>20834.573082414572</v>
      </c>
    </row>
    <row r="96" spans="10:28" x14ac:dyDescent="0.25">
      <c r="J96" s="40">
        <v>3</v>
      </c>
      <c r="K96" s="39">
        <f>'Structural Information'!$U$9</f>
        <v>3</v>
      </c>
      <c r="L96" s="39">
        <f>L97+K96</f>
        <v>8.75</v>
      </c>
      <c r="M96" s="77">
        <f>'Yield Mechanism'!$V$60</f>
        <v>1.5273795531813246E-2</v>
      </c>
      <c r="N96" s="16">
        <f>M96-M97</f>
        <v>5.3120836350473294E-3</v>
      </c>
      <c r="O96" s="41">
        <f t="shared" si="43"/>
        <v>1.7706945450157764E-3</v>
      </c>
      <c r="P96" s="77">
        <f>$C$29</f>
        <v>9.0401636363636392E-3</v>
      </c>
      <c r="Q96" s="77">
        <f>$D$29</f>
        <v>2.1153036582858631E-3</v>
      </c>
      <c r="R96" s="39">
        <f t="shared" si="44"/>
        <v>0.19586974486758621</v>
      </c>
      <c r="S96" s="15">
        <f t="shared" si="45"/>
        <v>0.83708763896842087</v>
      </c>
      <c r="T96" s="39">
        <f>_xlfn.IFS((O96&lt;='Infill Capacities'!$DA$17),(O96*'Infill Capacities'!$CU$17*'Infill Capacities'!$CT$7),(AND((O96&gt;'Infill Capacities'!$DA$17),(O96&lt;='Infill Capacities'!$DB$17))),((O96-'Infill Capacities'!$DA$17)*'Infill Capacities'!$CT$7*('Infill Capacities'!$CW$17)+'Infill Capacities'!$CP$17),(AND((O96&gt;'Infill Capacities'!$DB$17),(O96&lt;='Infill Capacities'!$DC$17))),((O96-'Infill Capacities'!$DB$17)*'Infill Capacities'!$CT$7*('Infill Capacities'!$CX$17)+'Infill Capacities'!$CQ$17),(AND((O96&gt;'Infill Capacities'!$DC$17),(O96&lt;='Infill Capacities'!$DD$17))),((O96-'Infill Capacities'!$DC$17)*'Infill Capacities'!$CT$7*('Infill Capacities'!$CY$17)+'Infill Capacities'!$CS$17))+_xlfn.IFS((O96&lt;='Frame Capacities'!$BS$17),(O96*'Frame Capacities'!$BM$7*'Frame Capacities'!$BN$17),(AND((O96&gt;'Frame Capacities'!$BS$17),(O96&lt;='Frame Capacities'!$BT$17))),((O96-'Frame Capacities'!$BS$17)*'Frame Capacities'!$BM$7*('Frame Capacities'!$BO$17)+'Frame Capacities'!$BI$17),(AND((O96&gt;'Frame Capacities'!$BT$17),(O96&lt;='Frame Capacities'!$BU$17))),((O96-'Frame Capacities'!$BT$17)*'Frame Capacities'!$BM$7*('Frame Capacities'!$BP$17)+'Frame Capacities'!$BJ$17),(AND((O96&gt;'Frame Capacities'!$BU$17),(O96&lt;='Frame Capacities'!$BV$17))),((O96-'Frame Capacities'!$BU$17)*'Frame Capacities'!$BM$7*('Frame Capacities'!$BQ$17)+'Frame Capacities'!$BK$17))</f>
        <v>468.48880902022347</v>
      </c>
      <c r="U96" s="39">
        <f>U95+T96*K96</f>
        <v>3783.2930809451996</v>
      </c>
      <c r="V96" s="42">
        <v>0</v>
      </c>
      <c r="X96" s="17">
        <v>3</v>
      </c>
      <c r="Y96" s="15">
        <f>'Structural Information'!$Z$9</f>
        <v>40.367000000000004</v>
      </c>
      <c r="Z96" s="15">
        <f t="shared" si="46"/>
        <v>0.61655730423270538</v>
      </c>
      <c r="AA96" s="15">
        <f t="shared" si="47"/>
        <v>5.3948764120361723</v>
      </c>
      <c r="AB96" s="23" t="s">
        <v>411</v>
      </c>
    </row>
    <row r="97" spans="9:28" x14ac:dyDescent="0.25">
      <c r="J97" s="40">
        <v>2</v>
      </c>
      <c r="K97" s="39">
        <f>'Structural Information'!$U$10</f>
        <v>3</v>
      </c>
      <c r="L97" s="39">
        <f>L98+K97</f>
        <v>5.75</v>
      </c>
      <c r="M97" s="77">
        <f>'Yield Mechanism'!$V$61</f>
        <v>9.9617118967659166E-3</v>
      </c>
      <c r="N97" s="16">
        <f>M97-M98</f>
        <v>5.3162287174979197E-3</v>
      </c>
      <c r="O97" s="41">
        <f t="shared" si="43"/>
        <v>1.7720762391659733E-3</v>
      </c>
      <c r="P97" s="77">
        <f>$C$30</f>
        <v>8.5386603238057183E-3</v>
      </c>
      <c r="Q97" s="77">
        <f>$D$30</f>
        <v>1.8955928351937364E-3</v>
      </c>
      <c r="R97" s="15">
        <f t="shared" si="44"/>
        <v>0.20753562877134701</v>
      </c>
      <c r="S97" s="15">
        <f t="shared" si="45"/>
        <v>0.93484012297654662</v>
      </c>
      <c r="T97" s="39">
        <f>_xlfn.IFS((O97&lt;='Infill Capacities'!$DA$18),(O97*'Infill Capacities'!$CU$18*'Infill Capacities'!$CT$8),(AND((O97&gt;'Infill Capacities'!$DA$18),(O97&lt;='Infill Capacities'!$DB$18))),((O97-'Infill Capacities'!$DA$18)*'Infill Capacities'!$CT$8*('Infill Capacities'!$CW$18)+'Infill Capacities'!$CP$18),(AND((O97&gt;'Infill Capacities'!$DB$18),(O97&lt;='Infill Capacities'!$DC$18))),((O97-'Infill Capacities'!$DB$18)*'Infill Capacities'!$CT$8*('Infill Capacities'!$CX$18)+'Infill Capacities'!$CQ$18),(AND((O97&gt;'Infill Capacities'!$DC$18),(O97&lt;='Infill Capacities'!$DD$18))),((O97-'Infill Capacities'!$DC$18)*'Infill Capacities'!$CT$8*('Infill Capacities'!$CY$18)+'Infill Capacities'!$CS$18))+_xlfn.IFS((O97&lt;='Frame Capacities'!$BS$18),(O97*'Frame Capacities'!$BM$8*'Frame Capacities'!$BN$18),(AND((O97&gt;'Frame Capacities'!$BS$18),(O97&lt;='Frame Capacities'!$BT$18))),((O97-'Frame Capacities'!$BS$18)*'Frame Capacities'!$BM$8*('Frame Capacities'!$BO$18)+'Frame Capacities'!$BI$18),(AND((O97&gt;'Frame Capacities'!$BT$18),(O97&lt;='Frame Capacities'!$BU$18))),((O97-'Frame Capacities'!$BT$18)*'Frame Capacities'!$BM$8*('Frame Capacities'!$BP$18)+'Frame Capacities'!$BJ$18),(AND((O97&gt;'Frame Capacities'!$BU$18),(O97&lt;='Frame Capacities'!$BV$18))),((O97-'Frame Capacities'!$BU$18)*'Frame Capacities'!$BM$8*('Frame Capacities'!$BQ$18)+'Frame Capacities'!$BK$18))</f>
        <v>524.07735597332055</v>
      </c>
      <c r="U97" s="39">
        <f>U96+T97*K97</f>
        <v>5355.5251488651611</v>
      </c>
      <c r="V97" s="43"/>
      <c r="X97" s="17">
        <v>2</v>
      </c>
      <c r="Y97" s="15">
        <f>'Structural Information'!$Z$10</f>
        <v>40.367000000000004</v>
      </c>
      <c r="Z97" s="15">
        <f t="shared" si="46"/>
        <v>0.40212442413674981</v>
      </c>
      <c r="AA97" s="15">
        <f t="shared" si="47"/>
        <v>2.3122154387863114</v>
      </c>
      <c r="AB97" s="15">
        <f>(('Structural Information'!$Z$6*M93+'Structural Information'!$Z$7*M94+'Structural Information'!$Z$8*M95+'Structural Information'!$Z$9*M96+'Structural Information'!$Z$10*M97+'Structural Information'!$Z$11*M98)^2)/('Structural Information'!$Z$6*M93*M93+'Structural Information'!$Z$7*M94*M94+'Structural Information'!$Z$8*M95*M95+'Structural Information'!$Z$9*M96*M96+'Structural Information'!$Z$10*M97*M97+'Structural Information'!$Z$11*M98*M98)</f>
        <v>198.09250234282038</v>
      </c>
    </row>
    <row r="98" spans="9:28" x14ac:dyDescent="0.25">
      <c r="J98" s="40">
        <v>1</v>
      </c>
      <c r="K98" s="39">
        <f>'Structural Information'!$U$11</f>
        <v>2.75</v>
      </c>
      <c r="L98" s="39">
        <f>K98</f>
        <v>2.75</v>
      </c>
      <c r="M98" s="77">
        <f>'Yield Mechanism'!$V$62</f>
        <v>4.6454831792679969E-3</v>
      </c>
      <c r="N98" s="16">
        <f>M98</f>
        <v>4.6454831792679969E-3</v>
      </c>
      <c r="O98" s="41">
        <f t="shared" si="43"/>
        <v>1.689266610642908E-3</v>
      </c>
      <c r="P98" s="77">
        <f>$C$31</f>
        <v>6.5680321766578668E-3</v>
      </c>
      <c r="Q98" s="77">
        <f>$D$31</f>
        <v>1.7874727391059869E-3</v>
      </c>
      <c r="R98" s="15">
        <f t="shared" si="44"/>
        <v>0.25719523979288555</v>
      </c>
      <c r="S98" s="15">
        <f t="shared" si="45"/>
        <v>0.94505867065016214</v>
      </c>
      <c r="T98" s="39">
        <f>_xlfn.IFS((O98&lt;='Infill Capacities'!$DA$19),(O98*'Infill Capacities'!$CU$19*'Infill Capacities'!$CT$9),(AND((O98&gt;'Infill Capacities'!$DA$19),(O98&lt;='Infill Capacities'!$DB$19))),((O98-'Infill Capacities'!$DA$19)*'Infill Capacities'!$CT$9*('Infill Capacities'!$CW$19)+'Infill Capacities'!$CP$19),(AND((O98&gt;'Infill Capacities'!$DB$19),(O98&lt;='Infill Capacities'!$DC$19))),((O98-'Infill Capacities'!$DB$19)*'Infill Capacities'!$CT$9*('Infill Capacities'!$CX$19)+'Infill Capacities'!$CQ$19),(AND((O98&gt;'Infill Capacities'!$DC$19),(O98&lt;='Infill Capacities'!$DD$19))),((O98-'Infill Capacities'!$DC$19)*'Infill Capacities'!$CT$9*('Infill Capacities'!$CY$19)+'Infill Capacities'!$CS$19))+_xlfn.IFS((O98&lt;='Frame Capacities'!$BS$19),(O98*'Frame Capacities'!$BM$9*'Frame Capacities'!$BN$19),(AND((O98&gt;'Frame Capacities'!$BS$19),(O98&lt;='Frame Capacities'!$BT$19))),((O98-'Frame Capacities'!$BS$19)*'Frame Capacities'!$BM$9*('Frame Capacities'!$BO$19)+'Frame Capacities'!$BI$19),(AND((O98&gt;'Frame Capacities'!$BT$19),(O98&lt;='Frame Capacities'!$BU$19))),((O98-'Frame Capacities'!$BT$19)*'Frame Capacities'!$BM$9*('Frame Capacities'!$BP$19)+'Frame Capacities'!$BJ$19),(AND((O98&gt;'Frame Capacities'!$BU$19),(O98&lt;='Frame Capacities'!$BV$19))),((O98-'Frame Capacities'!$BU$19)*'Frame Capacities'!$BM$9*('Frame Capacities'!$BQ$19)+'Frame Capacities'!$BK$19))</f>
        <v>550</v>
      </c>
      <c r="U98" s="39">
        <f>U97+T98*K98</f>
        <v>6868.0251488651611</v>
      </c>
      <c r="V98" s="45"/>
      <c r="X98" s="17">
        <v>1</v>
      </c>
      <c r="Y98" s="15">
        <f>'Structural Information'!$Z$11</f>
        <v>40.367000000000004</v>
      </c>
      <c r="Z98" s="15">
        <f t="shared" si="46"/>
        <v>0.18752421949751125</v>
      </c>
      <c r="AA98" s="15">
        <f t="shared" si="47"/>
        <v>0.51569160361815591</v>
      </c>
      <c r="AB98" s="14" t="s">
        <v>410</v>
      </c>
    </row>
    <row r="99" spans="9:28" x14ac:dyDescent="0.25">
      <c r="X99" s="35"/>
      <c r="Y99" s="14" t="s">
        <v>99</v>
      </c>
      <c r="Z99" s="22">
        <f>SUM(Z93:Z98)</f>
        <v>3.978553751602361</v>
      </c>
      <c r="AA99" s="22">
        <f>SUM(AA93:AA98)</f>
        <v>49.681142069634426</v>
      </c>
      <c r="AB99" s="24">
        <f>2*PI()*SQRT(AB97/AB95)</f>
        <v>0.61266290312633409</v>
      </c>
    </row>
    <row r="101" spans="9:28" ht="15.75" x14ac:dyDescent="0.25">
      <c r="J101" s="895" t="s">
        <v>315</v>
      </c>
      <c r="K101" s="895"/>
      <c r="L101" s="895"/>
      <c r="M101" s="895"/>
      <c r="N101" s="895"/>
      <c r="O101" s="895"/>
      <c r="P101" s="895"/>
      <c r="Q101" s="895"/>
      <c r="R101" s="895"/>
      <c r="S101" s="895"/>
      <c r="T101" s="895"/>
      <c r="U101" s="895"/>
      <c r="V101" s="895"/>
      <c r="W101" s="36"/>
      <c r="X101" s="895" t="s">
        <v>128</v>
      </c>
      <c r="Y101" s="895"/>
      <c r="Z101" s="895"/>
      <c r="AA101" s="895"/>
      <c r="AB101" s="895"/>
    </row>
    <row r="102" spans="9:28" ht="15" customHeight="1" x14ac:dyDescent="0.25">
      <c r="J102" s="553" t="s">
        <v>9</v>
      </c>
      <c r="K102" s="550" t="s">
        <v>3</v>
      </c>
      <c r="L102" s="550" t="s">
        <v>92</v>
      </c>
      <c r="M102" s="869" t="s">
        <v>94</v>
      </c>
      <c r="N102" s="869" t="s">
        <v>102</v>
      </c>
      <c r="O102" s="868" t="s">
        <v>123</v>
      </c>
      <c r="P102" s="868" t="s">
        <v>295</v>
      </c>
      <c r="Q102" s="868" t="s">
        <v>296</v>
      </c>
      <c r="R102" s="869" t="s">
        <v>298</v>
      </c>
      <c r="S102" s="869" t="s">
        <v>297</v>
      </c>
      <c r="T102" s="553" t="s">
        <v>96</v>
      </c>
      <c r="U102" s="550" t="s">
        <v>124</v>
      </c>
      <c r="V102" s="553" t="s">
        <v>100</v>
      </c>
      <c r="X102" s="553" t="s">
        <v>9</v>
      </c>
      <c r="Y102" s="896" t="s">
        <v>97</v>
      </c>
      <c r="Z102" s="896" t="s">
        <v>98</v>
      </c>
      <c r="AA102" s="896" t="s">
        <v>126</v>
      </c>
      <c r="AB102" s="550" t="s">
        <v>127</v>
      </c>
    </row>
    <row r="103" spans="9:28" x14ac:dyDescent="0.25">
      <c r="J103" s="553"/>
      <c r="K103" s="550"/>
      <c r="L103" s="550"/>
      <c r="M103" s="553"/>
      <c r="N103" s="553"/>
      <c r="O103" s="550"/>
      <c r="P103" s="868"/>
      <c r="Q103" s="868"/>
      <c r="R103" s="869"/>
      <c r="S103" s="869"/>
      <c r="T103" s="553"/>
      <c r="U103" s="550"/>
      <c r="V103" s="553"/>
      <c r="X103" s="553"/>
      <c r="Y103" s="896"/>
      <c r="Z103" s="896"/>
      <c r="AA103" s="896"/>
      <c r="AB103" s="550"/>
    </row>
    <row r="104" spans="9:28" x14ac:dyDescent="0.25">
      <c r="J104" s="40">
        <v>6</v>
      </c>
      <c r="K104" s="39">
        <f>'Structural Information'!$U$6</f>
        <v>3</v>
      </c>
      <c r="L104" s="39">
        <f>L105+K104</f>
        <v>17.75</v>
      </c>
      <c r="M104" s="77">
        <f>'Yield Mechanism'!$V$57</f>
        <v>2.6398429083446286E-2</v>
      </c>
      <c r="N104" s="16">
        <f>M104-M105</f>
        <v>2.5419457715451128E-3</v>
      </c>
      <c r="O104" s="41">
        <f t="shared" ref="O104:O109" si="48">N104/K104</f>
        <v>8.4731525718170428E-4</v>
      </c>
      <c r="P104" s="77">
        <f>$C$26</f>
        <v>8.2871046175051685E-3</v>
      </c>
      <c r="Q104" s="77">
        <f>$D$26</f>
        <v>3.5410993298384918E-3</v>
      </c>
      <c r="R104" s="15">
        <f t="shared" ref="R104:R109" si="49">O104/P104</f>
        <v>0.10224502963216946</v>
      </c>
      <c r="S104" s="15">
        <f t="shared" ref="S104:S109" si="50">O104/Q104</f>
        <v>0.23928028509167801</v>
      </c>
      <c r="T104" s="39">
        <f>_xlfn.IFS((O104&lt;='Infill Capacities'!$DA$14),(O104*'Infill Capacities'!$CU$14*'Infill Capacities'!$CT$4),(AND((O104&gt;'Infill Capacities'!$DA$14),(O104&lt;='Infill Capacities'!$DB$14))),((O104-'Infill Capacities'!$DA$14)*'Infill Capacities'!$CT$4*('Infill Capacities'!$CW$14)+'Infill Capacities'!$CP$14),(AND((O104&gt;'Infill Capacities'!$DB$14),(O104&lt;='Infill Capacities'!$DC$14))),((O104-'Infill Capacities'!$DB$14)*'Infill Capacities'!$CT$4*('Infill Capacities'!$CX$14)+'Infill Capacities'!$CQ$14),(AND((O104&gt;'Infill Capacities'!$DC$14),(O104&lt;='Infill Capacities'!$DD$14))),((O104-'Infill Capacities'!$DC$14)*'Infill Capacities'!$CT$4*('Infill Capacities'!$CY$14)+'Infill Capacities'!$CS$14))+_xlfn.IFS((O104&lt;='Frame Capacities'!$BS$14),(O104*'Frame Capacities'!$BM$4*'Frame Capacities'!$BN$14),(AND((O104&gt;'Frame Capacities'!$BS$14),(O104&lt;='Frame Capacities'!$BT$14))),((O104-'Frame Capacities'!$BS$14)*'Frame Capacities'!$BM$4*('Frame Capacities'!$BO$14)+'Frame Capacities'!$BI$14),(AND((O104&gt;'Frame Capacities'!$BT$14),(O104&lt;='Frame Capacities'!$BU$14))),((O104-'Frame Capacities'!$BT$14)*'Frame Capacities'!$BM$4*('Frame Capacities'!$BP$14)+'Frame Capacities'!$BJ$14),(AND((O104&gt;'Frame Capacities'!$BU$14),(O104&lt;='Frame Capacities'!$BV$14))),((O104-'Frame Capacities'!$BU$14)*'Frame Capacities'!$BM$4*('Frame Capacities'!$BQ$14)+'Frame Capacities'!$BK$14))</f>
        <v>138.11123975575882</v>
      </c>
      <c r="U104" s="39">
        <f>K104*T104</f>
        <v>414.33371926727648</v>
      </c>
      <c r="V104" s="15">
        <f>U109/AB104</f>
        <v>550.00360466387156</v>
      </c>
      <c r="X104" s="17">
        <v>6</v>
      </c>
      <c r="Y104" s="15">
        <f>'Structural Information'!$Z$6</f>
        <v>37.8446</v>
      </c>
      <c r="Z104" s="15">
        <f t="shared" ref="Z104:Z109" si="51">Y104*M104</f>
        <v>0.99903798929139132</v>
      </c>
      <c r="AA104" s="15">
        <f t="shared" ref="AA104:AA109" si="52">Z104*L104</f>
        <v>17.732924309922197</v>
      </c>
      <c r="AB104" s="15">
        <f>AA110/Z110</f>
        <v>12.48723661195362</v>
      </c>
    </row>
    <row r="105" spans="9:28" x14ac:dyDescent="0.25">
      <c r="J105" s="40">
        <v>5</v>
      </c>
      <c r="K105" s="39">
        <f>'Structural Information'!$U$7</f>
        <v>3</v>
      </c>
      <c r="L105" s="39">
        <f>L106+K105</f>
        <v>14.75</v>
      </c>
      <c r="M105" s="77">
        <f>'Yield Mechanism'!$V$58</f>
        <v>2.3856483311901173E-2</v>
      </c>
      <c r="N105" s="16">
        <f>M105-M106</f>
        <v>3.7832761725921232E-3</v>
      </c>
      <c r="O105" s="41">
        <f t="shared" si="48"/>
        <v>1.2610920575307077E-3</v>
      </c>
      <c r="P105" s="77">
        <f>$C$27</f>
        <v>9.5976000000000013E-3</v>
      </c>
      <c r="Q105" s="77">
        <f>$D$27</f>
        <v>2.6401516470303181E-3</v>
      </c>
      <c r="R105" s="15">
        <f t="shared" si="49"/>
        <v>0.13139660514406806</v>
      </c>
      <c r="S105" s="15">
        <f t="shared" si="50"/>
        <v>0.47765894771582645</v>
      </c>
      <c r="T105" s="39">
        <f>_xlfn.IFS((O105&lt;='Infill Capacities'!$DA$15),(O105*'Infill Capacities'!$CU$15*'Infill Capacities'!$CT$5),(AND((O105&gt;'Infill Capacities'!$DA$15),(O105&lt;='Infill Capacities'!$DB$15))),((O105-'Infill Capacities'!$DA$15)*'Infill Capacities'!$CT$5*('Infill Capacities'!$CW$15)+'Infill Capacities'!$CP$15),(AND((O105&gt;'Infill Capacities'!$DB$15),(O105&lt;='Infill Capacities'!$DC$15))),((O105-'Infill Capacities'!$DB$15)*'Infill Capacities'!$CT$5*('Infill Capacities'!$CX$15)+'Infill Capacities'!$CQ$15),(AND((O105&gt;'Infill Capacities'!$DC$15),(O105&lt;='Infill Capacities'!$DD$15))),((O105-'Infill Capacities'!$DC$15)*'Infill Capacities'!$CT$5*('Infill Capacities'!$CY$15)+'Infill Capacities'!$CS$15))+_xlfn.IFS((O105&lt;='Frame Capacities'!$BS$15),(O105*'Frame Capacities'!$BM$5*'Frame Capacities'!$BN$15),(AND((O105&gt;'Frame Capacities'!$BS$15),(O105&lt;='Frame Capacities'!$BT$15))),((O105-'Frame Capacities'!$BS$15)*'Frame Capacities'!$BM$5*('Frame Capacities'!$BO$15)+'Frame Capacities'!$BI$15),(AND((O105&gt;'Frame Capacities'!$BT$15),(O105&lt;='Frame Capacities'!$BU$15))),((O105-'Frame Capacities'!$BT$15)*'Frame Capacities'!$BM$5*('Frame Capacities'!$BP$15)+'Frame Capacities'!$BJ$15),(AND((O105&gt;'Frame Capacities'!$BU$15),(O105&lt;='Frame Capacities'!$BV$15))),((O105-'Frame Capacities'!$BU$15)*'Frame Capacities'!$BM$5*('Frame Capacities'!$BQ$15)+'Frame Capacities'!$BK$15))</f>
        <v>271.24094001276052</v>
      </c>
      <c r="U105" s="39">
        <f>U104+T105*K105</f>
        <v>1228.0565393055581</v>
      </c>
      <c r="V105" s="43"/>
      <c r="X105" s="17">
        <v>5</v>
      </c>
      <c r="Y105" s="15">
        <f>'Structural Information'!$Z$7</f>
        <v>40.367000000000004</v>
      </c>
      <c r="Z105" s="15">
        <f t="shared" si="51"/>
        <v>0.96301466185151474</v>
      </c>
      <c r="AA105" s="15">
        <f t="shared" si="52"/>
        <v>14.204466262309843</v>
      </c>
      <c r="AB105" s="14" t="s">
        <v>409</v>
      </c>
    </row>
    <row r="106" spans="9:28" ht="15.75" x14ac:dyDescent="0.25">
      <c r="I106" s="211"/>
      <c r="J106" s="40">
        <v>4</v>
      </c>
      <c r="K106" s="39">
        <f>'Structural Information'!$U$8</f>
        <v>3</v>
      </c>
      <c r="L106" s="39">
        <f>L107+K106</f>
        <v>11.75</v>
      </c>
      <c r="M106" s="77">
        <f>'Yield Mechanism'!$V$59</f>
        <v>2.007320713930905E-2</v>
      </c>
      <c r="N106" s="41">
        <f>M106-M107</f>
        <v>4.7994116074958036E-3</v>
      </c>
      <c r="O106" s="41">
        <f t="shared" si="48"/>
        <v>1.5998038691652679E-3</v>
      </c>
      <c r="P106" s="77">
        <f>$C$28</f>
        <v>9.5975999999999995E-3</v>
      </c>
      <c r="Q106" s="77">
        <f>$D$28</f>
        <v>2.3645656029115843E-3</v>
      </c>
      <c r="R106" s="15">
        <f t="shared" si="49"/>
        <v>0.16668790834846919</v>
      </c>
      <c r="S106" s="15">
        <f t="shared" si="50"/>
        <v>0.67657411035471604</v>
      </c>
      <c r="T106" s="39">
        <f>_xlfn.IFS((O106&lt;='Infill Capacities'!$DA$16),(O106*'Infill Capacities'!$CU$16*'Infill Capacities'!$CT$6),(AND((O106&gt;'Infill Capacities'!$DA$16),(O106&lt;='Infill Capacities'!$DB$16))),((O106-'Infill Capacities'!$DA$16)*'Infill Capacities'!$CT$6*('Infill Capacities'!$CW$16)+'Infill Capacities'!$CP$16),(AND((O106&gt;'Infill Capacities'!$DB$16),(O106&lt;='Infill Capacities'!$DC$16))),((O106-'Infill Capacities'!$DB$16)*'Infill Capacities'!$CT$6*('Infill Capacities'!$CX$16)+'Infill Capacities'!$CQ$16),(AND((O106&gt;'Infill Capacities'!$DC$16),(O106&lt;='Infill Capacities'!$DD$16))),((O106-'Infill Capacities'!$DC$16)*'Infill Capacities'!$CT$6*('Infill Capacities'!$CY$16)+'Infill Capacities'!$CS$16))+_xlfn.IFS((O106&lt;='Frame Capacities'!$BS$16),(O106*'Frame Capacities'!$BM$6*'Frame Capacities'!$BN$16),(AND((O106&gt;'Frame Capacities'!$BS$16),(O106&lt;='Frame Capacities'!$BT$16))),((O106-'Frame Capacities'!$BS$16)*'Frame Capacities'!$BM$6*('Frame Capacities'!$BO$16)+'Frame Capacities'!$BI$16),(AND((O106&gt;'Frame Capacities'!$BT$16),(O106&lt;='Frame Capacities'!$BU$16))),((O106-'Frame Capacities'!$BT$16)*'Frame Capacities'!$BM$6*('Frame Capacities'!$BP$16)+'Frame Capacities'!$BJ$16),(AND((O106&gt;'Frame Capacities'!$BU$16),(O106&lt;='Frame Capacities'!$BV$16))),((O106-'Frame Capacities'!$BU$16)*'Frame Capacities'!$BM$6*('Frame Capacities'!$BQ$16)+'Frame Capacities'!$BK$16))</f>
        <v>383.25670485965702</v>
      </c>
      <c r="U106" s="39">
        <f>U105+T106*K106</f>
        <v>2377.8266538845292</v>
      </c>
      <c r="V106" s="44" t="s">
        <v>134</v>
      </c>
      <c r="X106" s="17">
        <v>4</v>
      </c>
      <c r="Y106" s="15">
        <f>'Structural Information'!$Z$8</f>
        <v>40.367000000000004</v>
      </c>
      <c r="Z106" s="15">
        <f t="shared" si="51"/>
        <v>0.81029515259248852</v>
      </c>
      <c r="AA106" s="15">
        <f t="shared" si="52"/>
        <v>9.5209680429617407</v>
      </c>
      <c r="AB106" s="24">
        <f>T109/M104</f>
        <v>20834.573082414572</v>
      </c>
    </row>
    <row r="107" spans="9:28" x14ac:dyDescent="0.25">
      <c r="I107" s="212"/>
      <c r="J107" s="40">
        <v>3</v>
      </c>
      <c r="K107" s="39">
        <f>'Structural Information'!$U$9</f>
        <v>3</v>
      </c>
      <c r="L107" s="39">
        <f>L108+K107</f>
        <v>8.75</v>
      </c>
      <c r="M107" s="77">
        <f>'Yield Mechanism'!$V$60</f>
        <v>1.5273795531813246E-2</v>
      </c>
      <c r="N107" s="16">
        <f>M107-M108</f>
        <v>5.3120836350473294E-3</v>
      </c>
      <c r="O107" s="41">
        <f t="shared" si="48"/>
        <v>1.7706945450157764E-3</v>
      </c>
      <c r="P107" s="77">
        <f>$C$29</f>
        <v>9.0401636363636392E-3</v>
      </c>
      <c r="Q107" s="77">
        <f>$D$29</f>
        <v>2.1153036582858631E-3</v>
      </c>
      <c r="R107" s="39">
        <f t="shared" si="49"/>
        <v>0.19586974486758621</v>
      </c>
      <c r="S107" s="15">
        <f t="shared" si="50"/>
        <v>0.83708763896842087</v>
      </c>
      <c r="T107" s="39">
        <f>_xlfn.IFS((O107&lt;='Infill Capacities'!$DA$17),(O107*'Infill Capacities'!$CU$17*'Infill Capacities'!$CT$7),(AND((O107&gt;'Infill Capacities'!$DA$17),(O107&lt;='Infill Capacities'!$DB$17))),((O107-'Infill Capacities'!$DA$17)*'Infill Capacities'!$CT$7*('Infill Capacities'!$CW$17)+'Infill Capacities'!$CP$17),(AND((O107&gt;'Infill Capacities'!$DB$17),(O107&lt;='Infill Capacities'!$DC$17))),((O107-'Infill Capacities'!$DB$17)*'Infill Capacities'!$CT$7*('Infill Capacities'!$CX$17)+'Infill Capacities'!$CQ$17),(AND((O107&gt;'Infill Capacities'!$DC$17),(O107&lt;='Infill Capacities'!$DD$17))),((O107-'Infill Capacities'!$DC$17)*'Infill Capacities'!$CT$7*('Infill Capacities'!$CY$17)+'Infill Capacities'!$CS$17))+_xlfn.IFS((O107&lt;='Frame Capacities'!$BS$17),(O107*'Frame Capacities'!$BM$7*'Frame Capacities'!$BN$17),(AND((O107&gt;'Frame Capacities'!$BS$17),(O107&lt;='Frame Capacities'!$BT$17))),((O107-'Frame Capacities'!$BS$17)*'Frame Capacities'!$BM$7*('Frame Capacities'!$BO$17)+'Frame Capacities'!$BI$17),(AND((O107&gt;'Frame Capacities'!$BT$17),(O107&lt;='Frame Capacities'!$BU$17))),((O107-'Frame Capacities'!$BT$17)*'Frame Capacities'!$BM$7*('Frame Capacities'!$BP$17)+'Frame Capacities'!$BJ$17),(AND((O107&gt;'Frame Capacities'!$BU$17),(O107&lt;='Frame Capacities'!$BV$17))),((O107-'Frame Capacities'!$BU$17)*'Frame Capacities'!$BM$7*('Frame Capacities'!$BQ$17)+'Frame Capacities'!$BK$17))</f>
        <v>468.48880902022347</v>
      </c>
      <c r="U107" s="39">
        <f>U106+T107*K107</f>
        <v>3783.2930809451996</v>
      </c>
      <c r="V107" s="42">
        <v>0</v>
      </c>
      <c r="X107" s="17">
        <v>3</v>
      </c>
      <c r="Y107" s="15">
        <f>'Structural Information'!$Z$9</f>
        <v>40.367000000000004</v>
      </c>
      <c r="Z107" s="15">
        <f t="shared" si="51"/>
        <v>0.61655730423270538</v>
      </c>
      <c r="AA107" s="15">
        <f t="shared" si="52"/>
        <v>5.3948764120361723</v>
      </c>
      <c r="AB107" s="23" t="s">
        <v>411</v>
      </c>
    </row>
    <row r="108" spans="9:28" x14ac:dyDescent="0.25">
      <c r="J108" s="40">
        <v>2</v>
      </c>
      <c r="K108" s="39">
        <f>'Structural Information'!$U$10</f>
        <v>3</v>
      </c>
      <c r="L108" s="39">
        <f>L109+K108</f>
        <v>5.75</v>
      </c>
      <c r="M108" s="77">
        <f>'Yield Mechanism'!$V$61</f>
        <v>9.9617118967659166E-3</v>
      </c>
      <c r="N108" s="16">
        <f>M108-M109</f>
        <v>5.3162287174979197E-3</v>
      </c>
      <c r="O108" s="41">
        <f t="shared" si="48"/>
        <v>1.7720762391659733E-3</v>
      </c>
      <c r="P108" s="77">
        <f>$C$30</f>
        <v>8.5386603238057183E-3</v>
      </c>
      <c r="Q108" s="77">
        <f>$D$30</f>
        <v>1.8955928351937364E-3</v>
      </c>
      <c r="R108" s="15">
        <f t="shared" si="49"/>
        <v>0.20753562877134701</v>
      </c>
      <c r="S108" s="15">
        <f t="shared" si="50"/>
        <v>0.93484012297654662</v>
      </c>
      <c r="T108" s="39">
        <f>_xlfn.IFS((O108&lt;='Infill Capacities'!$DA$18),(O108*'Infill Capacities'!$CU$18*'Infill Capacities'!$CT$8),(AND((O108&gt;'Infill Capacities'!$DA$18),(O108&lt;='Infill Capacities'!$DB$18))),((O108-'Infill Capacities'!$DA$18)*'Infill Capacities'!$CT$8*('Infill Capacities'!$CW$18)+'Infill Capacities'!$CP$18),(AND((O108&gt;'Infill Capacities'!$DB$18),(O108&lt;='Infill Capacities'!$DC$18))),((O108-'Infill Capacities'!$DB$18)*'Infill Capacities'!$CT$8*('Infill Capacities'!$CX$18)+'Infill Capacities'!$CQ$18),(AND((O108&gt;'Infill Capacities'!$DC$18),(O108&lt;='Infill Capacities'!$DD$18))),((O108-'Infill Capacities'!$DC$18)*'Infill Capacities'!$CT$8*('Infill Capacities'!$CY$18)+'Infill Capacities'!$CS$18))+_xlfn.IFS((O108&lt;='Frame Capacities'!$BS$18),(O108*'Frame Capacities'!$BM$8*'Frame Capacities'!$BN$18),(AND((O108&gt;'Frame Capacities'!$BS$18),(O108&lt;='Frame Capacities'!$BT$18))),((O108-'Frame Capacities'!$BS$18)*'Frame Capacities'!$BM$8*('Frame Capacities'!$BO$18)+'Frame Capacities'!$BI$18),(AND((O108&gt;'Frame Capacities'!$BT$18),(O108&lt;='Frame Capacities'!$BU$18))),((O108-'Frame Capacities'!$BT$18)*'Frame Capacities'!$BM$8*('Frame Capacities'!$BP$18)+'Frame Capacities'!$BJ$18),(AND((O108&gt;'Frame Capacities'!$BU$18),(O108&lt;='Frame Capacities'!$BV$18))),((O108-'Frame Capacities'!$BU$18)*'Frame Capacities'!$BM$8*('Frame Capacities'!$BQ$18)+'Frame Capacities'!$BK$18))</f>
        <v>524.07735597332055</v>
      </c>
      <c r="U108" s="39">
        <f>U107+T108*K108</f>
        <v>5355.5251488651611</v>
      </c>
      <c r="V108" s="43"/>
      <c r="X108" s="17">
        <v>2</v>
      </c>
      <c r="Y108" s="15">
        <f>'Structural Information'!$Z$10</f>
        <v>40.367000000000004</v>
      </c>
      <c r="Z108" s="15">
        <f t="shared" si="51"/>
        <v>0.40212442413674981</v>
      </c>
      <c r="AA108" s="15">
        <f t="shared" si="52"/>
        <v>2.3122154387863114</v>
      </c>
      <c r="AB108" s="15">
        <f>(('Structural Information'!$Z$6*M104+'Structural Information'!$Z$7*M105+'Structural Information'!$Z$8*M106+'Structural Information'!$Z$9*M107+'Structural Information'!$Z$10*M108+'Structural Information'!$Z$11*M109)^2)/('Structural Information'!$Z$6*M104*M104+'Structural Information'!$Z$7*M105*M105+'Structural Information'!$Z$8*M106*M106+'Structural Information'!$Z$9*M107*M107+'Structural Information'!$Z$10*M108*M108+'Structural Information'!$Z$11*M109*M109)</f>
        <v>198.09250234282038</v>
      </c>
    </row>
    <row r="109" spans="9:28" x14ac:dyDescent="0.25">
      <c r="J109" s="40">
        <v>1</v>
      </c>
      <c r="K109" s="39">
        <f>'Structural Information'!$U$11</f>
        <v>2.75</v>
      </c>
      <c r="L109" s="39">
        <f>K109</f>
        <v>2.75</v>
      </c>
      <c r="M109" s="77">
        <f>'Yield Mechanism'!$V$62</f>
        <v>4.6454831792679969E-3</v>
      </c>
      <c r="N109" s="16">
        <f>M109</f>
        <v>4.6454831792679969E-3</v>
      </c>
      <c r="O109" s="41">
        <f t="shared" si="48"/>
        <v>1.689266610642908E-3</v>
      </c>
      <c r="P109" s="77">
        <f>$C$31</f>
        <v>6.5680321766578668E-3</v>
      </c>
      <c r="Q109" s="77">
        <f>$D$31</f>
        <v>1.7874727391059869E-3</v>
      </c>
      <c r="R109" s="15">
        <f t="shared" si="49"/>
        <v>0.25719523979288555</v>
      </c>
      <c r="S109" s="15">
        <f t="shared" si="50"/>
        <v>0.94505867065016214</v>
      </c>
      <c r="T109" s="39">
        <f>_xlfn.IFS((O109&lt;='Infill Capacities'!$DA$19),(O109*'Infill Capacities'!$CU$19*'Infill Capacities'!$CT$9),(AND((O109&gt;'Infill Capacities'!$DA$19),(O109&lt;='Infill Capacities'!$DB$19))),((O109-'Infill Capacities'!$DA$19)*'Infill Capacities'!$CT$9*('Infill Capacities'!$CW$19)+'Infill Capacities'!$CP$19),(AND((O109&gt;'Infill Capacities'!$DB$19),(O109&lt;='Infill Capacities'!$DC$19))),((O109-'Infill Capacities'!$DB$19)*'Infill Capacities'!$CT$9*('Infill Capacities'!$CX$19)+'Infill Capacities'!$CQ$19),(AND((O109&gt;'Infill Capacities'!$DC$19),(O109&lt;='Infill Capacities'!$DD$19))),((O109-'Infill Capacities'!$DC$19)*'Infill Capacities'!$CT$9*('Infill Capacities'!$CY$19)+'Infill Capacities'!$CS$19))+_xlfn.IFS((O109&lt;='Frame Capacities'!$BS$19),(O109*'Frame Capacities'!$BM$9*'Frame Capacities'!$BN$19),(AND((O109&gt;'Frame Capacities'!$BS$19),(O109&lt;='Frame Capacities'!$BT$19))),((O109-'Frame Capacities'!$BS$19)*'Frame Capacities'!$BM$9*('Frame Capacities'!$BO$19)+'Frame Capacities'!$BI$19),(AND((O109&gt;'Frame Capacities'!$BT$19),(O109&lt;='Frame Capacities'!$BU$19))),((O109-'Frame Capacities'!$BT$19)*'Frame Capacities'!$BM$9*('Frame Capacities'!$BP$19)+'Frame Capacities'!$BJ$19),(AND((O109&gt;'Frame Capacities'!$BU$19),(O109&lt;='Frame Capacities'!$BV$19))),((O109-'Frame Capacities'!$BU$19)*'Frame Capacities'!$BM$9*('Frame Capacities'!$BQ$19)+'Frame Capacities'!$BK$19))</f>
        <v>550</v>
      </c>
      <c r="U109" s="39">
        <f>U108+T109*K109</f>
        <v>6868.0251488651611</v>
      </c>
      <c r="V109" s="45"/>
      <c r="X109" s="17">
        <v>1</v>
      </c>
      <c r="Y109" s="15">
        <f>'Structural Information'!$Z$11</f>
        <v>40.367000000000004</v>
      </c>
      <c r="Z109" s="15">
        <f t="shared" si="51"/>
        <v>0.18752421949751125</v>
      </c>
      <c r="AA109" s="15">
        <f t="shared" si="52"/>
        <v>0.51569160361815591</v>
      </c>
      <c r="AB109" s="14" t="s">
        <v>410</v>
      </c>
    </row>
    <row r="110" spans="9:28" x14ac:dyDescent="0.25">
      <c r="X110" s="35"/>
      <c r="Y110" s="14" t="s">
        <v>99</v>
      </c>
      <c r="Z110" s="22">
        <f>SUM(Z104:Z109)</f>
        <v>3.978553751602361</v>
      </c>
      <c r="AA110" s="22">
        <f>SUM(AA104:AA109)</f>
        <v>49.681142069634426</v>
      </c>
      <c r="AB110" s="24">
        <f>2*PI()*SQRT(AB108/AB106)</f>
        <v>0.61266290312633409</v>
      </c>
    </row>
    <row r="112" spans="9:28" ht="15.75" x14ac:dyDescent="0.25">
      <c r="J112" s="916" t="s">
        <v>412</v>
      </c>
      <c r="K112" s="917"/>
      <c r="L112" s="917"/>
      <c r="M112" s="917"/>
      <c r="N112" s="917"/>
      <c r="O112" s="917"/>
      <c r="P112" s="917"/>
      <c r="Q112" s="917"/>
      <c r="R112" s="917"/>
      <c r="S112" s="917"/>
      <c r="T112" s="917"/>
      <c r="U112" s="917"/>
      <c r="V112" s="918"/>
      <c r="W112" s="33"/>
      <c r="X112" s="901" t="s">
        <v>128</v>
      </c>
      <c r="Y112" s="901"/>
      <c r="Z112" s="901"/>
      <c r="AA112" s="901"/>
      <c r="AB112" s="901"/>
    </row>
    <row r="113" spans="2:28" ht="15" customHeight="1" x14ac:dyDescent="0.25">
      <c r="J113" s="553" t="s">
        <v>9</v>
      </c>
      <c r="K113" s="550" t="s">
        <v>3</v>
      </c>
      <c r="L113" s="550" t="s">
        <v>92</v>
      </c>
      <c r="M113" s="869" t="s">
        <v>94</v>
      </c>
      <c r="N113" s="869" t="s">
        <v>102</v>
      </c>
      <c r="O113" s="868" t="s">
        <v>123</v>
      </c>
      <c r="P113" s="868" t="s">
        <v>295</v>
      </c>
      <c r="Q113" s="868" t="s">
        <v>296</v>
      </c>
      <c r="R113" s="869" t="s">
        <v>298</v>
      </c>
      <c r="S113" s="869" t="s">
        <v>297</v>
      </c>
      <c r="T113" s="553" t="s">
        <v>96</v>
      </c>
      <c r="U113" s="550" t="s">
        <v>124</v>
      </c>
      <c r="V113" s="553" t="s">
        <v>100</v>
      </c>
      <c r="X113" s="553" t="s">
        <v>9</v>
      </c>
      <c r="Y113" s="896" t="s">
        <v>97</v>
      </c>
      <c r="Z113" s="896" t="s">
        <v>98</v>
      </c>
      <c r="AA113" s="896" t="s">
        <v>126</v>
      </c>
      <c r="AB113" s="550" t="s">
        <v>127</v>
      </c>
    </row>
    <row r="114" spans="2:28" x14ac:dyDescent="0.25">
      <c r="J114" s="553"/>
      <c r="K114" s="550"/>
      <c r="L114" s="550"/>
      <c r="M114" s="553"/>
      <c r="N114" s="553"/>
      <c r="O114" s="550"/>
      <c r="P114" s="868"/>
      <c r="Q114" s="868"/>
      <c r="R114" s="869"/>
      <c r="S114" s="869"/>
      <c r="T114" s="553"/>
      <c r="U114" s="550"/>
      <c r="V114" s="553"/>
      <c r="X114" s="553"/>
      <c r="Y114" s="896"/>
      <c r="Z114" s="896"/>
      <c r="AA114" s="896"/>
      <c r="AB114" s="550"/>
    </row>
    <row r="115" spans="2:28" x14ac:dyDescent="0.25">
      <c r="J115" s="40">
        <v>6</v>
      </c>
      <c r="K115" s="39">
        <f>'Structural Information'!$U$6</f>
        <v>3</v>
      </c>
      <c r="L115" s="39">
        <f>L116+K115</f>
        <v>17.75</v>
      </c>
      <c r="M115" s="77">
        <f>'Yield Mechanism'!$V$57</f>
        <v>2.6398429083446286E-2</v>
      </c>
      <c r="N115" s="16">
        <f>M115-M116</f>
        <v>2.5419457715451128E-3</v>
      </c>
      <c r="O115" s="41">
        <f t="shared" ref="O115:O120" si="53">N115/K115</f>
        <v>8.4731525718170428E-4</v>
      </c>
      <c r="P115" s="77">
        <f>$C$26</f>
        <v>8.2871046175051685E-3</v>
      </c>
      <c r="Q115" s="77">
        <f>$D$26</f>
        <v>3.5410993298384918E-3</v>
      </c>
      <c r="R115" s="15">
        <f t="shared" ref="R115:R120" si="54">O115/P115</f>
        <v>0.10224502963216946</v>
      </c>
      <c r="S115" s="15">
        <f t="shared" ref="S115:S120" si="55">O115/Q115</f>
        <v>0.23928028509167801</v>
      </c>
      <c r="T115" s="39">
        <f>_xlfn.IFS((O115&lt;='Infill Capacities'!$DA$14),(O115*'Infill Capacities'!$CU$14*'Infill Capacities'!$CT$4),(AND((O115&gt;'Infill Capacities'!$DA$14),(O115&lt;='Infill Capacities'!$DB$14))),((O115-'Infill Capacities'!$DA$14)*'Infill Capacities'!$CT$4*('Infill Capacities'!$CW$14)+'Infill Capacities'!$CP$14),(AND((O115&gt;'Infill Capacities'!$DB$14),(O115&lt;='Infill Capacities'!$DC$14))),((O115-'Infill Capacities'!$DB$14)*'Infill Capacities'!$CT$4*('Infill Capacities'!$CX$14)+'Infill Capacities'!$CQ$14),(AND((O115&gt;'Infill Capacities'!$DC$14),(O115&lt;='Infill Capacities'!$DD$14))),((O115-'Infill Capacities'!$DC$14)*'Infill Capacities'!$CT$4*('Infill Capacities'!$CY$14)+'Infill Capacities'!$CS$14))+_xlfn.IFS((O115&lt;='Frame Capacities'!$BS$14),(O115*'Frame Capacities'!$BM$4*'Frame Capacities'!$BN$14),(AND((O115&gt;'Frame Capacities'!$BS$14),(O115&lt;='Frame Capacities'!$BT$14))),((O115-'Frame Capacities'!$BS$14)*'Frame Capacities'!$BM$4*('Frame Capacities'!$BO$14)+'Frame Capacities'!$BI$14),(AND((O115&gt;'Frame Capacities'!$BT$14),(O115&lt;='Frame Capacities'!$BU$14))),((O115-'Frame Capacities'!$BT$14)*'Frame Capacities'!$BM$4*('Frame Capacities'!$BP$14)+'Frame Capacities'!$BJ$14),(AND((O115&gt;'Frame Capacities'!$BU$14),(O115&lt;='Frame Capacities'!$BV$14))),((O115-'Frame Capacities'!$BU$14)*'Frame Capacities'!$BM$4*('Frame Capacities'!$BQ$14)+'Frame Capacities'!$BK$14))</f>
        <v>138.11123975575882</v>
      </c>
      <c r="U115" s="39">
        <f>K115*T115</f>
        <v>414.33371926727648</v>
      </c>
      <c r="V115" s="15">
        <f>U120/AB115</f>
        <v>550.00360466387156</v>
      </c>
      <c r="W115" s="150"/>
      <c r="X115" s="17">
        <v>6</v>
      </c>
      <c r="Y115" s="15">
        <f>'Structural Information'!$Z$6</f>
        <v>37.8446</v>
      </c>
      <c r="Z115" s="15">
        <f t="shared" ref="Z115:Z120" si="56">Y115*M115</f>
        <v>0.99903798929139132</v>
      </c>
      <c r="AA115" s="15">
        <f t="shared" ref="AA115:AA120" si="57">Z115*L115</f>
        <v>17.732924309922197</v>
      </c>
      <c r="AB115" s="15">
        <f>AA121/Z121</f>
        <v>12.48723661195362</v>
      </c>
    </row>
    <row r="116" spans="2:28" x14ac:dyDescent="0.25">
      <c r="J116" s="40">
        <v>5</v>
      </c>
      <c r="K116" s="39">
        <f>'Structural Information'!$U$7</f>
        <v>3</v>
      </c>
      <c r="L116" s="39">
        <f>L117+K116</f>
        <v>14.75</v>
      </c>
      <c r="M116" s="77">
        <f>'Yield Mechanism'!$V$58</f>
        <v>2.3856483311901173E-2</v>
      </c>
      <c r="N116" s="16">
        <f>M116-M117</f>
        <v>3.7832761725921232E-3</v>
      </c>
      <c r="O116" s="41">
        <f t="shared" si="53"/>
        <v>1.2610920575307077E-3</v>
      </c>
      <c r="P116" s="77">
        <f>$C$27</f>
        <v>9.5976000000000013E-3</v>
      </c>
      <c r="Q116" s="77">
        <f>$D$27</f>
        <v>2.6401516470303181E-3</v>
      </c>
      <c r="R116" s="15">
        <f t="shared" si="54"/>
        <v>0.13139660514406806</v>
      </c>
      <c r="S116" s="15">
        <f t="shared" si="55"/>
        <v>0.47765894771582645</v>
      </c>
      <c r="T116" s="39">
        <f>_xlfn.IFS((O116&lt;='Infill Capacities'!$DA$15),(O116*'Infill Capacities'!$CU$15*'Infill Capacities'!$CT$5),(AND((O116&gt;'Infill Capacities'!$DA$15),(O116&lt;='Infill Capacities'!$DB$15))),((O116-'Infill Capacities'!$DA$15)*'Infill Capacities'!$CT$5*('Infill Capacities'!$CW$15)+'Infill Capacities'!$CP$15),(AND((O116&gt;'Infill Capacities'!$DB$15),(O116&lt;='Infill Capacities'!$DC$15))),((O116-'Infill Capacities'!$DB$15)*'Infill Capacities'!$CT$5*('Infill Capacities'!$CX$15)+'Infill Capacities'!$CQ$15),(AND((O116&gt;'Infill Capacities'!$DC$15),(O116&lt;='Infill Capacities'!$DD$15))),((O116-'Infill Capacities'!$DC$15)*'Infill Capacities'!$CT$5*('Infill Capacities'!$CY$15)+'Infill Capacities'!$CS$15))+_xlfn.IFS((O116&lt;='Frame Capacities'!$BS$15),(O116*'Frame Capacities'!$BM$5*'Frame Capacities'!$BN$15),(AND((O116&gt;'Frame Capacities'!$BS$15),(O116&lt;='Frame Capacities'!$BT$15))),((O116-'Frame Capacities'!$BS$15)*'Frame Capacities'!$BM$5*('Frame Capacities'!$BO$15)+'Frame Capacities'!$BI$15),(AND((O116&gt;'Frame Capacities'!$BT$15),(O116&lt;='Frame Capacities'!$BU$15))),((O116-'Frame Capacities'!$BT$15)*'Frame Capacities'!$BM$5*('Frame Capacities'!$BP$15)+'Frame Capacities'!$BJ$15),(AND((O116&gt;'Frame Capacities'!$BU$15),(O116&lt;='Frame Capacities'!$BV$15))),((O116-'Frame Capacities'!$BU$15)*'Frame Capacities'!$BM$5*('Frame Capacities'!$BQ$15)+'Frame Capacities'!$BK$15))</f>
        <v>271.24094001276052</v>
      </c>
      <c r="U116" s="39">
        <f>U115+T116*K116</f>
        <v>1228.0565393055581</v>
      </c>
      <c r="V116" s="43"/>
      <c r="W116" s="150"/>
      <c r="X116" s="17">
        <v>5</v>
      </c>
      <c r="Y116" s="15">
        <f>'Structural Information'!$Z$7</f>
        <v>40.367000000000004</v>
      </c>
      <c r="Z116" s="15">
        <f t="shared" si="56"/>
        <v>0.96301466185151474</v>
      </c>
      <c r="AA116" s="15">
        <f t="shared" si="57"/>
        <v>14.204466262309843</v>
      </c>
      <c r="AB116" s="14" t="s">
        <v>409</v>
      </c>
    </row>
    <row r="117" spans="2:28" ht="15" customHeight="1" x14ac:dyDescent="0.25">
      <c r="J117" s="40">
        <v>4</v>
      </c>
      <c r="K117" s="39">
        <f>'Structural Information'!$U$8</f>
        <v>3</v>
      </c>
      <c r="L117" s="39">
        <f>L118+K117</f>
        <v>11.75</v>
      </c>
      <c r="M117" s="77">
        <f>'Yield Mechanism'!$V$59</f>
        <v>2.007320713930905E-2</v>
      </c>
      <c r="N117" s="41">
        <f>M117-M118</f>
        <v>4.7994116074958036E-3</v>
      </c>
      <c r="O117" s="41">
        <f t="shared" si="53"/>
        <v>1.5998038691652679E-3</v>
      </c>
      <c r="P117" s="77">
        <f>$C$28</f>
        <v>9.5975999999999995E-3</v>
      </c>
      <c r="Q117" s="77">
        <f>$D$28</f>
        <v>2.3645656029115843E-3</v>
      </c>
      <c r="R117" s="15">
        <f t="shared" si="54"/>
        <v>0.16668790834846919</v>
      </c>
      <c r="S117" s="15">
        <f t="shared" si="55"/>
        <v>0.67657411035471604</v>
      </c>
      <c r="T117" s="39">
        <f>_xlfn.IFS((O117&lt;='Infill Capacities'!$DA$16),(O117*'Infill Capacities'!$CU$16*'Infill Capacities'!$CT$6),(AND((O117&gt;'Infill Capacities'!$DA$16),(O117&lt;='Infill Capacities'!$DB$16))),((O117-'Infill Capacities'!$DA$16)*'Infill Capacities'!$CT$6*('Infill Capacities'!$CW$16)+'Infill Capacities'!$CP$16),(AND((O117&gt;'Infill Capacities'!$DB$16),(O117&lt;='Infill Capacities'!$DC$16))),((O117-'Infill Capacities'!$DB$16)*'Infill Capacities'!$CT$6*('Infill Capacities'!$CX$16)+'Infill Capacities'!$CQ$16),(AND((O117&gt;'Infill Capacities'!$DC$16),(O117&lt;='Infill Capacities'!$DD$16))),((O117-'Infill Capacities'!$DC$16)*'Infill Capacities'!$CT$6*('Infill Capacities'!$CY$16)+'Infill Capacities'!$CS$16))+_xlfn.IFS((O117&lt;='Frame Capacities'!$BS$16),(O117*'Frame Capacities'!$BM$6*'Frame Capacities'!$BN$16),(AND((O117&gt;'Frame Capacities'!$BS$16),(O117&lt;='Frame Capacities'!$BT$16))),((O117-'Frame Capacities'!$BS$16)*'Frame Capacities'!$BM$6*('Frame Capacities'!$BO$16)+'Frame Capacities'!$BI$16),(AND((O117&gt;'Frame Capacities'!$BT$16),(O117&lt;='Frame Capacities'!$BU$16))),((O117-'Frame Capacities'!$BT$16)*'Frame Capacities'!$BM$6*('Frame Capacities'!$BP$16)+'Frame Capacities'!$BJ$16),(AND((O117&gt;'Frame Capacities'!$BU$16),(O117&lt;='Frame Capacities'!$BV$16))),((O117-'Frame Capacities'!$BU$16)*'Frame Capacities'!$BM$6*('Frame Capacities'!$BQ$16)+'Frame Capacities'!$BK$16))</f>
        <v>383.25670485965702</v>
      </c>
      <c r="U117" s="39">
        <f>U116+T117*K117</f>
        <v>2377.8266538845292</v>
      </c>
      <c r="V117" s="44" t="s">
        <v>134</v>
      </c>
      <c r="W117" s="150"/>
      <c r="X117" s="17">
        <v>4</v>
      </c>
      <c r="Y117" s="15">
        <f>'Structural Information'!$Z$8</f>
        <v>40.367000000000004</v>
      </c>
      <c r="Z117" s="15">
        <f t="shared" si="56"/>
        <v>0.81029515259248852</v>
      </c>
      <c r="AA117" s="15">
        <f t="shared" si="57"/>
        <v>9.5209680429617407</v>
      </c>
      <c r="AB117" s="24">
        <f>T120/M115</f>
        <v>20834.573082414572</v>
      </c>
    </row>
    <row r="118" spans="2:28" ht="15" customHeight="1" x14ac:dyDescent="0.25">
      <c r="J118" s="40">
        <v>3</v>
      </c>
      <c r="K118" s="39">
        <f>'Structural Information'!$U$9</f>
        <v>3</v>
      </c>
      <c r="L118" s="39">
        <f>L119+K118</f>
        <v>8.75</v>
      </c>
      <c r="M118" s="77">
        <f>'Yield Mechanism'!$V$60</f>
        <v>1.5273795531813246E-2</v>
      </c>
      <c r="N118" s="16">
        <f>M118-M119</f>
        <v>5.3120836350473294E-3</v>
      </c>
      <c r="O118" s="41">
        <f t="shared" si="53"/>
        <v>1.7706945450157764E-3</v>
      </c>
      <c r="P118" s="77">
        <f>$C$29</f>
        <v>9.0401636363636392E-3</v>
      </c>
      <c r="Q118" s="77">
        <f>$D$29</f>
        <v>2.1153036582858631E-3</v>
      </c>
      <c r="R118" s="39">
        <f t="shared" si="54"/>
        <v>0.19586974486758621</v>
      </c>
      <c r="S118" s="15">
        <f t="shared" si="55"/>
        <v>0.83708763896842087</v>
      </c>
      <c r="T118" s="39">
        <f>_xlfn.IFS((O118&lt;='Infill Capacities'!$DA$17),(O118*'Infill Capacities'!$CU$17*'Infill Capacities'!$CT$7),(AND((O118&gt;'Infill Capacities'!$DA$17),(O118&lt;='Infill Capacities'!$DB$17))),((O118-'Infill Capacities'!$DA$17)*'Infill Capacities'!$CT$7*('Infill Capacities'!$CW$17)+'Infill Capacities'!$CP$17),(AND((O118&gt;'Infill Capacities'!$DB$17),(O118&lt;='Infill Capacities'!$DC$17))),((O118-'Infill Capacities'!$DB$17)*'Infill Capacities'!$CT$7*('Infill Capacities'!$CX$17)+'Infill Capacities'!$CQ$17),(AND((O118&gt;'Infill Capacities'!$DC$17),(O118&lt;='Infill Capacities'!$DD$17))),((O118-'Infill Capacities'!$DC$17)*'Infill Capacities'!$CT$7*('Infill Capacities'!$CY$17)+'Infill Capacities'!$CS$17))+_xlfn.IFS((O118&lt;='Frame Capacities'!$BS$17),(O118*'Frame Capacities'!$BM$7*'Frame Capacities'!$BN$17),(AND((O118&gt;'Frame Capacities'!$BS$17),(O118&lt;='Frame Capacities'!$BT$17))),((O118-'Frame Capacities'!$BS$17)*'Frame Capacities'!$BM$7*('Frame Capacities'!$BO$17)+'Frame Capacities'!$BI$17),(AND((O118&gt;'Frame Capacities'!$BT$17),(O118&lt;='Frame Capacities'!$BU$17))),((O118-'Frame Capacities'!$BT$17)*'Frame Capacities'!$BM$7*('Frame Capacities'!$BP$17)+'Frame Capacities'!$BJ$17),(AND((O118&gt;'Frame Capacities'!$BU$17),(O118&lt;='Frame Capacities'!$BV$17))),((O118-'Frame Capacities'!$BU$17)*'Frame Capacities'!$BM$7*('Frame Capacities'!$BQ$17)+'Frame Capacities'!$BK$17))</f>
        <v>468.48880902022347</v>
      </c>
      <c r="U118" s="39">
        <f>U117+T118*K118</f>
        <v>3783.2930809451996</v>
      </c>
      <c r="V118" s="42">
        <v>0</v>
      </c>
      <c r="W118" s="150"/>
      <c r="X118" s="17">
        <v>3</v>
      </c>
      <c r="Y118" s="15">
        <f>'Structural Information'!$Z$9</f>
        <v>40.367000000000004</v>
      </c>
      <c r="Z118" s="15">
        <f t="shared" si="56"/>
        <v>0.61655730423270538</v>
      </c>
      <c r="AA118" s="15">
        <f t="shared" si="57"/>
        <v>5.3948764120361723</v>
      </c>
      <c r="AB118" s="23" t="s">
        <v>411</v>
      </c>
    </row>
    <row r="119" spans="2:28" x14ac:dyDescent="0.25">
      <c r="J119" s="40">
        <v>2</v>
      </c>
      <c r="K119" s="39">
        <f>'Structural Information'!$U$10</f>
        <v>3</v>
      </c>
      <c r="L119" s="39">
        <f>L120+K119</f>
        <v>5.75</v>
      </c>
      <c r="M119" s="77">
        <f>'Yield Mechanism'!$V$61</f>
        <v>9.9617118967659166E-3</v>
      </c>
      <c r="N119" s="16">
        <f>M119-M120</f>
        <v>5.3162287174979197E-3</v>
      </c>
      <c r="O119" s="41">
        <f t="shared" si="53"/>
        <v>1.7720762391659733E-3</v>
      </c>
      <c r="P119" s="77">
        <f>$C$30</f>
        <v>8.5386603238057183E-3</v>
      </c>
      <c r="Q119" s="77">
        <f>$D$30</f>
        <v>1.8955928351937364E-3</v>
      </c>
      <c r="R119" s="15">
        <f t="shared" si="54"/>
        <v>0.20753562877134701</v>
      </c>
      <c r="S119" s="15">
        <f t="shared" si="55"/>
        <v>0.93484012297654662</v>
      </c>
      <c r="T119" s="39">
        <f>_xlfn.IFS((O119&lt;='Infill Capacities'!$DA$18),(O119*'Infill Capacities'!$CU$18*'Infill Capacities'!$CT$8),(AND((O119&gt;'Infill Capacities'!$DA$18),(O119&lt;='Infill Capacities'!$DB$18))),((O119-'Infill Capacities'!$DA$18)*'Infill Capacities'!$CT$8*('Infill Capacities'!$CW$18)+'Infill Capacities'!$CP$18),(AND((O119&gt;'Infill Capacities'!$DB$18),(O119&lt;='Infill Capacities'!$DC$18))),((O119-'Infill Capacities'!$DB$18)*'Infill Capacities'!$CT$8*('Infill Capacities'!$CX$18)+'Infill Capacities'!$CQ$18),(AND((O119&gt;'Infill Capacities'!$DC$18),(O119&lt;='Infill Capacities'!$DD$18))),((O119-'Infill Capacities'!$DC$18)*'Infill Capacities'!$CT$8*('Infill Capacities'!$CY$18)+'Infill Capacities'!$CS$18))+_xlfn.IFS((O119&lt;='Frame Capacities'!$BS$18),(O119*'Frame Capacities'!$BM$8*'Frame Capacities'!$BN$18),(AND((O119&gt;'Frame Capacities'!$BS$18),(O119&lt;='Frame Capacities'!$BT$18))),((O119-'Frame Capacities'!$BS$18)*'Frame Capacities'!$BM$8*('Frame Capacities'!$BO$18)+'Frame Capacities'!$BI$18),(AND((O119&gt;'Frame Capacities'!$BT$18),(O119&lt;='Frame Capacities'!$BU$18))),((O119-'Frame Capacities'!$BT$18)*'Frame Capacities'!$BM$8*('Frame Capacities'!$BP$18)+'Frame Capacities'!$BJ$18),(AND((O119&gt;'Frame Capacities'!$BU$18),(O119&lt;='Frame Capacities'!$BV$18))),((O119-'Frame Capacities'!$BU$18)*'Frame Capacities'!$BM$8*('Frame Capacities'!$BQ$18)+'Frame Capacities'!$BK$18))</f>
        <v>524.07735597332055</v>
      </c>
      <c r="U119" s="39">
        <f>U118+T119*K119</f>
        <v>5355.5251488651611</v>
      </c>
      <c r="V119" s="43"/>
      <c r="W119" s="150"/>
      <c r="X119" s="17">
        <v>2</v>
      </c>
      <c r="Y119" s="15">
        <f>'Structural Information'!$Z$10</f>
        <v>40.367000000000004</v>
      </c>
      <c r="Z119" s="15">
        <f t="shared" si="56"/>
        <v>0.40212442413674981</v>
      </c>
      <c r="AA119" s="15">
        <f t="shared" si="57"/>
        <v>2.3122154387863114</v>
      </c>
      <c r="AB119" s="15">
        <f>(('Structural Information'!$Z$6*M115+'Structural Information'!$Z$7*M116+'Structural Information'!$Z$8*M117+'Structural Information'!$Z$9*M118+'Structural Information'!$Z$10*M119+'Structural Information'!$Z$11*M120)^2)/('Structural Information'!$Z$6*M115*M115+'Structural Information'!$Z$7*M116*M116+'Structural Information'!$Z$8*M117*M117+'Structural Information'!$Z$9*M118*M118+'Structural Information'!$Z$10*M119*M119+'Structural Information'!$Z$11*M120*M120)</f>
        <v>198.09250234282038</v>
      </c>
    </row>
    <row r="120" spans="2:28" x14ac:dyDescent="0.25">
      <c r="J120" s="40">
        <v>1</v>
      </c>
      <c r="K120" s="39">
        <f>'Structural Information'!$U$11</f>
        <v>2.75</v>
      </c>
      <c r="L120" s="39">
        <f>K120</f>
        <v>2.75</v>
      </c>
      <c r="M120" s="77">
        <f>'Yield Mechanism'!$V$62</f>
        <v>4.6454831792679969E-3</v>
      </c>
      <c r="N120" s="16">
        <f>M120</f>
        <v>4.6454831792679969E-3</v>
      </c>
      <c r="O120" s="41">
        <f t="shared" si="53"/>
        <v>1.689266610642908E-3</v>
      </c>
      <c r="P120" s="77">
        <f>$C$31</f>
        <v>6.5680321766578668E-3</v>
      </c>
      <c r="Q120" s="77">
        <f>$D$31</f>
        <v>1.7874727391059869E-3</v>
      </c>
      <c r="R120" s="15">
        <f t="shared" si="54"/>
        <v>0.25719523979288555</v>
      </c>
      <c r="S120" s="15">
        <f t="shared" si="55"/>
        <v>0.94505867065016214</v>
      </c>
      <c r="T120" s="39">
        <f>_xlfn.IFS((O120&lt;='Infill Capacities'!$DA$19),(O120*'Infill Capacities'!$CU$19*'Infill Capacities'!$CT$9),(AND((O120&gt;'Infill Capacities'!$DA$19),(O120&lt;='Infill Capacities'!$DB$19))),((O120-'Infill Capacities'!$DA$19)*'Infill Capacities'!$CT$9*('Infill Capacities'!$CW$19)+'Infill Capacities'!$CP$19),(AND((O120&gt;'Infill Capacities'!$DB$19),(O120&lt;='Infill Capacities'!$DC$19))),((O120-'Infill Capacities'!$DB$19)*'Infill Capacities'!$CT$9*('Infill Capacities'!$CX$19)+'Infill Capacities'!$CQ$19),(AND((O120&gt;'Infill Capacities'!$DC$19),(O120&lt;='Infill Capacities'!$DD$19))),((O120-'Infill Capacities'!$DC$19)*'Infill Capacities'!$CT$9*('Infill Capacities'!$CY$19)+'Infill Capacities'!$CS$19))+_xlfn.IFS((O120&lt;='Frame Capacities'!$BS$19),(O120*'Frame Capacities'!$BM$9*'Frame Capacities'!$BN$19),(AND((O120&gt;'Frame Capacities'!$BS$19),(O120&lt;='Frame Capacities'!$BT$19))),((O120-'Frame Capacities'!$BS$19)*'Frame Capacities'!$BM$9*('Frame Capacities'!$BO$19)+'Frame Capacities'!$BI$19),(AND((O120&gt;'Frame Capacities'!$BT$19),(O120&lt;='Frame Capacities'!$BU$19))),((O120-'Frame Capacities'!$BT$19)*'Frame Capacities'!$BM$9*('Frame Capacities'!$BP$19)+'Frame Capacities'!$BJ$19),(AND((O120&gt;'Frame Capacities'!$BU$19),(O120&lt;='Frame Capacities'!$BV$19))),((O120-'Frame Capacities'!$BU$19)*'Frame Capacities'!$BM$9*('Frame Capacities'!$BQ$19)+'Frame Capacities'!$BK$19))</f>
        <v>550</v>
      </c>
      <c r="U120" s="39">
        <f>U119+T120*K120</f>
        <v>6868.0251488651611</v>
      </c>
      <c r="V120" s="45"/>
      <c r="W120" s="150"/>
      <c r="X120" s="17">
        <v>1</v>
      </c>
      <c r="Y120" s="15">
        <f>'Structural Information'!$Z$11</f>
        <v>40.367000000000004</v>
      </c>
      <c r="Z120" s="15">
        <f t="shared" si="56"/>
        <v>0.18752421949751125</v>
      </c>
      <c r="AA120" s="15">
        <f t="shared" si="57"/>
        <v>0.51569160361815591</v>
      </c>
      <c r="AB120" s="14" t="s">
        <v>410</v>
      </c>
    </row>
    <row r="121" spans="2:28" x14ac:dyDescent="0.25">
      <c r="X121" s="35"/>
      <c r="Y121" s="14" t="s">
        <v>99</v>
      </c>
      <c r="Z121" s="22">
        <f>SUM(Z115:Z120)</f>
        <v>3.978553751602361</v>
      </c>
      <c r="AA121" s="22">
        <f>SUM(AA115:AA120)</f>
        <v>49.681142069634426</v>
      </c>
      <c r="AB121" s="24">
        <f>2*PI()*SQRT(AB119/AB117)</f>
        <v>0.61266290312633409</v>
      </c>
    </row>
    <row r="123" spans="2:28" ht="15.75" x14ac:dyDescent="0.25">
      <c r="B123" s="912" t="s">
        <v>241</v>
      </c>
      <c r="C123" s="913"/>
      <c r="D123" s="913"/>
      <c r="E123" s="913"/>
      <c r="F123" s="913"/>
      <c r="G123" s="913"/>
      <c r="H123" s="914"/>
      <c r="J123" s="897" t="s">
        <v>413</v>
      </c>
      <c r="K123" s="897"/>
      <c r="L123" s="897"/>
      <c r="M123" s="897"/>
      <c r="N123" s="897"/>
      <c r="O123" s="897"/>
      <c r="P123" s="897"/>
      <c r="Q123" s="897"/>
      <c r="R123" s="897"/>
      <c r="S123" s="897"/>
      <c r="T123" s="897"/>
      <c r="U123" s="897"/>
      <c r="V123" s="897"/>
      <c r="X123" s="900" t="s">
        <v>128</v>
      </c>
      <c r="Y123" s="900"/>
      <c r="Z123" s="900"/>
      <c r="AA123" s="900"/>
      <c r="AB123" s="900"/>
    </row>
    <row r="124" spans="2:28" ht="15" customHeight="1" x14ac:dyDescent="0.25">
      <c r="B124" s="553" t="s">
        <v>240</v>
      </c>
      <c r="C124" s="553" t="s">
        <v>9</v>
      </c>
      <c r="D124" s="556" t="s">
        <v>105</v>
      </c>
      <c r="E124" s="915"/>
      <c r="F124" s="915"/>
      <c r="G124" s="915"/>
      <c r="H124" s="557"/>
      <c r="J124" s="553" t="s">
        <v>9</v>
      </c>
      <c r="K124" s="550" t="s">
        <v>3</v>
      </c>
      <c r="L124" s="550" t="s">
        <v>92</v>
      </c>
      <c r="M124" s="869" t="s">
        <v>94</v>
      </c>
      <c r="N124" s="869" t="s">
        <v>102</v>
      </c>
      <c r="O124" s="868" t="s">
        <v>123</v>
      </c>
      <c r="P124" s="868" t="s">
        <v>295</v>
      </c>
      <c r="Q124" s="868" t="s">
        <v>296</v>
      </c>
      <c r="R124" s="869" t="s">
        <v>298</v>
      </c>
      <c r="S124" s="869" t="s">
        <v>297</v>
      </c>
      <c r="T124" s="553" t="s">
        <v>96</v>
      </c>
      <c r="U124" s="550" t="s">
        <v>124</v>
      </c>
      <c r="V124" s="553" t="s">
        <v>100</v>
      </c>
      <c r="X124" s="553" t="s">
        <v>9</v>
      </c>
      <c r="Y124" s="896" t="s">
        <v>97</v>
      </c>
      <c r="Z124" s="896" t="s">
        <v>98</v>
      </c>
      <c r="AA124" s="896" t="s">
        <v>126</v>
      </c>
      <c r="AB124" s="550" t="s">
        <v>127</v>
      </c>
    </row>
    <row r="125" spans="2:28" x14ac:dyDescent="0.25">
      <c r="B125" s="553"/>
      <c r="C125" s="553"/>
      <c r="D125" s="115">
        <f>'[1]Displaced Shapes'!O4</f>
        <v>-444.72130000000004</v>
      </c>
      <c r="E125" s="115">
        <f>'[1]Displaced Shapes'!P4</f>
        <v>-575.52539999999999</v>
      </c>
      <c r="F125" s="115">
        <f>'[1]Displaced Shapes'!Q4</f>
        <v>-778.32730000000004</v>
      </c>
      <c r="G125" s="115">
        <f>'[2]Displaced Shapes'!R4</f>
        <v>0</v>
      </c>
      <c r="H125" s="223" t="s">
        <v>308</v>
      </c>
      <c r="J125" s="553"/>
      <c r="K125" s="550"/>
      <c r="L125" s="550"/>
      <c r="M125" s="553"/>
      <c r="N125" s="553"/>
      <c r="O125" s="550"/>
      <c r="P125" s="868"/>
      <c r="Q125" s="868"/>
      <c r="R125" s="869"/>
      <c r="S125" s="869"/>
      <c r="T125" s="553"/>
      <c r="U125" s="550"/>
      <c r="V125" s="553"/>
      <c r="X125" s="553"/>
      <c r="Y125" s="896"/>
      <c r="Z125" s="896"/>
      <c r="AA125" s="896"/>
      <c r="AB125" s="550"/>
    </row>
    <row r="126" spans="2:28" x14ac:dyDescent="0.25">
      <c r="B126" s="14">
        <f>B127+3</f>
        <v>17.75</v>
      </c>
      <c r="C126" s="14">
        <v>6</v>
      </c>
      <c r="D126" s="16">
        <f>'[1]Displaced Shapes'!O5</f>
        <v>2.0362999999999999E-2</v>
      </c>
      <c r="E126" s="16">
        <f>'[1]Displaced Shapes'!P5</f>
        <v>2.7082999999999999E-2</v>
      </c>
      <c r="F126" s="16">
        <f>'[1]Displaced Shapes'!Q5</f>
        <v>5.2602999999999997E-2</v>
      </c>
      <c r="G126" s="16">
        <f>'[2]Displaced Shapes'!R5</f>
        <v>0</v>
      </c>
      <c r="H126" s="224">
        <v>1.2851188274897035E-3</v>
      </c>
      <c r="I126" s="116"/>
      <c r="J126" s="40">
        <v>6</v>
      </c>
      <c r="K126" s="39">
        <f>'Structural Information'!$U$6</f>
        <v>3</v>
      </c>
      <c r="L126" s="39">
        <f>L127+K126</f>
        <v>17.75</v>
      </c>
      <c r="M126" s="77">
        <f>'Yield Mechanism'!$V$57</f>
        <v>2.6398429083446286E-2</v>
      </c>
      <c r="N126" s="16">
        <f>M126-M127</f>
        <v>2.5419457715451128E-3</v>
      </c>
      <c r="O126" s="41">
        <f t="shared" ref="O126:O131" si="58">N126/K126</f>
        <v>8.4731525718170428E-4</v>
      </c>
      <c r="P126" s="77">
        <f>$C$26</f>
        <v>8.2871046175051685E-3</v>
      </c>
      <c r="Q126" s="77">
        <f>$D$26</f>
        <v>3.5410993298384918E-3</v>
      </c>
      <c r="R126" s="15">
        <f t="shared" ref="R126:R131" si="59">O126/P126</f>
        <v>0.10224502963216946</v>
      </c>
      <c r="S126" s="15">
        <f t="shared" ref="S126:S131" si="60">O126/Q126</f>
        <v>0.23928028509167801</v>
      </c>
      <c r="T126" s="39">
        <f>_xlfn.IFS((O126&lt;='Infill Capacities'!$DA$14),(O126*'Infill Capacities'!$CU$14*'Infill Capacities'!$CT$4),(AND((O126&gt;'Infill Capacities'!$DA$14),(O126&lt;='Infill Capacities'!$DB$14))),((O126-'Infill Capacities'!$DA$14)*'Infill Capacities'!$CT$4*('Infill Capacities'!$CW$14)+'Infill Capacities'!$CP$14),(AND((O126&gt;'Infill Capacities'!$DB$14),(O126&lt;='Infill Capacities'!$DC$14))),((O126-'Infill Capacities'!$DB$14)*'Infill Capacities'!$CT$4*('Infill Capacities'!$CX$14)+'Infill Capacities'!$CQ$14),(AND((O126&gt;'Infill Capacities'!$DC$14),(O126&lt;='Infill Capacities'!$DD$14))),((O126-'Infill Capacities'!$DC$14)*'Infill Capacities'!$CT$4*('Infill Capacities'!$CY$14)+'Infill Capacities'!$CS$14))+_xlfn.IFS((O126&lt;='Frame Capacities'!$BS$14),(O126*'Frame Capacities'!$BM$4*'Frame Capacities'!$BN$14),(AND((O126&gt;'Frame Capacities'!$BS$14),(O126&lt;='Frame Capacities'!$BT$14))),((O126-'Frame Capacities'!$BS$14)*'Frame Capacities'!$BM$4*('Frame Capacities'!$BO$14)+'Frame Capacities'!$BI$14),(AND((O126&gt;'Frame Capacities'!$BT$14),(O126&lt;='Frame Capacities'!$BU$14))),((O126-'Frame Capacities'!$BT$14)*'Frame Capacities'!$BM$4*('Frame Capacities'!$BP$14)+'Frame Capacities'!$BJ$14),(AND((O126&gt;'Frame Capacities'!$BU$14),(O126&lt;='Frame Capacities'!$BV$14))),((O126-'Frame Capacities'!$BU$14)*'Frame Capacities'!$BM$4*('Frame Capacities'!$BQ$14)+'Frame Capacities'!$BK$14))</f>
        <v>138.11123975575882</v>
      </c>
      <c r="U126" s="39">
        <f>K126*T126</f>
        <v>414.33371926727648</v>
      </c>
      <c r="V126" s="15">
        <f>U131/AB126</f>
        <v>550.00360466387156</v>
      </c>
      <c r="W126" s="150"/>
      <c r="X126" s="17">
        <v>6</v>
      </c>
      <c r="Y126" s="15">
        <f>'Structural Information'!$Z$6</f>
        <v>37.8446</v>
      </c>
      <c r="Z126" s="15">
        <f t="shared" ref="Z126:Z131" si="61">Y126*M126</f>
        <v>0.99903798929139132</v>
      </c>
      <c r="AA126" s="15">
        <f t="shared" ref="AA126:AA131" si="62">Z126*L126</f>
        <v>17.732924309922197</v>
      </c>
      <c r="AB126" s="15">
        <f>AA132/Z132</f>
        <v>12.48723661195362</v>
      </c>
    </row>
    <row r="127" spans="2:28" x14ac:dyDescent="0.25">
      <c r="B127" s="14">
        <f>B128+3</f>
        <v>14.75</v>
      </c>
      <c r="C127" s="14">
        <v>5</v>
      </c>
      <c r="D127" s="16">
        <f>'[1]Displaced Shapes'!O6</f>
        <v>1.8334E-2</v>
      </c>
      <c r="E127" s="16">
        <f>'[1]Displaced Shapes'!P6</f>
        <v>2.4419400000000001E-2</v>
      </c>
      <c r="F127" s="16">
        <f>'[1]Displaced Shapes'!Q6</f>
        <v>4.8946400000000001E-2</v>
      </c>
      <c r="G127" s="16">
        <f>'[2]Displaced Shapes'!R6</f>
        <v>0</v>
      </c>
      <c r="H127" s="224">
        <v>1.3554276305915158E-3</v>
      </c>
      <c r="I127" s="116"/>
      <c r="J127" s="40">
        <v>5</v>
      </c>
      <c r="K127" s="39">
        <f>'Structural Information'!$U$7</f>
        <v>3</v>
      </c>
      <c r="L127" s="39">
        <f>L128+K127</f>
        <v>14.75</v>
      </c>
      <c r="M127" s="77">
        <f>'Yield Mechanism'!$V$58</f>
        <v>2.3856483311901173E-2</v>
      </c>
      <c r="N127" s="16">
        <f>M127-M128</f>
        <v>3.7832761725921232E-3</v>
      </c>
      <c r="O127" s="41">
        <f t="shared" si="58"/>
        <v>1.2610920575307077E-3</v>
      </c>
      <c r="P127" s="77">
        <f>$C$27</f>
        <v>9.5976000000000013E-3</v>
      </c>
      <c r="Q127" s="77">
        <f>$D$27</f>
        <v>2.6401516470303181E-3</v>
      </c>
      <c r="R127" s="15">
        <f t="shared" si="59"/>
        <v>0.13139660514406806</v>
      </c>
      <c r="S127" s="15">
        <f t="shared" si="60"/>
        <v>0.47765894771582645</v>
      </c>
      <c r="T127" s="39">
        <f>_xlfn.IFS((O127&lt;='Infill Capacities'!$DA$15),(O127*'Infill Capacities'!$CU$15*'Infill Capacities'!$CT$5),(AND((O127&gt;'Infill Capacities'!$DA$15),(O127&lt;='Infill Capacities'!$DB$15))),((O127-'Infill Capacities'!$DA$15)*'Infill Capacities'!$CT$5*('Infill Capacities'!$CW$15)+'Infill Capacities'!$CP$15),(AND((O127&gt;'Infill Capacities'!$DB$15),(O127&lt;='Infill Capacities'!$DC$15))),((O127-'Infill Capacities'!$DB$15)*'Infill Capacities'!$CT$5*('Infill Capacities'!$CX$15)+'Infill Capacities'!$CQ$15),(AND((O127&gt;'Infill Capacities'!$DC$15),(O127&lt;='Infill Capacities'!$DD$15))),((O127-'Infill Capacities'!$DC$15)*'Infill Capacities'!$CT$5*('Infill Capacities'!$CY$15)+'Infill Capacities'!$CS$15))+_xlfn.IFS((O127&lt;='Frame Capacities'!$BS$15),(O127*'Frame Capacities'!$BM$5*'Frame Capacities'!$BN$15),(AND((O127&gt;'Frame Capacities'!$BS$15),(O127&lt;='Frame Capacities'!$BT$15))),((O127-'Frame Capacities'!$BS$15)*'Frame Capacities'!$BM$5*('Frame Capacities'!$BO$15)+'Frame Capacities'!$BI$15),(AND((O127&gt;'Frame Capacities'!$BT$15),(O127&lt;='Frame Capacities'!$BU$15))),((O127-'Frame Capacities'!$BT$15)*'Frame Capacities'!$BM$5*('Frame Capacities'!$BP$15)+'Frame Capacities'!$BJ$15),(AND((O127&gt;'Frame Capacities'!$BU$15),(O127&lt;='Frame Capacities'!$BV$15))),((O127-'Frame Capacities'!$BU$15)*'Frame Capacities'!$BM$5*('Frame Capacities'!$BQ$15)+'Frame Capacities'!$BK$15))</f>
        <v>271.24094001276052</v>
      </c>
      <c r="U127" s="39">
        <f>U126+T127*K127</f>
        <v>1228.0565393055581</v>
      </c>
      <c r="V127" s="43"/>
      <c r="W127" s="150"/>
      <c r="X127" s="17">
        <v>5</v>
      </c>
      <c r="Y127" s="15">
        <f>'Structural Information'!$Z$7</f>
        <v>40.367000000000004</v>
      </c>
      <c r="Z127" s="15">
        <f t="shared" si="61"/>
        <v>0.96301466185151474</v>
      </c>
      <c r="AA127" s="15">
        <f t="shared" si="62"/>
        <v>14.204466262309843</v>
      </c>
      <c r="AB127" s="14" t="s">
        <v>409</v>
      </c>
    </row>
    <row r="128" spans="2:28" x14ac:dyDescent="0.25">
      <c r="B128" s="14">
        <f>B129+3</f>
        <v>11.75</v>
      </c>
      <c r="C128" s="14">
        <v>4</v>
      </c>
      <c r="D128" s="16">
        <f>'[1]Displaced Shapes'!O7</f>
        <v>1.53633E-2</v>
      </c>
      <c r="E128" s="16">
        <f>'[1]Displaced Shapes'!P7</f>
        <v>2.05031E-2</v>
      </c>
      <c r="F128" s="16">
        <f>'[1]Displaced Shapes'!Q7</f>
        <v>4.3536199999999997E-2</v>
      </c>
      <c r="G128" s="16">
        <f>'[2]Displaced Shapes'!R7</f>
        <v>0</v>
      </c>
      <c r="H128" s="224">
        <v>1.3167858530240446E-3</v>
      </c>
      <c r="I128" s="116"/>
      <c r="J128" s="40">
        <v>4</v>
      </c>
      <c r="K128" s="39">
        <f>'Structural Information'!$U$8</f>
        <v>3</v>
      </c>
      <c r="L128" s="39">
        <f>L129+K128</f>
        <v>11.75</v>
      </c>
      <c r="M128" s="77">
        <f>'Yield Mechanism'!$V$59</f>
        <v>2.007320713930905E-2</v>
      </c>
      <c r="N128" s="41">
        <f>M128-M129</f>
        <v>4.7994116074958036E-3</v>
      </c>
      <c r="O128" s="41">
        <f t="shared" si="58"/>
        <v>1.5998038691652679E-3</v>
      </c>
      <c r="P128" s="77">
        <f>$C$28</f>
        <v>9.5975999999999995E-3</v>
      </c>
      <c r="Q128" s="77">
        <f>$D$28</f>
        <v>2.3645656029115843E-3</v>
      </c>
      <c r="R128" s="15">
        <f t="shared" si="59"/>
        <v>0.16668790834846919</v>
      </c>
      <c r="S128" s="15">
        <f t="shared" si="60"/>
        <v>0.67657411035471604</v>
      </c>
      <c r="T128" s="39">
        <f>_xlfn.IFS((O128&lt;='Infill Capacities'!$DA$16),(O128*'Infill Capacities'!$CU$16*'Infill Capacities'!$CT$6),(AND((O128&gt;'Infill Capacities'!$DA$16),(O128&lt;='Infill Capacities'!$DB$16))),((O128-'Infill Capacities'!$DA$16)*'Infill Capacities'!$CT$6*('Infill Capacities'!$CW$16)+'Infill Capacities'!$CP$16),(AND((O128&gt;'Infill Capacities'!$DB$16),(O128&lt;='Infill Capacities'!$DC$16))),((O128-'Infill Capacities'!$DB$16)*'Infill Capacities'!$CT$6*('Infill Capacities'!$CX$16)+'Infill Capacities'!$CQ$16),(AND((O128&gt;'Infill Capacities'!$DC$16),(O128&lt;='Infill Capacities'!$DD$16))),((O128-'Infill Capacities'!$DC$16)*'Infill Capacities'!$CT$6*('Infill Capacities'!$CY$16)+'Infill Capacities'!$CS$16))+_xlfn.IFS((O128&lt;='Frame Capacities'!$BS$16),(O128*'Frame Capacities'!$BM$6*'Frame Capacities'!$BN$16),(AND((O128&gt;'Frame Capacities'!$BS$16),(O128&lt;='Frame Capacities'!$BT$16))),((O128-'Frame Capacities'!$BS$16)*'Frame Capacities'!$BM$6*('Frame Capacities'!$BO$16)+'Frame Capacities'!$BI$16),(AND((O128&gt;'Frame Capacities'!$BT$16),(O128&lt;='Frame Capacities'!$BU$16))),((O128-'Frame Capacities'!$BT$16)*'Frame Capacities'!$BM$6*('Frame Capacities'!$BP$16)+'Frame Capacities'!$BJ$16),(AND((O128&gt;'Frame Capacities'!$BU$16),(O128&lt;='Frame Capacities'!$BV$16))),((O128-'Frame Capacities'!$BU$16)*'Frame Capacities'!$BM$6*('Frame Capacities'!$BQ$16)+'Frame Capacities'!$BK$16))</f>
        <v>383.25670485965702</v>
      </c>
      <c r="U128" s="39">
        <f>U127+T128*K128</f>
        <v>2377.8266538845292</v>
      </c>
      <c r="V128" s="44" t="s">
        <v>134</v>
      </c>
      <c r="W128" s="150"/>
      <c r="X128" s="17">
        <v>4</v>
      </c>
      <c r="Y128" s="15">
        <f>'Structural Information'!$Z$8</f>
        <v>40.367000000000004</v>
      </c>
      <c r="Z128" s="15">
        <f t="shared" si="61"/>
        <v>0.81029515259248852</v>
      </c>
      <c r="AA128" s="15">
        <f t="shared" si="62"/>
        <v>9.5209680429617407</v>
      </c>
      <c r="AB128" s="24">
        <f>T131/M126</f>
        <v>20834.573082414572</v>
      </c>
    </row>
    <row r="129" spans="2:28" x14ac:dyDescent="0.25">
      <c r="B129" s="14">
        <f>B130+3</f>
        <v>8.75</v>
      </c>
      <c r="C129" s="14">
        <v>3</v>
      </c>
      <c r="D129" s="16">
        <f>'[1]Displaced Shapes'!O8</f>
        <v>1.1720599999999999E-2</v>
      </c>
      <c r="E129" s="16">
        <f>'[1]Displaced Shapes'!P8</f>
        <v>1.5683300000000001E-2</v>
      </c>
      <c r="F129" s="16">
        <f>'[1]Displaced Shapes'!Q8</f>
        <v>3.6324700000000001E-2</v>
      </c>
      <c r="G129" s="16">
        <f>'[2]Displaced Shapes'!R8</f>
        <v>0</v>
      </c>
      <c r="H129" s="224">
        <v>1.0685428291396376E-3</v>
      </c>
      <c r="I129" s="116"/>
      <c r="J129" s="40">
        <v>3</v>
      </c>
      <c r="K129" s="39">
        <f>'Structural Information'!$U$9</f>
        <v>3</v>
      </c>
      <c r="L129" s="39">
        <f>L130+K129</f>
        <v>8.75</v>
      </c>
      <c r="M129" s="77">
        <f>'Yield Mechanism'!$V$60</f>
        <v>1.5273795531813246E-2</v>
      </c>
      <c r="N129" s="16">
        <f>M129-M130</f>
        <v>5.3120836350473294E-3</v>
      </c>
      <c r="O129" s="41">
        <f t="shared" si="58"/>
        <v>1.7706945450157764E-3</v>
      </c>
      <c r="P129" s="77">
        <f>$C$29</f>
        <v>9.0401636363636392E-3</v>
      </c>
      <c r="Q129" s="77">
        <f>$D$29</f>
        <v>2.1153036582858631E-3</v>
      </c>
      <c r="R129" s="39">
        <f t="shared" si="59"/>
        <v>0.19586974486758621</v>
      </c>
      <c r="S129" s="15">
        <f t="shared" si="60"/>
        <v>0.83708763896842087</v>
      </c>
      <c r="T129" s="39">
        <f>_xlfn.IFS((O129&lt;='Infill Capacities'!$DA$17),(O129*'Infill Capacities'!$CU$17*'Infill Capacities'!$CT$7),(AND((O129&gt;'Infill Capacities'!$DA$17),(O129&lt;='Infill Capacities'!$DB$17))),((O129-'Infill Capacities'!$DA$17)*'Infill Capacities'!$CT$7*('Infill Capacities'!$CW$17)+'Infill Capacities'!$CP$17),(AND((O129&gt;'Infill Capacities'!$DB$17),(O129&lt;='Infill Capacities'!$DC$17))),((O129-'Infill Capacities'!$DB$17)*'Infill Capacities'!$CT$7*('Infill Capacities'!$CX$17)+'Infill Capacities'!$CQ$17),(AND((O129&gt;'Infill Capacities'!$DC$17),(O129&lt;='Infill Capacities'!$DD$17))),((O129-'Infill Capacities'!$DC$17)*'Infill Capacities'!$CT$7*('Infill Capacities'!$CY$17)+'Infill Capacities'!$CS$17))+_xlfn.IFS((O129&lt;='Frame Capacities'!$BS$17),(O129*'Frame Capacities'!$BM$7*'Frame Capacities'!$BN$17),(AND((O129&gt;'Frame Capacities'!$BS$17),(O129&lt;='Frame Capacities'!$BT$17))),((O129-'Frame Capacities'!$BS$17)*'Frame Capacities'!$BM$7*('Frame Capacities'!$BO$17)+'Frame Capacities'!$BI$17),(AND((O129&gt;'Frame Capacities'!$BT$17),(O129&lt;='Frame Capacities'!$BU$17))),((O129-'Frame Capacities'!$BT$17)*'Frame Capacities'!$BM$7*('Frame Capacities'!$BP$17)+'Frame Capacities'!$BJ$17),(AND((O129&gt;'Frame Capacities'!$BU$17),(O129&lt;='Frame Capacities'!$BV$17))),((O129-'Frame Capacities'!$BU$17)*'Frame Capacities'!$BM$7*('Frame Capacities'!$BQ$17)+'Frame Capacities'!$BK$17))</f>
        <v>468.48880902022347</v>
      </c>
      <c r="U129" s="39">
        <f>U128+T129*K129</f>
        <v>3783.2930809451996</v>
      </c>
      <c r="V129" s="42">
        <v>0</v>
      </c>
      <c r="W129" s="150"/>
      <c r="X129" s="17">
        <v>3</v>
      </c>
      <c r="Y129" s="15">
        <f>'Structural Information'!$Z$9</f>
        <v>40.367000000000004</v>
      </c>
      <c r="Z129" s="15">
        <f t="shared" si="61"/>
        <v>0.61655730423270538</v>
      </c>
      <c r="AA129" s="15">
        <f t="shared" si="62"/>
        <v>5.3948764120361723</v>
      </c>
      <c r="AB129" s="23" t="s">
        <v>411</v>
      </c>
    </row>
    <row r="130" spans="2:28" x14ac:dyDescent="0.25">
      <c r="B130" s="14">
        <f>B131+3</f>
        <v>5.75</v>
      </c>
      <c r="C130" s="14">
        <v>2</v>
      </c>
      <c r="D130" s="16">
        <f>'[1]Displaced Shapes'!O9</f>
        <v>7.6244900000000003E-3</v>
      </c>
      <c r="E130" s="16">
        <f>'[1]Displaced Shapes'!P9</f>
        <v>1.0264499999999999E-2</v>
      </c>
      <c r="F130" s="16">
        <f>'[1]Displaced Shapes'!Q9</f>
        <v>2.4429200000000002E-2</v>
      </c>
      <c r="G130" s="16">
        <f>'[2]Displaced Shapes'!R9</f>
        <v>0</v>
      </c>
      <c r="H130" s="224">
        <v>7.4207297036692731E-4</v>
      </c>
      <c r="I130" s="116"/>
      <c r="J130" s="40">
        <v>2</v>
      </c>
      <c r="K130" s="39">
        <f>'Structural Information'!$U$10</f>
        <v>3</v>
      </c>
      <c r="L130" s="39">
        <f>L131+K130</f>
        <v>5.75</v>
      </c>
      <c r="M130" s="77">
        <f>'Yield Mechanism'!$V$61</f>
        <v>9.9617118967659166E-3</v>
      </c>
      <c r="N130" s="16">
        <f>M130-M131</f>
        <v>5.3162287174979197E-3</v>
      </c>
      <c r="O130" s="41">
        <f t="shared" si="58"/>
        <v>1.7720762391659733E-3</v>
      </c>
      <c r="P130" s="77">
        <f>$C$30</f>
        <v>8.5386603238057183E-3</v>
      </c>
      <c r="Q130" s="77">
        <f>$D$30</f>
        <v>1.8955928351937364E-3</v>
      </c>
      <c r="R130" s="15">
        <f t="shared" si="59"/>
        <v>0.20753562877134701</v>
      </c>
      <c r="S130" s="15">
        <f t="shared" si="60"/>
        <v>0.93484012297654662</v>
      </c>
      <c r="T130" s="39">
        <f>_xlfn.IFS((O130&lt;='Infill Capacities'!$DA$18),(O130*'Infill Capacities'!$CU$18*'Infill Capacities'!$CT$8),(AND((O130&gt;'Infill Capacities'!$DA$18),(O130&lt;='Infill Capacities'!$DB$18))),((O130-'Infill Capacities'!$DA$18)*'Infill Capacities'!$CT$8*('Infill Capacities'!$CW$18)+'Infill Capacities'!$CP$18),(AND((O130&gt;'Infill Capacities'!$DB$18),(O130&lt;='Infill Capacities'!$DC$18))),((O130-'Infill Capacities'!$DB$18)*'Infill Capacities'!$CT$8*('Infill Capacities'!$CX$18)+'Infill Capacities'!$CQ$18),(AND((O130&gt;'Infill Capacities'!$DC$18),(O130&lt;='Infill Capacities'!$DD$18))),((O130-'Infill Capacities'!$DC$18)*'Infill Capacities'!$CT$8*('Infill Capacities'!$CY$18)+'Infill Capacities'!$CS$18))+_xlfn.IFS((O130&lt;='Frame Capacities'!$BS$18),(O130*'Frame Capacities'!$BM$8*'Frame Capacities'!$BN$18),(AND((O130&gt;'Frame Capacities'!$BS$18),(O130&lt;='Frame Capacities'!$BT$18))),((O130-'Frame Capacities'!$BS$18)*'Frame Capacities'!$BM$8*('Frame Capacities'!$BO$18)+'Frame Capacities'!$BI$18),(AND((O130&gt;'Frame Capacities'!$BT$18),(O130&lt;='Frame Capacities'!$BU$18))),((O130-'Frame Capacities'!$BT$18)*'Frame Capacities'!$BM$8*('Frame Capacities'!$BP$18)+'Frame Capacities'!$BJ$18),(AND((O130&gt;'Frame Capacities'!$BU$18),(O130&lt;='Frame Capacities'!$BV$18))),((O130-'Frame Capacities'!$BU$18)*'Frame Capacities'!$BM$8*('Frame Capacities'!$BQ$18)+'Frame Capacities'!$BK$18))</f>
        <v>524.07735597332055</v>
      </c>
      <c r="U130" s="39">
        <f>U129+T130*K130</f>
        <v>5355.5251488651611</v>
      </c>
      <c r="V130" s="43"/>
      <c r="W130" s="150"/>
      <c r="X130" s="17">
        <v>2</v>
      </c>
      <c r="Y130" s="15">
        <f>'Structural Information'!$Z$10</f>
        <v>40.367000000000004</v>
      </c>
      <c r="Z130" s="15">
        <f t="shared" si="61"/>
        <v>0.40212442413674981</v>
      </c>
      <c r="AA130" s="15">
        <f t="shared" si="62"/>
        <v>2.3122154387863114</v>
      </c>
      <c r="AB130" s="15">
        <f>(('Structural Information'!$Z$6*M126+'Structural Information'!$Z$7*M127+'Structural Information'!$Z$8*M128+'Structural Information'!$Z$9*M129+'Structural Information'!$Z$10*M130+'Structural Information'!$Z$11*M131)^2)/('Structural Information'!$Z$6*M126*M126+'Structural Information'!$Z$7*M127*M127+'Structural Information'!$Z$8*M128*M128+'Structural Information'!$Z$9*M129*M129+'Structural Information'!$Z$10*M130*M130+'Structural Information'!$Z$11*M131*M131)</f>
        <v>198.09250234282038</v>
      </c>
    </row>
    <row r="131" spans="2:28" x14ac:dyDescent="0.25">
      <c r="B131" s="14">
        <v>2.75</v>
      </c>
      <c r="C131" s="14">
        <v>1</v>
      </c>
      <c r="D131" s="16">
        <f>'[1]Displaced Shapes'!O10</f>
        <v>3.34528E-3</v>
      </c>
      <c r="E131" s="16">
        <f>'[1]Displaced Shapes'!P10</f>
        <v>4.5002200000000001E-3</v>
      </c>
      <c r="F131" s="16">
        <f>'[1]Displaced Shapes'!Q10</f>
        <v>1.0424599999999999E-2</v>
      </c>
      <c r="G131" s="16">
        <f>'[2]Displaced Shapes'!R10</f>
        <v>0</v>
      </c>
      <c r="H131" s="224">
        <v>2.8282778277885371E-4</v>
      </c>
      <c r="I131" s="116"/>
      <c r="J131" s="40">
        <v>1</v>
      </c>
      <c r="K131" s="39">
        <f>'Structural Information'!$U$11</f>
        <v>2.75</v>
      </c>
      <c r="L131" s="39">
        <f>K131</f>
        <v>2.75</v>
      </c>
      <c r="M131" s="77">
        <f>'Yield Mechanism'!$V$62</f>
        <v>4.6454831792679969E-3</v>
      </c>
      <c r="N131" s="16">
        <f>M131</f>
        <v>4.6454831792679969E-3</v>
      </c>
      <c r="O131" s="41">
        <f t="shared" si="58"/>
        <v>1.689266610642908E-3</v>
      </c>
      <c r="P131" s="77">
        <f>$C$31</f>
        <v>6.5680321766578668E-3</v>
      </c>
      <c r="Q131" s="77">
        <f>$D$31</f>
        <v>1.7874727391059869E-3</v>
      </c>
      <c r="R131" s="15">
        <f t="shared" si="59"/>
        <v>0.25719523979288555</v>
      </c>
      <c r="S131" s="15">
        <f t="shared" si="60"/>
        <v>0.94505867065016214</v>
      </c>
      <c r="T131" s="39">
        <f>_xlfn.IFS((O131&lt;='Infill Capacities'!$DA$19),(O131*'Infill Capacities'!$CU$19*'Infill Capacities'!$CT$9),(AND((O131&gt;'Infill Capacities'!$DA$19),(O131&lt;='Infill Capacities'!$DB$19))),((O131-'Infill Capacities'!$DA$19)*'Infill Capacities'!$CT$9*('Infill Capacities'!$CW$19)+'Infill Capacities'!$CP$19),(AND((O131&gt;'Infill Capacities'!$DB$19),(O131&lt;='Infill Capacities'!$DC$19))),((O131-'Infill Capacities'!$DB$19)*'Infill Capacities'!$CT$9*('Infill Capacities'!$CX$19)+'Infill Capacities'!$CQ$19),(AND((O131&gt;'Infill Capacities'!$DC$19),(O131&lt;='Infill Capacities'!$DD$19))),((O131-'Infill Capacities'!$DC$19)*'Infill Capacities'!$CT$9*('Infill Capacities'!$CY$19)+'Infill Capacities'!$CS$19))+_xlfn.IFS((O131&lt;='Frame Capacities'!$BS$19),(O131*'Frame Capacities'!$BM$9*'Frame Capacities'!$BN$19),(AND((O131&gt;'Frame Capacities'!$BS$19),(O131&lt;='Frame Capacities'!$BT$19))),((O131-'Frame Capacities'!$BS$19)*'Frame Capacities'!$BM$9*('Frame Capacities'!$BO$19)+'Frame Capacities'!$BI$19),(AND((O131&gt;'Frame Capacities'!$BT$19),(O131&lt;='Frame Capacities'!$BU$19))),((O131-'Frame Capacities'!$BT$19)*'Frame Capacities'!$BM$9*('Frame Capacities'!$BP$19)+'Frame Capacities'!$BJ$19),(AND((O131&gt;'Frame Capacities'!$BU$19),(O131&lt;='Frame Capacities'!$BV$19))),((O131-'Frame Capacities'!$BU$19)*'Frame Capacities'!$BM$9*('Frame Capacities'!$BQ$19)+'Frame Capacities'!$BK$19))</f>
        <v>550</v>
      </c>
      <c r="U131" s="39">
        <f>U130+T131*K131</f>
        <v>6868.0251488651611</v>
      </c>
      <c r="V131" s="45"/>
      <c r="W131" s="150"/>
      <c r="X131" s="17">
        <v>1</v>
      </c>
      <c r="Y131" s="15">
        <f>'Structural Information'!$Z$11</f>
        <v>40.367000000000004</v>
      </c>
      <c r="Z131" s="15">
        <f t="shared" si="61"/>
        <v>0.18752421949751125</v>
      </c>
      <c r="AA131" s="15">
        <f t="shared" si="62"/>
        <v>0.51569160361815591</v>
      </c>
      <c r="AB131" s="14" t="s">
        <v>410</v>
      </c>
    </row>
    <row r="132" spans="2:28" x14ac:dyDescent="0.25">
      <c r="B132" s="115">
        <v>0</v>
      </c>
      <c r="C132" s="14">
        <v>0</v>
      </c>
      <c r="D132" s="16">
        <f>'[1]Displaced Shapes'!O11</f>
        <v>0</v>
      </c>
      <c r="E132" s="16">
        <f>'[1]Displaced Shapes'!P11</f>
        <v>0</v>
      </c>
      <c r="F132" s="16">
        <f>'[1]Displaced Shapes'!Q11</f>
        <v>0</v>
      </c>
      <c r="G132" s="16">
        <f>'[2]Displaced Shapes'!R11</f>
        <v>0</v>
      </c>
      <c r="H132" s="224">
        <v>-9.1636399999999996E-10</v>
      </c>
      <c r="I132" s="116"/>
      <c r="X132" s="35"/>
      <c r="Y132" s="14" t="s">
        <v>99</v>
      </c>
      <c r="Z132" s="22">
        <f>SUM(Z126:Z131)</f>
        <v>3.978553751602361</v>
      </c>
      <c r="AA132" s="22">
        <f>SUM(AA126:AA131)</f>
        <v>49.681142069634426</v>
      </c>
      <c r="AB132" s="24">
        <f>2*PI()*SQRT(AB130/AB128)</f>
        <v>0.61266290312633409</v>
      </c>
    </row>
    <row r="134" spans="2:28" ht="18.75" x14ac:dyDescent="0.25">
      <c r="B134" s="938" t="s">
        <v>143</v>
      </c>
      <c r="C134" s="939"/>
      <c r="D134" s="939"/>
      <c r="E134" s="939"/>
      <c r="F134" s="939"/>
      <c r="G134" s="939"/>
      <c r="H134" s="940"/>
      <c r="J134" s="916" t="s">
        <v>414</v>
      </c>
      <c r="K134" s="917"/>
      <c r="L134" s="917"/>
      <c r="M134" s="917"/>
      <c r="N134" s="917"/>
      <c r="O134" s="917"/>
      <c r="P134" s="917"/>
      <c r="Q134" s="917"/>
      <c r="R134" s="917"/>
      <c r="S134" s="917"/>
      <c r="T134" s="917"/>
      <c r="U134" s="917"/>
      <c r="V134" s="918"/>
      <c r="X134" s="899" t="s">
        <v>128</v>
      </c>
      <c r="Y134" s="899"/>
      <c r="Z134" s="899"/>
      <c r="AA134" s="899"/>
      <c r="AB134" s="899"/>
    </row>
    <row r="135" spans="2:28" ht="15" customHeight="1" x14ac:dyDescent="0.25">
      <c r="B135" s="942" t="s">
        <v>9</v>
      </c>
      <c r="C135" s="943" t="s">
        <v>137</v>
      </c>
      <c r="D135" s="943" t="s">
        <v>138</v>
      </c>
      <c r="E135" s="943" t="s">
        <v>139</v>
      </c>
      <c r="F135" s="943" t="s">
        <v>140</v>
      </c>
      <c r="G135" s="943" t="s">
        <v>141</v>
      </c>
      <c r="H135" s="943" t="s">
        <v>142</v>
      </c>
      <c r="J135" s="553" t="s">
        <v>9</v>
      </c>
      <c r="K135" s="550" t="s">
        <v>3</v>
      </c>
      <c r="L135" s="550" t="s">
        <v>92</v>
      </c>
      <c r="M135" s="869" t="s">
        <v>94</v>
      </c>
      <c r="N135" s="869" t="s">
        <v>102</v>
      </c>
      <c r="O135" s="868" t="s">
        <v>123</v>
      </c>
      <c r="P135" s="868" t="s">
        <v>295</v>
      </c>
      <c r="Q135" s="868" t="s">
        <v>296</v>
      </c>
      <c r="R135" s="869" t="s">
        <v>298</v>
      </c>
      <c r="S135" s="869" t="s">
        <v>297</v>
      </c>
      <c r="T135" s="553" t="s">
        <v>96</v>
      </c>
      <c r="U135" s="550" t="s">
        <v>124</v>
      </c>
      <c r="V135" s="553" t="s">
        <v>100</v>
      </c>
      <c r="X135" s="553" t="s">
        <v>9</v>
      </c>
      <c r="Y135" s="896" t="s">
        <v>97</v>
      </c>
      <c r="Z135" s="896" t="s">
        <v>98</v>
      </c>
      <c r="AA135" s="896" t="s">
        <v>126</v>
      </c>
      <c r="AB135" s="550" t="s">
        <v>127</v>
      </c>
    </row>
    <row r="136" spans="2:28" x14ac:dyDescent="0.25">
      <c r="B136" s="942"/>
      <c r="C136" s="942"/>
      <c r="D136" s="942"/>
      <c r="E136" s="942"/>
      <c r="F136" s="942"/>
      <c r="G136" s="942"/>
      <c r="H136" s="942"/>
      <c r="J136" s="553"/>
      <c r="K136" s="550"/>
      <c r="L136" s="550"/>
      <c r="M136" s="553"/>
      <c r="N136" s="553"/>
      <c r="O136" s="550"/>
      <c r="P136" s="868"/>
      <c r="Q136" s="868"/>
      <c r="R136" s="869"/>
      <c r="S136" s="869"/>
      <c r="T136" s="553"/>
      <c r="U136" s="550"/>
      <c r="V136" s="553"/>
      <c r="X136" s="553"/>
      <c r="Y136" s="896"/>
      <c r="Z136" s="896"/>
      <c r="AA136" s="896"/>
      <c r="AB136" s="550"/>
    </row>
    <row r="137" spans="2:28" x14ac:dyDescent="0.25">
      <c r="B137" s="46">
        <v>6</v>
      </c>
      <c r="C137" s="16">
        <f t="shared" ref="C137:C143" si="63">M5-H126</f>
        <v>2.5113310255956582E-2</v>
      </c>
      <c r="D137" s="16">
        <f t="shared" ref="D137:D142" si="64">M16-H126</f>
        <v>2.5113310255956582E-2</v>
      </c>
      <c r="E137" s="16">
        <f t="shared" ref="E137:E142" si="65">M27-H126</f>
        <v>2.5113310255956582E-2</v>
      </c>
      <c r="F137" s="16">
        <f t="shared" ref="F137:F142" si="66">M38-H126</f>
        <v>2.5113310255956582E-2</v>
      </c>
      <c r="G137" s="16">
        <f t="shared" ref="G137:G142" si="67">M49-H126</f>
        <v>2.5113310255956582E-2</v>
      </c>
      <c r="H137" s="16">
        <f t="shared" ref="H137:H142" si="68">M104-H126</f>
        <v>2.5113310255956582E-2</v>
      </c>
      <c r="J137" s="40">
        <v>6</v>
      </c>
      <c r="K137" s="39">
        <f>'Structural Information'!$U$6</f>
        <v>3</v>
      </c>
      <c r="L137" s="39">
        <f>L138+K137</f>
        <v>17.75</v>
      </c>
      <c r="M137" s="77">
        <f>'Yield Mechanism'!$V$57</f>
        <v>2.6398429083446286E-2</v>
      </c>
      <c r="N137" s="16">
        <f>M137-M138</f>
        <v>2.5419457715451128E-3</v>
      </c>
      <c r="O137" s="41">
        <f t="shared" ref="O137:O142" si="69">N137/K137</f>
        <v>8.4731525718170428E-4</v>
      </c>
      <c r="P137" s="77">
        <f>$C$26</f>
        <v>8.2871046175051685E-3</v>
      </c>
      <c r="Q137" s="77">
        <f>$D$26</f>
        <v>3.5410993298384918E-3</v>
      </c>
      <c r="R137" s="15">
        <f t="shared" ref="R137:R142" si="70">O137/P137</f>
        <v>0.10224502963216946</v>
      </c>
      <c r="S137" s="15">
        <f t="shared" ref="S137:S142" si="71">O137/Q137</f>
        <v>0.23928028509167801</v>
      </c>
      <c r="T137" s="39">
        <f>_xlfn.IFS((O137&lt;='Infill Capacities'!$DA$14),(O137*'Infill Capacities'!$CU$14*'Infill Capacities'!$CT$4),(AND((O137&gt;'Infill Capacities'!$DA$14),(O137&lt;='Infill Capacities'!$DB$14))),((O137-'Infill Capacities'!$DA$14)*'Infill Capacities'!$CT$4*('Infill Capacities'!$CW$14)+'Infill Capacities'!$CP$14),(AND((O137&gt;'Infill Capacities'!$DB$14),(O137&lt;='Infill Capacities'!$DC$14))),((O137-'Infill Capacities'!$DB$14)*'Infill Capacities'!$CT$4*('Infill Capacities'!$CX$14)+'Infill Capacities'!$CQ$14),(AND((O137&gt;'Infill Capacities'!$DC$14),(O137&lt;='Infill Capacities'!$DD$14))),((O137-'Infill Capacities'!$DC$14)*'Infill Capacities'!$CT$4*('Infill Capacities'!$CY$14)+'Infill Capacities'!$CS$14))+_xlfn.IFS((O137&lt;='Frame Capacities'!$BS$14),(O137*'Frame Capacities'!$BM$4*'Frame Capacities'!$BN$14),(AND((O137&gt;'Frame Capacities'!$BS$14),(O137&lt;='Frame Capacities'!$BT$14))),((O137-'Frame Capacities'!$BS$14)*'Frame Capacities'!$BM$4*('Frame Capacities'!$BO$14)+'Frame Capacities'!$BI$14),(AND((O137&gt;'Frame Capacities'!$BT$14),(O137&lt;='Frame Capacities'!$BU$14))),((O137-'Frame Capacities'!$BT$14)*'Frame Capacities'!$BM$4*('Frame Capacities'!$BP$14)+'Frame Capacities'!$BJ$14),(AND((O137&gt;'Frame Capacities'!$BU$14),(O137&lt;='Frame Capacities'!$BV$14))),((O137-'Frame Capacities'!$BU$14)*'Frame Capacities'!$BM$4*('Frame Capacities'!$BQ$14)+'Frame Capacities'!$BK$14))</f>
        <v>138.11123975575882</v>
      </c>
      <c r="U137" s="39">
        <f>K137*T137</f>
        <v>414.33371926727648</v>
      </c>
      <c r="V137" s="15">
        <f>U142/AB137</f>
        <v>550.00360466387156</v>
      </c>
      <c r="W137" s="150"/>
      <c r="X137" s="17">
        <v>6</v>
      </c>
      <c r="Y137" s="15">
        <f>'Structural Information'!$Z$6</f>
        <v>37.8446</v>
      </c>
      <c r="Z137" s="15">
        <f t="shared" ref="Z137:Z142" si="72">Y137*M137</f>
        <v>0.99903798929139132</v>
      </c>
      <c r="AA137" s="15">
        <f t="shared" ref="AA137:AA142" si="73">Z137*L137</f>
        <v>17.732924309922197</v>
      </c>
      <c r="AB137" s="15">
        <f>AA143/Z143</f>
        <v>12.48723661195362</v>
      </c>
    </row>
    <row r="138" spans="2:28" x14ac:dyDescent="0.25">
      <c r="B138" s="46">
        <v>5</v>
      </c>
      <c r="C138" s="16">
        <f t="shared" si="63"/>
        <v>2.2501055681309657E-2</v>
      </c>
      <c r="D138" s="16">
        <f t="shared" si="64"/>
        <v>2.2501055681309657E-2</v>
      </c>
      <c r="E138" s="16">
        <f t="shared" si="65"/>
        <v>2.2501055681309657E-2</v>
      </c>
      <c r="F138" s="16">
        <f t="shared" si="66"/>
        <v>2.2501055681309657E-2</v>
      </c>
      <c r="G138" s="16">
        <f t="shared" si="67"/>
        <v>2.2501055681309657E-2</v>
      </c>
      <c r="H138" s="16">
        <f t="shared" si="68"/>
        <v>2.2501055681309657E-2</v>
      </c>
      <c r="I138" s="367"/>
      <c r="J138" s="40">
        <v>5</v>
      </c>
      <c r="K138" s="39">
        <f>'Structural Information'!$U$7</f>
        <v>3</v>
      </c>
      <c r="L138" s="39">
        <f>L139+K138</f>
        <v>14.75</v>
      </c>
      <c r="M138" s="77">
        <f>'Yield Mechanism'!$V$58</f>
        <v>2.3856483311901173E-2</v>
      </c>
      <c r="N138" s="16">
        <f>M138-M139</f>
        <v>3.7832761725921232E-3</v>
      </c>
      <c r="O138" s="41">
        <f t="shared" si="69"/>
        <v>1.2610920575307077E-3</v>
      </c>
      <c r="P138" s="77">
        <f>$C$27</f>
        <v>9.5976000000000013E-3</v>
      </c>
      <c r="Q138" s="77">
        <f>$D$27</f>
        <v>2.6401516470303181E-3</v>
      </c>
      <c r="R138" s="15">
        <f t="shared" si="70"/>
        <v>0.13139660514406806</v>
      </c>
      <c r="S138" s="15">
        <f t="shared" si="71"/>
        <v>0.47765894771582645</v>
      </c>
      <c r="T138" s="39">
        <f>_xlfn.IFS((O138&lt;='Infill Capacities'!$DA$15),(O138*'Infill Capacities'!$CU$15*'Infill Capacities'!$CT$5),(AND((O138&gt;'Infill Capacities'!$DA$15),(O138&lt;='Infill Capacities'!$DB$15))),((O138-'Infill Capacities'!$DA$15)*'Infill Capacities'!$CT$5*('Infill Capacities'!$CW$15)+'Infill Capacities'!$CP$15),(AND((O138&gt;'Infill Capacities'!$DB$15),(O138&lt;='Infill Capacities'!$DC$15))),((O138-'Infill Capacities'!$DB$15)*'Infill Capacities'!$CT$5*('Infill Capacities'!$CX$15)+'Infill Capacities'!$CQ$15),(AND((O138&gt;'Infill Capacities'!$DC$15),(O138&lt;='Infill Capacities'!$DD$15))),((O138-'Infill Capacities'!$DC$15)*'Infill Capacities'!$CT$5*('Infill Capacities'!$CY$15)+'Infill Capacities'!$CS$15))+_xlfn.IFS((O138&lt;='Frame Capacities'!$BS$15),(O138*'Frame Capacities'!$BM$5*'Frame Capacities'!$BN$15),(AND((O138&gt;'Frame Capacities'!$BS$15),(O138&lt;='Frame Capacities'!$BT$15))),((O138-'Frame Capacities'!$BS$15)*'Frame Capacities'!$BM$5*('Frame Capacities'!$BO$15)+'Frame Capacities'!$BI$15),(AND((O138&gt;'Frame Capacities'!$BT$15),(O138&lt;='Frame Capacities'!$BU$15))),((O138-'Frame Capacities'!$BT$15)*'Frame Capacities'!$BM$5*('Frame Capacities'!$BP$15)+'Frame Capacities'!$BJ$15),(AND((O138&gt;'Frame Capacities'!$BU$15),(O138&lt;='Frame Capacities'!$BV$15))),((O138-'Frame Capacities'!$BU$15)*'Frame Capacities'!$BM$5*('Frame Capacities'!$BQ$15)+'Frame Capacities'!$BK$15))</f>
        <v>271.24094001276052</v>
      </c>
      <c r="U138" s="39">
        <f>U137+T138*K138</f>
        <v>1228.0565393055581</v>
      </c>
      <c r="V138" s="43"/>
      <c r="W138" s="150"/>
      <c r="X138" s="17">
        <v>5</v>
      </c>
      <c r="Y138" s="15">
        <f>'Structural Information'!$Z$7</f>
        <v>40.367000000000004</v>
      </c>
      <c r="Z138" s="15">
        <f t="shared" si="72"/>
        <v>0.96301466185151474</v>
      </c>
      <c r="AA138" s="15">
        <f t="shared" si="73"/>
        <v>14.204466262309843</v>
      </c>
      <c r="AB138" s="14" t="s">
        <v>409</v>
      </c>
    </row>
    <row r="139" spans="2:28" x14ac:dyDescent="0.25">
      <c r="B139" s="46">
        <v>4</v>
      </c>
      <c r="C139" s="16">
        <f t="shared" si="63"/>
        <v>1.8756421286285005E-2</v>
      </c>
      <c r="D139" s="16">
        <f t="shared" si="64"/>
        <v>1.8756421286285005E-2</v>
      </c>
      <c r="E139" s="16">
        <f t="shared" si="65"/>
        <v>1.8756421286285005E-2</v>
      </c>
      <c r="F139" s="16">
        <f t="shared" si="66"/>
        <v>1.8756421286285005E-2</v>
      </c>
      <c r="G139" s="16">
        <f t="shared" si="67"/>
        <v>1.8756421286285005E-2</v>
      </c>
      <c r="H139" s="16">
        <f t="shared" si="68"/>
        <v>1.8756421286285005E-2</v>
      </c>
      <c r="I139" s="367"/>
      <c r="J139" s="40">
        <v>4</v>
      </c>
      <c r="K139" s="39">
        <f>'Structural Information'!$U$8</f>
        <v>3</v>
      </c>
      <c r="L139" s="39">
        <f>L140+K139</f>
        <v>11.75</v>
      </c>
      <c r="M139" s="77">
        <f>'Yield Mechanism'!$V$59</f>
        <v>2.007320713930905E-2</v>
      </c>
      <c r="N139" s="41">
        <f>M139-M140</f>
        <v>4.7994116074958036E-3</v>
      </c>
      <c r="O139" s="41">
        <f t="shared" si="69"/>
        <v>1.5998038691652679E-3</v>
      </c>
      <c r="P139" s="77">
        <f>$C$28</f>
        <v>9.5975999999999995E-3</v>
      </c>
      <c r="Q139" s="77">
        <f>$D$28</f>
        <v>2.3645656029115843E-3</v>
      </c>
      <c r="R139" s="15">
        <f t="shared" si="70"/>
        <v>0.16668790834846919</v>
      </c>
      <c r="S139" s="15">
        <f t="shared" si="71"/>
        <v>0.67657411035471604</v>
      </c>
      <c r="T139" s="39">
        <f>_xlfn.IFS((O139&lt;='Infill Capacities'!$DA$16),(O139*'Infill Capacities'!$CU$16*'Infill Capacities'!$CT$6),(AND((O139&gt;'Infill Capacities'!$DA$16),(O139&lt;='Infill Capacities'!$DB$16))),((O139-'Infill Capacities'!$DA$16)*'Infill Capacities'!$CT$6*('Infill Capacities'!$CW$16)+'Infill Capacities'!$CP$16),(AND((O139&gt;'Infill Capacities'!$DB$16),(O139&lt;='Infill Capacities'!$DC$16))),((O139-'Infill Capacities'!$DB$16)*'Infill Capacities'!$CT$6*('Infill Capacities'!$CX$16)+'Infill Capacities'!$CQ$16),(AND((O139&gt;'Infill Capacities'!$DC$16),(O139&lt;='Infill Capacities'!$DD$16))),((O139-'Infill Capacities'!$DC$16)*'Infill Capacities'!$CT$6*('Infill Capacities'!$CY$16)+'Infill Capacities'!$CS$16))+_xlfn.IFS((O139&lt;='Frame Capacities'!$BS$16),(O139*'Frame Capacities'!$BM$6*'Frame Capacities'!$BN$16),(AND((O139&gt;'Frame Capacities'!$BS$16),(O139&lt;='Frame Capacities'!$BT$16))),((O139-'Frame Capacities'!$BS$16)*'Frame Capacities'!$BM$6*('Frame Capacities'!$BO$16)+'Frame Capacities'!$BI$16),(AND((O139&gt;'Frame Capacities'!$BT$16),(O139&lt;='Frame Capacities'!$BU$16))),((O139-'Frame Capacities'!$BT$16)*'Frame Capacities'!$BM$6*('Frame Capacities'!$BP$16)+'Frame Capacities'!$BJ$16),(AND((O139&gt;'Frame Capacities'!$BU$16),(O139&lt;='Frame Capacities'!$BV$16))),((O139-'Frame Capacities'!$BU$16)*'Frame Capacities'!$BM$6*('Frame Capacities'!$BQ$16)+'Frame Capacities'!$BK$16))</f>
        <v>383.25670485965702</v>
      </c>
      <c r="U139" s="39">
        <f>U138+T139*K139</f>
        <v>2377.8266538845292</v>
      </c>
      <c r="V139" s="44" t="s">
        <v>134</v>
      </c>
      <c r="W139" s="150"/>
      <c r="X139" s="17">
        <v>4</v>
      </c>
      <c r="Y139" s="15">
        <f>'Structural Information'!$Z$8</f>
        <v>40.367000000000004</v>
      </c>
      <c r="Z139" s="15">
        <f t="shared" si="72"/>
        <v>0.81029515259248852</v>
      </c>
      <c r="AA139" s="15">
        <f t="shared" si="73"/>
        <v>9.5209680429617407</v>
      </c>
      <c r="AB139" s="24">
        <f>T142/M137</f>
        <v>20834.573082414572</v>
      </c>
    </row>
    <row r="140" spans="2:28" x14ac:dyDescent="0.25">
      <c r="B140" s="46">
        <v>3</v>
      </c>
      <c r="C140" s="16">
        <f t="shared" si="63"/>
        <v>1.4205252702673608E-2</v>
      </c>
      <c r="D140" s="16">
        <f t="shared" si="64"/>
        <v>1.4205252702673608E-2</v>
      </c>
      <c r="E140" s="16">
        <f t="shared" si="65"/>
        <v>1.4205252702673608E-2</v>
      </c>
      <c r="F140" s="16">
        <f t="shared" si="66"/>
        <v>1.4205252702673608E-2</v>
      </c>
      <c r="G140" s="16">
        <f t="shared" si="67"/>
        <v>1.4205252702673608E-2</v>
      </c>
      <c r="H140" s="16">
        <f t="shared" si="68"/>
        <v>1.4205252702673608E-2</v>
      </c>
      <c r="J140" s="40">
        <v>3</v>
      </c>
      <c r="K140" s="39">
        <f>'Structural Information'!$U$9</f>
        <v>3</v>
      </c>
      <c r="L140" s="39">
        <f>L141+K140</f>
        <v>8.75</v>
      </c>
      <c r="M140" s="77">
        <f>'Yield Mechanism'!$V$60</f>
        <v>1.5273795531813246E-2</v>
      </c>
      <c r="N140" s="16">
        <f>M140-M141</f>
        <v>5.3120836350473294E-3</v>
      </c>
      <c r="O140" s="41">
        <f t="shared" si="69"/>
        <v>1.7706945450157764E-3</v>
      </c>
      <c r="P140" s="77">
        <f>$C$29</f>
        <v>9.0401636363636392E-3</v>
      </c>
      <c r="Q140" s="77">
        <f>$D$29</f>
        <v>2.1153036582858631E-3</v>
      </c>
      <c r="R140" s="39">
        <f t="shared" si="70"/>
        <v>0.19586974486758621</v>
      </c>
      <c r="S140" s="15">
        <f t="shared" si="71"/>
        <v>0.83708763896842087</v>
      </c>
      <c r="T140" s="39">
        <f>_xlfn.IFS((O140&lt;='Infill Capacities'!$DA$17),(O140*'Infill Capacities'!$CU$17*'Infill Capacities'!$CT$7),(AND((O140&gt;'Infill Capacities'!$DA$17),(O140&lt;='Infill Capacities'!$DB$17))),((O140-'Infill Capacities'!$DA$17)*'Infill Capacities'!$CT$7*('Infill Capacities'!$CW$17)+'Infill Capacities'!$CP$17),(AND((O140&gt;'Infill Capacities'!$DB$17),(O140&lt;='Infill Capacities'!$DC$17))),((O140-'Infill Capacities'!$DB$17)*'Infill Capacities'!$CT$7*('Infill Capacities'!$CX$17)+'Infill Capacities'!$CQ$17),(AND((O140&gt;'Infill Capacities'!$DC$17),(O140&lt;='Infill Capacities'!$DD$17))),((O140-'Infill Capacities'!$DC$17)*'Infill Capacities'!$CT$7*('Infill Capacities'!$CY$17)+'Infill Capacities'!$CS$17))+_xlfn.IFS((O140&lt;='Frame Capacities'!$BS$17),(O140*'Frame Capacities'!$BM$7*'Frame Capacities'!$BN$17),(AND((O140&gt;'Frame Capacities'!$BS$17),(O140&lt;='Frame Capacities'!$BT$17))),((O140-'Frame Capacities'!$BS$17)*'Frame Capacities'!$BM$7*('Frame Capacities'!$BO$17)+'Frame Capacities'!$BI$17),(AND((O140&gt;'Frame Capacities'!$BT$17),(O140&lt;='Frame Capacities'!$BU$17))),((O140-'Frame Capacities'!$BT$17)*'Frame Capacities'!$BM$7*('Frame Capacities'!$BP$17)+'Frame Capacities'!$BJ$17),(AND((O140&gt;'Frame Capacities'!$BU$17),(O140&lt;='Frame Capacities'!$BV$17))),((O140-'Frame Capacities'!$BU$17)*'Frame Capacities'!$BM$7*('Frame Capacities'!$BQ$17)+'Frame Capacities'!$BK$17))</f>
        <v>468.48880902022347</v>
      </c>
      <c r="U140" s="39">
        <f>U139+T140*K140</f>
        <v>3783.2930809451996</v>
      </c>
      <c r="V140" s="42">
        <v>0</v>
      </c>
      <c r="W140" s="150"/>
      <c r="X140" s="17">
        <v>3</v>
      </c>
      <c r="Y140" s="15">
        <f>'Structural Information'!$Z$9</f>
        <v>40.367000000000004</v>
      </c>
      <c r="Z140" s="15">
        <f t="shared" si="72"/>
        <v>0.61655730423270538</v>
      </c>
      <c r="AA140" s="15">
        <f t="shared" si="73"/>
        <v>5.3948764120361723</v>
      </c>
      <c r="AB140" s="23" t="s">
        <v>411</v>
      </c>
    </row>
    <row r="141" spans="2:28" x14ac:dyDescent="0.25">
      <c r="B141" s="46">
        <v>2</v>
      </c>
      <c r="C141" s="16">
        <f t="shared" si="63"/>
        <v>9.2196389263989893E-3</v>
      </c>
      <c r="D141" s="16">
        <f t="shared" si="64"/>
        <v>9.2196389263989893E-3</v>
      </c>
      <c r="E141" s="16">
        <f t="shared" si="65"/>
        <v>9.2196389263989893E-3</v>
      </c>
      <c r="F141" s="16">
        <f t="shared" si="66"/>
        <v>9.2196389263989893E-3</v>
      </c>
      <c r="G141" s="16">
        <f t="shared" si="67"/>
        <v>9.2196389263989893E-3</v>
      </c>
      <c r="H141" s="16">
        <f t="shared" si="68"/>
        <v>9.2196389263989893E-3</v>
      </c>
      <c r="J141" s="40">
        <v>2</v>
      </c>
      <c r="K141" s="39">
        <f>'Structural Information'!$U$10</f>
        <v>3</v>
      </c>
      <c r="L141" s="39">
        <f>L142+K141</f>
        <v>5.75</v>
      </c>
      <c r="M141" s="77">
        <f>'Yield Mechanism'!$V$61</f>
        <v>9.9617118967659166E-3</v>
      </c>
      <c r="N141" s="16">
        <f>M141-M142</f>
        <v>5.3162287174979197E-3</v>
      </c>
      <c r="O141" s="41">
        <f t="shared" si="69"/>
        <v>1.7720762391659733E-3</v>
      </c>
      <c r="P141" s="77">
        <f>$C$30</f>
        <v>8.5386603238057183E-3</v>
      </c>
      <c r="Q141" s="77">
        <f>$D$30</f>
        <v>1.8955928351937364E-3</v>
      </c>
      <c r="R141" s="15">
        <f t="shared" si="70"/>
        <v>0.20753562877134701</v>
      </c>
      <c r="S141" s="15">
        <f t="shared" si="71"/>
        <v>0.93484012297654662</v>
      </c>
      <c r="T141" s="39">
        <f>_xlfn.IFS((O141&lt;='Infill Capacities'!$DA$18),(O141*'Infill Capacities'!$CU$18*'Infill Capacities'!$CT$8),(AND((O141&gt;'Infill Capacities'!$DA$18),(O141&lt;='Infill Capacities'!$DB$18))),((O141-'Infill Capacities'!$DA$18)*'Infill Capacities'!$CT$8*('Infill Capacities'!$CW$18)+'Infill Capacities'!$CP$18),(AND((O141&gt;'Infill Capacities'!$DB$18),(O141&lt;='Infill Capacities'!$DC$18))),((O141-'Infill Capacities'!$DB$18)*'Infill Capacities'!$CT$8*('Infill Capacities'!$CX$18)+'Infill Capacities'!$CQ$18),(AND((O141&gt;'Infill Capacities'!$DC$18),(O141&lt;='Infill Capacities'!$DD$18))),((O141-'Infill Capacities'!$DC$18)*'Infill Capacities'!$CT$8*('Infill Capacities'!$CY$18)+'Infill Capacities'!$CS$18))+_xlfn.IFS((O141&lt;='Frame Capacities'!$BS$18),(O141*'Frame Capacities'!$BM$8*'Frame Capacities'!$BN$18),(AND((O141&gt;'Frame Capacities'!$BS$18),(O141&lt;='Frame Capacities'!$BT$18))),((O141-'Frame Capacities'!$BS$18)*'Frame Capacities'!$BM$8*('Frame Capacities'!$BO$18)+'Frame Capacities'!$BI$18),(AND((O141&gt;'Frame Capacities'!$BT$18),(O141&lt;='Frame Capacities'!$BU$18))),((O141-'Frame Capacities'!$BT$18)*'Frame Capacities'!$BM$8*('Frame Capacities'!$BP$18)+'Frame Capacities'!$BJ$18),(AND((O141&gt;'Frame Capacities'!$BU$18),(O141&lt;='Frame Capacities'!$BV$18))),((O141-'Frame Capacities'!$BU$18)*'Frame Capacities'!$BM$8*('Frame Capacities'!$BQ$18)+'Frame Capacities'!$BK$18))</f>
        <v>524.07735597332055</v>
      </c>
      <c r="U141" s="39">
        <f>U140+T141*K141</f>
        <v>5355.5251488651611</v>
      </c>
      <c r="V141" s="43"/>
      <c r="W141" s="150"/>
      <c r="X141" s="17">
        <v>2</v>
      </c>
      <c r="Y141" s="15">
        <f>'Structural Information'!$Z$10</f>
        <v>40.367000000000004</v>
      </c>
      <c r="Z141" s="15">
        <f t="shared" si="72"/>
        <v>0.40212442413674981</v>
      </c>
      <c r="AA141" s="15">
        <f t="shared" si="73"/>
        <v>2.3122154387863114</v>
      </c>
      <c r="AB141" s="15">
        <f>(('Structural Information'!$Z$6*M137+'Structural Information'!$Z$7*M138+'Structural Information'!$Z$8*M139+'Structural Information'!$Z$9*M140+'Structural Information'!$Z$10*M141+'Structural Information'!$Z$11*M142)^2)/('Structural Information'!$Z$6*M137*M137+'Structural Information'!$Z$7*M138*M138+'Structural Information'!$Z$8*M139*M139+'Structural Information'!$Z$9*M140*M140+'Structural Information'!$Z$10*M141*M141+'Structural Information'!$Z$11*M142*M142)</f>
        <v>198.09250234282038</v>
      </c>
    </row>
    <row r="142" spans="2:28" x14ac:dyDescent="0.25">
      <c r="B142" s="46">
        <v>1</v>
      </c>
      <c r="C142" s="16">
        <f t="shared" si="63"/>
        <v>4.3626553964891436E-3</v>
      </c>
      <c r="D142" s="16">
        <f t="shared" si="64"/>
        <v>4.3626553964891436E-3</v>
      </c>
      <c r="E142" s="16">
        <f t="shared" si="65"/>
        <v>4.3626553964891436E-3</v>
      </c>
      <c r="F142" s="16">
        <f t="shared" si="66"/>
        <v>4.3626553964891436E-3</v>
      </c>
      <c r="G142" s="16">
        <f t="shared" si="67"/>
        <v>4.3626553964891436E-3</v>
      </c>
      <c r="H142" s="16">
        <f t="shared" si="68"/>
        <v>4.3626553964891436E-3</v>
      </c>
      <c r="J142" s="40">
        <v>1</v>
      </c>
      <c r="K142" s="39">
        <f>'Structural Information'!$U$11</f>
        <v>2.75</v>
      </c>
      <c r="L142" s="39">
        <f>K142</f>
        <v>2.75</v>
      </c>
      <c r="M142" s="77">
        <f>'Yield Mechanism'!$V$62</f>
        <v>4.6454831792679969E-3</v>
      </c>
      <c r="N142" s="16">
        <f>M142</f>
        <v>4.6454831792679969E-3</v>
      </c>
      <c r="O142" s="41">
        <f t="shared" si="69"/>
        <v>1.689266610642908E-3</v>
      </c>
      <c r="P142" s="77">
        <f>$C$31</f>
        <v>6.5680321766578668E-3</v>
      </c>
      <c r="Q142" s="77">
        <f>$D$31</f>
        <v>1.7874727391059869E-3</v>
      </c>
      <c r="R142" s="15">
        <f t="shared" si="70"/>
        <v>0.25719523979288555</v>
      </c>
      <c r="S142" s="15">
        <f t="shared" si="71"/>
        <v>0.94505867065016214</v>
      </c>
      <c r="T142" s="39">
        <f>_xlfn.IFS((O142&lt;='Infill Capacities'!$DA$19),(O142*'Infill Capacities'!$CU$19*'Infill Capacities'!$CT$9),(AND((O142&gt;'Infill Capacities'!$DA$19),(O142&lt;='Infill Capacities'!$DB$19))),((O142-'Infill Capacities'!$DA$19)*'Infill Capacities'!$CT$9*('Infill Capacities'!$CW$19)+'Infill Capacities'!$CP$19),(AND((O142&gt;'Infill Capacities'!$DB$19),(O142&lt;='Infill Capacities'!$DC$19))),((O142-'Infill Capacities'!$DB$19)*'Infill Capacities'!$CT$9*('Infill Capacities'!$CX$19)+'Infill Capacities'!$CQ$19),(AND((O142&gt;'Infill Capacities'!$DC$19),(O142&lt;='Infill Capacities'!$DD$19))),((O142-'Infill Capacities'!$DC$19)*'Infill Capacities'!$CT$9*('Infill Capacities'!$CY$19)+'Infill Capacities'!$CS$19))+_xlfn.IFS((O142&lt;='Frame Capacities'!$BS$19),(O142*'Frame Capacities'!$BM$9*'Frame Capacities'!$BN$19),(AND((O142&gt;'Frame Capacities'!$BS$19),(O142&lt;='Frame Capacities'!$BT$19))),((O142-'Frame Capacities'!$BS$19)*'Frame Capacities'!$BM$9*('Frame Capacities'!$BO$19)+'Frame Capacities'!$BI$19),(AND((O142&gt;'Frame Capacities'!$BT$19),(O142&lt;='Frame Capacities'!$BU$19))),((O142-'Frame Capacities'!$BT$19)*'Frame Capacities'!$BM$9*('Frame Capacities'!$BP$19)+'Frame Capacities'!$BJ$19),(AND((O142&gt;'Frame Capacities'!$BU$19),(O142&lt;='Frame Capacities'!$BV$19))),((O142-'Frame Capacities'!$BU$19)*'Frame Capacities'!$BM$9*('Frame Capacities'!$BQ$19)+'Frame Capacities'!$BK$19))</f>
        <v>550</v>
      </c>
      <c r="U142" s="39">
        <f>U141+T142*K142</f>
        <v>6868.0251488651611</v>
      </c>
      <c r="V142" s="45"/>
      <c r="W142" s="150"/>
      <c r="X142" s="17">
        <v>1</v>
      </c>
      <c r="Y142" s="15">
        <f>'Structural Information'!$Z$11</f>
        <v>40.367000000000004</v>
      </c>
      <c r="Z142" s="15">
        <f t="shared" si="72"/>
        <v>0.18752421949751125</v>
      </c>
      <c r="AA142" s="15">
        <f t="shared" si="73"/>
        <v>0.51569160361815591</v>
      </c>
      <c r="AB142" s="14" t="s">
        <v>410</v>
      </c>
    </row>
    <row r="143" spans="2:28" x14ac:dyDescent="0.25">
      <c r="B143" s="47">
        <v>0</v>
      </c>
      <c r="C143" s="16">
        <f t="shared" si="63"/>
        <v>9.1636399999999996E-10</v>
      </c>
      <c r="D143" s="16">
        <f>M22</f>
        <v>0</v>
      </c>
      <c r="E143" s="16">
        <v>0</v>
      </c>
      <c r="F143" s="16">
        <v>0</v>
      </c>
      <c r="G143" s="16">
        <v>0</v>
      </c>
      <c r="H143" s="16">
        <f>M66-H132</f>
        <v>9.1636399999999996E-10</v>
      </c>
      <c r="X143" s="35"/>
      <c r="Y143" s="14" t="s">
        <v>99</v>
      </c>
      <c r="Z143" s="22">
        <f>SUM(Z137:Z142)</f>
        <v>3.978553751602361</v>
      </c>
      <c r="AA143" s="22">
        <f>SUM(AA137:AA142)</f>
        <v>49.681142069634426</v>
      </c>
      <c r="AB143" s="24">
        <f>2*PI()*SQRT(AB141/AB139)</f>
        <v>0.61266290312633409</v>
      </c>
    </row>
    <row r="145" spans="10:28" ht="15.75" x14ac:dyDescent="0.25">
      <c r="J145" s="897" t="s">
        <v>415</v>
      </c>
      <c r="K145" s="897"/>
      <c r="L145" s="897"/>
      <c r="M145" s="897"/>
      <c r="N145" s="897"/>
      <c r="O145" s="897"/>
      <c r="P145" s="897"/>
      <c r="Q145" s="897"/>
      <c r="R145" s="897"/>
      <c r="S145" s="897"/>
      <c r="T145" s="897"/>
      <c r="U145" s="897"/>
      <c r="V145" s="897"/>
      <c r="X145" s="898" t="s">
        <v>128</v>
      </c>
      <c r="Y145" s="898"/>
      <c r="Z145" s="898"/>
      <c r="AA145" s="898"/>
      <c r="AB145" s="898"/>
    </row>
    <row r="146" spans="10:28" x14ac:dyDescent="0.25">
      <c r="J146" s="553" t="s">
        <v>9</v>
      </c>
      <c r="K146" s="550" t="s">
        <v>3</v>
      </c>
      <c r="L146" s="550" t="s">
        <v>92</v>
      </c>
      <c r="M146" s="869" t="s">
        <v>94</v>
      </c>
      <c r="N146" s="869" t="s">
        <v>102</v>
      </c>
      <c r="O146" s="868" t="s">
        <v>123</v>
      </c>
      <c r="P146" s="868" t="s">
        <v>295</v>
      </c>
      <c r="Q146" s="868" t="s">
        <v>296</v>
      </c>
      <c r="R146" s="869" t="s">
        <v>298</v>
      </c>
      <c r="S146" s="869" t="s">
        <v>297</v>
      </c>
      <c r="T146" s="553" t="s">
        <v>96</v>
      </c>
      <c r="U146" s="550" t="s">
        <v>124</v>
      </c>
      <c r="V146" s="553" t="s">
        <v>100</v>
      </c>
      <c r="X146" s="553" t="s">
        <v>9</v>
      </c>
      <c r="Y146" s="896" t="s">
        <v>97</v>
      </c>
      <c r="Z146" s="896" t="s">
        <v>98</v>
      </c>
      <c r="AA146" s="896" t="s">
        <v>126</v>
      </c>
      <c r="AB146" s="550" t="s">
        <v>127</v>
      </c>
    </row>
    <row r="147" spans="10:28" x14ac:dyDescent="0.25">
      <c r="J147" s="553"/>
      <c r="K147" s="550"/>
      <c r="L147" s="550"/>
      <c r="M147" s="553"/>
      <c r="N147" s="553"/>
      <c r="O147" s="550"/>
      <c r="P147" s="868"/>
      <c r="Q147" s="868"/>
      <c r="R147" s="869"/>
      <c r="S147" s="869"/>
      <c r="T147" s="553"/>
      <c r="U147" s="550"/>
      <c r="V147" s="553"/>
      <c r="X147" s="553"/>
      <c r="Y147" s="896"/>
      <c r="Z147" s="896"/>
      <c r="AA147" s="896"/>
      <c r="AB147" s="550"/>
    </row>
    <row r="148" spans="10:28" x14ac:dyDescent="0.25">
      <c r="J148" s="40">
        <v>6</v>
      </c>
      <c r="K148" s="39">
        <f>'Structural Information'!$U$6</f>
        <v>3</v>
      </c>
      <c r="L148" s="39">
        <f>L149+K148</f>
        <v>17.75</v>
      </c>
      <c r="M148" s="77">
        <f>'Yield Mechanism'!$V$57</f>
        <v>2.6398429083446286E-2</v>
      </c>
      <c r="N148" s="16">
        <f>M148-M149</f>
        <v>2.5419457715451128E-3</v>
      </c>
      <c r="O148" s="41">
        <f t="shared" ref="O148:O153" si="74">N148/K148</f>
        <v>8.4731525718170428E-4</v>
      </c>
      <c r="P148" s="77">
        <f>$C$26</f>
        <v>8.2871046175051685E-3</v>
      </c>
      <c r="Q148" s="77">
        <f>$D$26</f>
        <v>3.5410993298384918E-3</v>
      </c>
      <c r="R148" s="15">
        <f t="shared" ref="R148:R153" si="75">O148/P148</f>
        <v>0.10224502963216946</v>
      </c>
      <c r="S148" s="15">
        <f t="shared" ref="S148:S153" si="76">O148/Q148</f>
        <v>0.23928028509167801</v>
      </c>
      <c r="T148" s="39">
        <f>_xlfn.IFS((O148&lt;='Infill Capacities'!$DA$14),(O148*'Infill Capacities'!$CU$14*'Infill Capacities'!$CT$4),(AND((O148&gt;'Infill Capacities'!$DA$14),(O148&lt;='Infill Capacities'!$DB$14))),((O148-'Infill Capacities'!$DA$14)*'Infill Capacities'!$CT$4*('Infill Capacities'!$CW$14)+'Infill Capacities'!$CP$14),(AND((O148&gt;'Infill Capacities'!$DB$14),(O148&lt;='Infill Capacities'!$DC$14))),((O148-'Infill Capacities'!$DB$14)*'Infill Capacities'!$CT$4*('Infill Capacities'!$CX$14)+'Infill Capacities'!$CQ$14),(AND((O148&gt;'Infill Capacities'!$DC$14),(O148&lt;='Infill Capacities'!$DD$14))),((O148-'Infill Capacities'!$DC$14)*'Infill Capacities'!$CT$4*('Infill Capacities'!$CY$14)+'Infill Capacities'!$CS$14))+_xlfn.IFS((O148&lt;='Frame Capacities'!$BS$14),(O148*'Frame Capacities'!$BM$4*'Frame Capacities'!$BN$14),(AND((O148&gt;'Frame Capacities'!$BS$14),(O148&lt;='Frame Capacities'!$BT$14))),((O148-'Frame Capacities'!$BS$14)*'Frame Capacities'!$BM$4*('Frame Capacities'!$BO$14)+'Frame Capacities'!$BI$14),(AND((O148&gt;'Frame Capacities'!$BT$14),(O148&lt;='Frame Capacities'!$BU$14))),((O148-'Frame Capacities'!$BT$14)*'Frame Capacities'!$BM$4*('Frame Capacities'!$BP$14)+'Frame Capacities'!$BJ$14),(AND((O148&gt;'Frame Capacities'!$BU$14),(O148&lt;='Frame Capacities'!$BV$14))),((O148-'Frame Capacities'!$BU$14)*'Frame Capacities'!$BM$4*('Frame Capacities'!$BQ$14)+'Frame Capacities'!$BK$14))</f>
        <v>138.11123975575882</v>
      </c>
      <c r="U148" s="39">
        <f>K148*T148</f>
        <v>414.33371926727648</v>
      </c>
      <c r="V148" s="15">
        <f>U153/AB148</f>
        <v>550.00360466387156</v>
      </c>
      <c r="X148" s="17">
        <v>6</v>
      </c>
      <c r="Y148" s="15">
        <f>'Structural Information'!$Z$6</f>
        <v>37.8446</v>
      </c>
      <c r="Z148" s="15">
        <f t="shared" ref="Z148:Z153" si="77">Y148*M148</f>
        <v>0.99903798929139132</v>
      </c>
      <c r="AA148" s="15">
        <f t="shared" ref="AA148:AA153" si="78">Z148*L148</f>
        <v>17.732924309922197</v>
      </c>
      <c r="AB148" s="15">
        <f>AA154/Z154</f>
        <v>12.48723661195362</v>
      </c>
    </row>
    <row r="149" spans="10:28" x14ac:dyDescent="0.25">
      <c r="J149" s="40">
        <v>5</v>
      </c>
      <c r="K149" s="39">
        <f>'Structural Information'!$U$7</f>
        <v>3</v>
      </c>
      <c r="L149" s="39">
        <f>L150+K149</f>
        <v>14.75</v>
      </c>
      <c r="M149" s="77">
        <f>'Yield Mechanism'!$V$58</f>
        <v>2.3856483311901173E-2</v>
      </c>
      <c r="N149" s="16">
        <f>M149-M150</f>
        <v>3.7832761725921232E-3</v>
      </c>
      <c r="O149" s="41">
        <f t="shared" si="74"/>
        <v>1.2610920575307077E-3</v>
      </c>
      <c r="P149" s="77">
        <f>$C$27</f>
        <v>9.5976000000000013E-3</v>
      </c>
      <c r="Q149" s="77">
        <f>$D$27</f>
        <v>2.6401516470303181E-3</v>
      </c>
      <c r="R149" s="15">
        <f t="shared" si="75"/>
        <v>0.13139660514406806</v>
      </c>
      <c r="S149" s="15">
        <f t="shared" si="76"/>
        <v>0.47765894771582645</v>
      </c>
      <c r="T149" s="39">
        <f>_xlfn.IFS((O149&lt;='Infill Capacities'!$DA$15),(O149*'Infill Capacities'!$CU$15*'Infill Capacities'!$CT$5),(AND((O149&gt;'Infill Capacities'!$DA$15),(O149&lt;='Infill Capacities'!$DB$15))),((O149-'Infill Capacities'!$DA$15)*'Infill Capacities'!$CT$5*('Infill Capacities'!$CW$15)+'Infill Capacities'!$CP$15),(AND((O149&gt;'Infill Capacities'!$DB$15),(O149&lt;='Infill Capacities'!$DC$15))),((O149-'Infill Capacities'!$DB$15)*'Infill Capacities'!$CT$5*('Infill Capacities'!$CX$15)+'Infill Capacities'!$CQ$15),(AND((O149&gt;'Infill Capacities'!$DC$15),(O149&lt;='Infill Capacities'!$DD$15))),((O149-'Infill Capacities'!$DC$15)*'Infill Capacities'!$CT$5*('Infill Capacities'!$CY$15)+'Infill Capacities'!$CS$15))+_xlfn.IFS((O149&lt;='Frame Capacities'!$BS$15),(O149*'Frame Capacities'!$BM$5*'Frame Capacities'!$BN$15),(AND((O149&gt;'Frame Capacities'!$BS$15),(O149&lt;='Frame Capacities'!$BT$15))),((O149-'Frame Capacities'!$BS$15)*'Frame Capacities'!$BM$5*('Frame Capacities'!$BO$15)+'Frame Capacities'!$BI$15),(AND((O149&gt;'Frame Capacities'!$BT$15),(O149&lt;='Frame Capacities'!$BU$15))),((O149-'Frame Capacities'!$BT$15)*'Frame Capacities'!$BM$5*('Frame Capacities'!$BP$15)+'Frame Capacities'!$BJ$15),(AND((O149&gt;'Frame Capacities'!$BU$15),(O149&lt;='Frame Capacities'!$BV$15))),((O149-'Frame Capacities'!$BU$15)*'Frame Capacities'!$BM$5*('Frame Capacities'!$BQ$15)+'Frame Capacities'!$BK$15))</f>
        <v>271.24094001276052</v>
      </c>
      <c r="U149" s="39">
        <f>U148+T149*K149</f>
        <v>1228.0565393055581</v>
      </c>
      <c r="V149" s="43"/>
      <c r="X149" s="17">
        <v>5</v>
      </c>
      <c r="Y149" s="15">
        <f>'Structural Information'!$Z$7</f>
        <v>40.367000000000004</v>
      </c>
      <c r="Z149" s="15">
        <f t="shared" si="77"/>
        <v>0.96301466185151474</v>
      </c>
      <c r="AA149" s="15">
        <f t="shared" si="78"/>
        <v>14.204466262309843</v>
      </c>
      <c r="AB149" s="14" t="s">
        <v>409</v>
      </c>
    </row>
    <row r="150" spans="10:28" x14ac:dyDescent="0.25">
      <c r="J150" s="40">
        <v>4</v>
      </c>
      <c r="K150" s="39">
        <f>'Structural Information'!$U$8</f>
        <v>3</v>
      </c>
      <c r="L150" s="39">
        <f>L151+K150</f>
        <v>11.75</v>
      </c>
      <c r="M150" s="77">
        <f>'Yield Mechanism'!$V$59</f>
        <v>2.007320713930905E-2</v>
      </c>
      <c r="N150" s="41">
        <f>M150-M151</f>
        <v>4.7994116074958036E-3</v>
      </c>
      <c r="O150" s="41">
        <f t="shared" si="74"/>
        <v>1.5998038691652679E-3</v>
      </c>
      <c r="P150" s="77">
        <f>$C$28</f>
        <v>9.5975999999999995E-3</v>
      </c>
      <c r="Q150" s="77">
        <f>$D$28</f>
        <v>2.3645656029115843E-3</v>
      </c>
      <c r="R150" s="15">
        <f t="shared" si="75"/>
        <v>0.16668790834846919</v>
      </c>
      <c r="S150" s="15">
        <f t="shared" si="76"/>
        <v>0.67657411035471604</v>
      </c>
      <c r="T150" s="39">
        <f>_xlfn.IFS((O150&lt;='Infill Capacities'!$DA$16),(O150*'Infill Capacities'!$CU$16*'Infill Capacities'!$CT$6),(AND((O150&gt;'Infill Capacities'!$DA$16),(O150&lt;='Infill Capacities'!$DB$16))),((O150-'Infill Capacities'!$DA$16)*'Infill Capacities'!$CT$6*('Infill Capacities'!$CW$16)+'Infill Capacities'!$CP$16),(AND((O150&gt;'Infill Capacities'!$DB$16),(O150&lt;='Infill Capacities'!$DC$16))),((O150-'Infill Capacities'!$DB$16)*'Infill Capacities'!$CT$6*('Infill Capacities'!$CX$16)+'Infill Capacities'!$CQ$16),(AND((O150&gt;'Infill Capacities'!$DC$16),(O150&lt;='Infill Capacities'!$DD$16))),((O150-'Infill Capacities'!$DC$16)*'Infill Capacities'!$CT$6*('Infill Capacities'!$CY$16)+'Infill Capacities'!$CS$16))+_xlfn.IFS((O150&lt;='Frame Capacities'!$BS$16),(O150*'Frame Capacities'!$BM$6*'Frame Capacities'!$BN$16),(AND((O150&gt;'Frame Capacities'!$BS$16),(O150&lt;='Frame Capacities'!$BT$16))),((O150-'Frame Capacities'!$BS$16)*'Frame Capacities'!$BM$6*('Frame Capacities'!$BO$16)+'Frame Capacities'!$BI$16),(AND((O150&gt;'Frame Capacities'!$BT$16),(O150&lt;='Frame Capacities'!$BU$16))),((O150-'Frame Capacities'!$BT$16)*'Frame Capacities'!$BM$6*('Frame Capacities'!$BP$16)+'Frame Capacities'!$BJ$16),(AND((O150&gt;'Frame Capacities'!$BU$16),(O150&lt;='Frame Capacities'!$BV$16))),((O150-'Frame Capacities'!$BU$16)*'Frame Capacities'!$BM$6*('Frame Capacities'!$BQ$16)+'Frame Capacities'!$BK$16))</f>
        <v>383.25670485965702</v>
      </c>
      <c r="U150" s="39">
        <f>U149+T150*K150</f>
        <v>2377.8266538845292</v>
      </c>
      <c r="V150" s="44" t="s">
        <v>134</v>
      </c>
      <c r="X150" s="17">
        <v>4</v>
      </c>
      <c r="Y150" s="15">
        <f>'Structural Information'!$Z$8</f>
        <v>40.367000000000004</v>
      </c>
      <c r="Z150" s="15">
        <f t="shared" si="77"/>
        <v>0.81029515259248852</v>
      </c>
      <c r="AA150" s="15">
        <f t="shared" si="78"/>
        <v>9.5209680429617407</v>
      </c>
      <c r="AB150" s="24">
        <f>T153/M148</f>
        <v>20834.573082414572</v>
      </c>
    </row>
    <row r="151" spans="10:28" x14ac:dyDescent="0.25">
      <c r="J151" s="40">
        <v>3</v>
      </c>
      <c r="K151" s="39">
        <f>'Structural Information'!$U$9</f>
        <v>3</v>
      </c>
      <c r="L151" s="39">
        <f>L152+K151</f>
        <v>8.75</v>
      </c>
      <c r="M151" s="77">
        <f>'Yield Mechanism'!$V$60</f>
        <v>1.5273795531813246E-2</v>
      </c>
      <c r="N151" s="16">
        <f>M151-M152</f>
        <v>5.3120836350473294E-3</v>
      </c>
      <c r="O151" s="41">
        <f t="shared" si="74"/>
        <v>1.7706945450157764E-3</v>
      </c>
      <c r="P151" s="77">
        <f>$C$29</f>
        <v>9.0401636363636392E-3</v>
      </c>
      <c r="Q151" s="77">
        <f>$D$29</f>
        <v>2.1153036582858631E-3</v>
      </c>
      <c r="R151" s="39">
        <f t="shared" si="75"/>
        <v>0.19586974486758621</v>
      </c>
      <c r="S151" s="15">
        <f t="shared" si="76"/>
        <v>0.83708763896842087</v>
      </c>
      <c r="T151" s="39">
        <f>_xlfn.IFS((O151&lt;='Infill Capacities'!$DA$17),(O151*'Infill Capacities'!$CU$17*'Infill Capacities'!$CT$7),(AND((O151&gt;'Infill Capacities'!$DA$17),(O151&lt;='Infill Capacities'!$DB$17))),((O151-'Infill Capacities'!$DA$17)*'Infill Capacities'!$CT$7*('Infill Capacities'!$CW$17)+'Infill Capacities'!$CP$17),(AND((O151&gt;'Infill Capacities'!$DB$17),(O151&lt;='Infill Capacities'!$DC$17))),((O151-'Infill Capacities'!$DB$17)*'Infill Capacities'!$CT$7*('Infill Capacities'!$CX$17)+'Infill Capacities'!$CQ$17),(AND((O151&gt;'Infill Capacities'!$DC$17),(O151&lt;='Infill Capacities'!$DD$17))),((O151-'Infill Capacities'!$DC$17)*'Infill Capacities'!$CT$7*('Infill Capacities'!$CY$17)+'Infill Capacities'!$CS$17))+_xlfn.IFS((O151&lt;='Frame Capacities'!$BS$17),(O151*'Frame Capacities'!$BM$7*'Frame Capacities'!$BN$17),(AND((O151&gt;'Frame Capacities'!$BS$17),(O151&lt;='Frame Capacities'!$BT$17))),((O151-'Frame Capacities'!$BS$17)*'Frame Capacities'!$BM$7*('Frame Capacities'!$BO$17)+'Frame Capacities'!$BI$17),(AND((O151&gt;'Frame Capacities'!$BT$17),(O151&lt;='Frame Capacities'!$BU$17))),((O151-'Frame Capacities'!$BT$17)*'Frame Capacities'!$BM$7*('Frame Capacities'!$BP$17)+'Frame Capacities'!$BJ$17),(AND((O151&gt;'Frame Capacities'!$BU$17),(O151&lt;='Frame Capacities'!$BV$17))),((O151-'Frame Capacities'!$BU$17)*'Frame Capacities'!$BM$7*('Frame Capacities'!$BQ$17)+'Frame Capacities'!$BK$17))</f>
        <v>468.48880902022347</v>
      </c>
      <c r="U151" s="39">
        <f>U150+T151*K151</f>
        <v>3783.2930809451996</v>
      </c>
      <c r="V151" s="42">
        <v>0</v>
      </c>
      <c r="X151" s="17">
        <v>3</v>
      </c>
      <c r="Y151" s="15">
        <f>'Structural Information'!$Z$9</f>
        <v>40.367000000000004</v>
      </c>
      <c r="Z151" s="15">
        <f t="shared" si="77"/>
        <v>0.61655730423270538</v>
      </c>
      <c r="AA151" s="15">
        <f t="shared" si="78"/>
        <v>5.3948764120361723</v>
      </c>
      <c r="AB151" s="23" t="s">
        <v>411</v>
      </c>
    </row>
    <row r="152" spans="10:28" x14ac:dyDescent="0.25">
      <c r="J152" s="40">
        <v>2</v>
      </c>
      <c r="K152" s="39">
        <f>'Structural Information'!$U$10</f>
        <v>3</v>
      </c>
      <c r="L152" s="39">
        <f>L153+K152</f>
        <v>5.75</v>
      </c>
      <c r="M152" s="77">
        <f>'Yield Mechanism'!$V$61</f>
        <v>9.9617118967659166E-3</v>
      </c>
      <c r="N152" s="16">
        <f>M152-M153</f>
        <v>5.3162287174979197E-3</v>
      </c>
      <c r="O152" s="41">
        <f t="shared" si="74"/>
        <v>1.7720762391659733E-3</v>
      </c>
      <c r="P152" s="77">
        <f>$C$30</f>
        <v>8.5386603238057183E-3</v>
      </c>
      <c r="Q152" s="77">
        <f>$D$30</f>
        <v>1.8955928351937364E-3</v>
      </c>
      <c r="R152" s="15">
        <f t="shared" si="75"/>
        <v>0.20753562877134701</v>
      </c>
      <c r="S152" s="15">
        <f t="shared" si="76"/>
        <v>0.93484012297654662</v>
      </c>
      <c r="T152" s="39">
        <f>_xlfn.IFS((O152&lt;='Infill Capacities'!$DA$18),(O152*'Infill Capacities'!$CU$18*'Infill Capacities'!$CT$8),(AND((O152&gt;'Infill Capacities'!$DA$18),(O152&lt;='Infill Capacities'!$DB$18))),((O152-'Infill Capacities'!$DA$18)*'Infill Capacities'!$CT$8*('Infill Capacities'!$CW$18)+'Infill Capacities'!$CP$18),(AND((O152&gt;'Infill Capacities'!$DB$18),(O152&lt;='Infill Capacities'!$DC$18))),((O152-'Infill Capacities'!$DB$18)*'Infill Capacities'!$CT$8*('Infill Capacities'!$CX$18)+'Infill Capacities'!$CQ$18),(AND((O152&gt;'Infill Capacities'!$DC$18),(O152&lt;='Infill Capacities'!$DD$18))),((O152-'Infill Capacities'!$DC$18)*'Infill Capacities'!$CT$8*('Infill Capacities'!$CY$18)+'Infill Capacities'!$CS$18))+_xlfn.IFS((O152&lt;='Frame Capacities'!$BS$18),(O152*'Frame Capacities'!$BM$8*'Frame Capacities'!$BN$18),(AND((O152&gt;'Frame Capacities'!$BS$18),(O152&lt;='Frame Capacities'!$BT$18))),((O152-'Frame Capacities'!$BS$18)*'Frame Capacities'!$BM$8*('Frame Capacities'!$BO$18)+'Frame Capacities'!$BI$18),(AND((O152&gt;'Frame Capacities'!$BT$18),(O152&lt;='Frame Capacities'!$BU$18))),((O152-'Frame Capacities'!$BT$18)*'Frame Capacities'!$BM$8*('Frame Capacities'!$BP$18)+'Frame Capacities'!$BJ$18),(AND((O152&gt;'Frame Capacities'!$BU$18),(O152&lt;='Frame Capacities'!$BV$18))),((O152-'Frame Capacities'!$BU$18)*'Frame Capacities'!$BM$8*('Frame Capacities'!$BQ$18)+'Frame Capacities'!$BK$18))</f>
        <v>524.07735597332055</v>
      </c>
      <c r="U152" s="39">
        <f>U151+T152*K152</f>
        <v>5355.5251488651611</v>
      </c>
      <c r="V152" s="43"/>
      <c r="X152" s="17">
        <v>2</v>
      </c>
      <c r="Y152" s="15">
        <f>'Structural Information'!$Z$10</f>
        <v>40.367000000000004</v>
      </c>
      <c r="Z152" s="15">
        <f t="shared" si="77"/>
        <v>0.40212442413674981</v>
      </c>
      <c r="AA152" s="15">
        <f t="shared" si="78"/>
        <v>2.3122154387863114</v>
      </c>
      <c r="AB152" s="15">
        <f>(('Structural Information'!$Z$6*M148+'Structural Information'!$Z$7*M149+'Structural Information'!$Z$8*M150+'Structural Information'!$Z$9*M151+'Structural Information'!$Z$10*M152+'Structural Information'!$Z$11*M153)^2)/('Structural Information'!$Z$6*M148*M148+'Structural Information'!$Z$7*M149*M149+'Structural Information'!$Z$8*M150*M150+'Structural Information'!$Z$9*M151*M151+'Structural Information'!$Z$10*M152*M152+'Structural Information'!$Z$11*M153*M153)</f>
        <v>198.09250234282038</v>
      </c>
    </row>
    <row r="153" spans="10:28" x14ac:dyDescent="0.25">
      <c r="J153" s="40">
        <v>1</v>
      </c>
      <c r="K153" s="39">
        <f>'Structural Information'!$U$11</f>
        <v>2.75</v>
      </c>
      <c r="L153" s="39">
        <f>K153</f>
        <v>2.75</v>
      </c>
      <c r="M153" s="77">
        <f>'Yield Mechanism'!$V$62</f>
        <v>4.6454831792679969E-3</v>
      </c>
      <c r="N153" s="16">
        <f>M153</f>
        <v>4.6454831792679969E-3</v>
      </c>
      <c r="O153" s="41">
        <f t="shared" si="74"/>
        <v>1.689266610642908E-3</v>
      </c>
      <c r="P153" s="77">
        <f>$C$31</f>
        <v>6.5680321766578668E-3</v>
      </c>
      <c r="Q153" s="77">
        <f>$D$31</f>
        <v>1.7874727391059869E-3</v>
      </c>
      <c r="R153" s="15">
        <f t="shared" si="75"/>
        <v>0.25719523979288555</v>
      </c>
      <c r="S153" s="15">
        <f t="shared" si="76"/>
        <v>0.94505867065016214</v>
      </c>
      <c r="T153" s="39">
        <f>_xlfn.IFS((O153&lt;='Infill Capacities'!$DA$19),(O153*'Infill Capacities'!$CU$19*'Infill Capacities'!$CT$9),(AND((O153&gt;'Infill Capacities'!$DA$19),(O153&lt;='Infill Capacities'!$DB$19))),((O153-'Infill Capacities'!$DA$19)*'Infill Capacities'!$CT$9*('Infill Capacities'!$CW$19)+'Infill Capacities'!$CP$19),(AND((O153&gt;'Infill Capacities'!$DB$19),(O153&lt;='Infill Capacities'!$DC$19))),((O153-'Infill Capacities'!$DB$19)*'Infill Capacities'!$CT$9*('Infill Capacities'!$CX$19)+'Infill Capacities'!$CQ$19),(AND((O153&gt;'Infill Capacities'!$DC$19),(O153&lt;='Infill Capacities'!$DD$19))),((O153-'Infill Capacities'!$DC$19)*'Infill Capacities'!$CT$9*('Infill Capacities'!$CY$19)+'Infill Capacities'!$CS$19))+_xlfn.IFS((O153&lt;='Frame Capacities'!$BS$19),(O153*'Frame Capacities'!$BM$9*'Frame Capacities'!$BN$19),(AND((O153&gt;'Frame Capacities'!$BS$19),(O153&lt;='Frame Capacities'!$BT$19))),((O153-'Frame Capacities'!$BS$19)*'Frame Capacities'!$BM$9*('Frame Capacities'!$BO$19)+'Frame Capacities'!$BI$19),(AND((O153&gt;'Frame Capacities'!$BT$19),(O153&lt;='Frame Capacities'!$BU$19))),((O153-'Frame Capacities'!$BT$19)*'Frame Capacities'!$BM$9*('Frame Capacities'!$BP$19)+'Frame Capacities'!$BJ$19),(AND((O153&gt;'Frame Capacities'!$BU$19),(O153&lt;='Frame Capacities'!$BV$19))),((O153-'Frame Capacities'!$BU$19)*'Frame Capacities'!$BM$9*('Frame Capacities'!$BQ$19)+'Frame Capacities'!$BK$19))</f>
        <v>550</v>
      </c>
      <c r="U153" s="39">
        <f>U152+T153*K153</f>
        <v>6868.0251488651611</v>
      </c>
      <c r="V153" s="45"/>
      <c r="X153" s="17">
        <v>1</v>
      </c>
      <c r="Y153" s="15">
        <f>'Structural Information'!$Z$11</f>
        <v>40.367000000000004</v>
      </c>
      <c r="Z153" s="15">
        <f t="shared" si="77"/>
        <v>0.18752421949751125</v>
      </c>
      <c r="AA153" s="15">
        <f t="shared" si="78"/>
        <v>0.51569160361815591</v>
      </c>
      <c r="AB153" s="14" t="s">
        <v>410</v>
      </c>
    </row>
    <row r="154" spans="10:28" x14ac:dyDescent="0.25">
      <c r="X154" s="35"/>
      <c r="Y154" s="14" t="s">
        <v>99</v>
      </c>
      <c r="Z154" s="22">
        <f>SUM(Z148:Z153)</f>
        <v>3.978553751602361</v>
      </c>
      <c r="AA154" s="22">
        <f>SUM(AA148:AA153)</f>
        <v>49.681142069634426</v>
      </c>
      <c r="AB154" s="24">
        <f>2*PI()*SQRT(AB152/AB150)</f>
        <v>0.61266290312633409</v>
      </c>
    </row>
    <row r="156" spans="10:28" ht="15.75" x14ac:dyDescent="0.25">
      <c r="J156" s="916" t="s">
        <v>416</v>
      </c>
      <c r="K156" s="917"/>
      <c r="L156" s="917"/>
      <c r="M156" s="917"/>
      <c r="N156" s="917"/>
      <c r="O156" s="917"/>
      <c r="P156" s="917"/>
      <c r="Q156" s="917"/>
      <c r="R156" s="917"/>
      <c r="S156" s="917"/>
      <c r="T156" s="917"/>
      <c r="U156" s="917"/>
      <c r="V156" s="918"/>
      <c r="X156" s="897" t="s">
        <v>128</v>
      </c>
      <c r="Y156" s="897"/>
      <c r="Z156" s="897"/>
      <c r="AA156" s="897"/>
      <c r="AB156" s="897"/>
    </row>
    <row r="157" spans="10:28" x14ac:dyDescent="0.25">
      <c r="J157" s="553" t="s">
        <v>9</v>
      </c>
      <c r="K157" s="550" t="s">
        <v>3</v>
      </c>
      <c r="L157" s="550" t="s">
        <v>92</v>
      </c>
      <c r="M157" s="869" t="s">
        <v>94</v>
      </c>
      <c r="N157" s="869" t="s">
        <v>102</v>
      </c>
      <c r="O157" s="868" t="s">
        <v>123</v>
      </c>
      <c r="P157" s="868" t="s">
        <v>295</v>
      </c>
      <c r="Q157" s="868" t="s">
        <v>296</v>
      </c>
      <c r="R157" s="869" t="s">
        <v>298</v>
      </c>
      <c r="S157" s="869" t="s">
        <v>297</v>
      </c>
      <c r="T157" s="553" t="s">
        <v>96</v>
      </c>
      <c r="U157" s="550" t="s">
        <v>124</v>
      </c>
      <c r="V157" s="553" t="s">
        <v>100</v>
      </c>
      <c r="X157" s="553" t="s">
        <v>9</v>
      </c>
      <c r="Y157" s="896" t="s">
        <v>97</v>
      </c>
      <c r="Z157" s="896" t="s">
        <v>98</v>
      </c>
      <c r="AA157" s="896" t="s">
        <v>126</v>
      </c>
      <c r="AB157" s="550" t="s">
        <v>127</v>
      </c>
    </row>
    <row r="158" spans="10:28" x14ac:dyDescent="0.25">
      <c r="J158" s="553"/>
      <c r="K158" s="550"/>
      <c r="L158" s="550"/>
      <c r="M158" s="553"/>
      <c r="N158" s="553"/>
      <c r="O158" s="550"/>
      <c r="P158" s="868"/>
      <c r="Q158" s="868"/>
      <c r="R158" s="869"/>
      <c r="S158" s="869"/>
      <c r="T158" s="553"/>
      <c r="U158" s="550"/>
      <c r="V158" s="553"/>
      <c r="X158" s="553"/>
      <c r="Y158" s="896"/>
      <c r="Z158" s="896"/>
      <c r="AA158" s="896"/>
      <c r="AB158" s="550"/>
    </row>
    <row r="159" spans="10:28" x14ac:dyDescent="0.25">
      <c r="J159" s="40">
        <v>6</v>
      </c>
      <c r="K159" s="39">
        <f>'Structural Information'!$U$6</f>
        <v>3</v>
      </c>
      <c r="L159" s="39">
        <f>L160+K159</f>
        <v>17.75</v>
      </c>
      <c r="M159" s="77">
        <f>'Yield Mechanism'!$V$57</f>
        <v>2.6398429083446286E-2</v>
      </c>
      <c r="N159" s="16">
        <f>M159-M160</f>
        <v>2.5419457715451128E-3</v>
      </c>
      <c r="O159" s="41">
        <f t="shared" ref="O159:O164" si="79">N159/K159</f>
        <v>8.4731525718170428E-4</v>
      </c>
      <c r="P159" s="77">
        <f>$C$26</f>
        <v>8.2871046175051685E-3</v>
      </c>
      <c r="Q159" s="77">
        <f>$D$26</f>
        <v>3.5410993298384918E-3</v>
      </c>
      <c r="R159" s="15">
        <f t="shared" ref="R159:R164" si="80">O159/P159</f>
        <v>0.10224502963216946</v>
      </c>
      <c r="S159" s="15">
        <f t="shared" ref="S159:S164" si="81">O159/Q159</f>
        <v>0.23928028509167801</v>
      </c>
      <c r="T159" s="39">
        <f>_xlfn.IFS((O159&lt;='Infill Capacities'!$DA$14),(O159*'Infill Capacities'!$CU$14*'Infill Capacities'!$CT$4),(AND((O159&gt;'Infill Capacities'!$DA$14),(O159&lt;='Infill Capacities'!$DB$14))),((O159-'Infill Capacities'!$DA$14)*'Infill Capacities'!$CT$4*('Infill Capacities'!$CW$14)+'Infill Capacities'!$CP$14),(AND((O159&gt;'Infill Capacities'!$DB$14),(O159&lt;='Infill Capacities'!$DC$14))),((O159-'Infill Capacities'!$DB$14)*'Infill Capacities'!$CT$4*('Infill Capacities'!$CX$14)+'Infill Capacities'!$CQ$14),(AND((O159&gt;'Infill Capacities'!$DC$14),(O159&lt;='Infill Capacities'!$DD$14))),((O159-'Infill Capacities'!$DC$14)*'Infill Capacities'!$CT$4*('Infill Capacities'!$CY$14)+'Infill Capacities'!$CS$14))+_xlfn.IFS((O159&lt;='Frame Capacities'!$BS$14),(O159*'Frame Capacities'!$BM$4*'Frame Capacities'!$BN$14),(AND((O159&gt;'Frame Capacities'!$BS$14),(O159&lt;='Frame Capacities'!$BT$14))),((O159-'Frame Capacities'!$BS$14)*'Frame Capacities'!$BM$4*('Frame Capacities'!$BO$14)+'Frame Capacities'!$BI$14),(AND((O159&gt;'Frame Capacities'!$BT$14),(O159&lt;='Frame Capacities'!$BU$14))),((O159-'Frame Capacities'!$BT$14)*'Frame Capacities'!$BM$4*('Frame Capacities'!$BP$14)+'Frame Capacities'!$BJ$14),(AND((O159&gt;'Frame Capacities'!$BU$14),(O159&lt;='Frame Capacities'!$BV$14))),((O159-'Frame Capacities'!$BU$14)*'Frame Capacities'!$BM$4*('Frame Capacities'!$BQ$14)+'Frame Capacities'!$BK$14))</f>
        <v>138.11123975575882</v>
      </c>
      <c r="U159" s="39">
        <f>K159*T159</f>
        <v>414.33371926727648</v>
      </c>
      <c r="V159" s="15">
        <f>U164/AB159</f>
        <v>550.00360466387156</v>
      </c>
      <c r="X159" s="17">
        <v>6</v>
      </c>
      <c r="Y159" s="15">
        <f>'Structural Information'!$Z$6</f>
        <v>37.8446</v>
      </c>
      <c r="Z159" s="15">
        <f t="shared" ref="Z159:Z164" si="82">Y159*M159</f>
        <v>0.99903798929139132</v>
      </c>
      <c r="AA159" s="15">
        <f t="shared" ref="AA159:AA164" si="83">Z159*L159</f>
        <v>17.732924309922197</v>
      </c>
      <c r="AB159" s="15">
        <f>AA165/Z165</f>
        <v>12.48723661195362</v>
      </c>
    </row>
    <row r="160" spans="10:28" x14ac:dyDescent="0.25">
      <c r="J160" s="40">
        <v>5</v>
      </c>
      <c r="K160" s="39">
        <f>'Structural Information'!$U$7</f>
        <v>3</v>
      </c>
      <c r="L160" s="39">
        <f>L161+K160</f>
        <v>14.75</v>
      </c>
      <c r="M160" s="77">
        <f>'Yield Mechanism'!$V$58</f>
        <v>2.3856483311901173E-2</v>
      </c>
      <c r="N160" s="16">
        <f>M160-M161</f>
        <v>3.7832761725921232E-3</v>
      </c>
      <c r="O160" s="41">
        <f t="shared" si="79"/>
        <v>1.2610920575307077E-3</v>
      </c>
      <c r="P160" s="77">
        <f>$C$27</f>
        <v>9.5976000000000013E-3</v>
      </c>
      <c r="Q160" s="77">
        <f>$D$27</f>
        <v>2.6401516470303181E-3</v>
      </c>
      <c r="R160" s="15">
        <f t="shared" si="80"/>
        <v>0.13139660514406806</v>
      </c>
      <c r="S160" s="15">
        <f t="shared" si="81"/>
        <v>0.47765894771582645</v>
      </c>
      <c r="T160" s="39">
        <f>_xlfn.IFS((O160&lt;='Infill Capacities'!$DA$15),(O160*'Infill Capacities'!$CU$15*'Infill Capacities'!$CT$5),(AND((O160&gt;'Infill Capacities'!$DA$15),(O160&lt;='Infill Capacities'!$DB$15))),((O160-'Infill Capacities'!$DA$15)*'Infill Capacities'!$CT$5*('Infill Capacities'!$CW$15)+'Infill Capacities'!$CP$15),(AND((O160&gt;'Infill Capacities'!$DB$15),(O160&lt;='Infill Capacities'!$DC$15))),((O160-'Infill Capacities'!$DB$15)*'Infill Capacities'!$CT$5*('Infill Capacities'!$CX$15)+'Infill Capacities'!$CQ$15),(AND((O160&gt;'Infill Capacities'!$DC$15),(O160&lt;='Infill Capacities'!$DD$15))),((O160-'Infill Capacities'!$DC$15)*'Infill Capacities'!$CT$5*('Infill Capacities'!$CY$15)+'Infill Capacities'!$CS$15))+_xlfn.IFS((O160&lt;='Frame Capacities'!$BS$15),(O160*'Frame Capacities'!$BM$5*'Frame Capacities'!$BN$15),(AND((O160&gt;'Frame Capacities'!$BS$15),(O160&lt;='Frame Capacities'!$BT$15))),((O160-'Frame Capacities'!$BS$15)*'Frame Capacities'!$BM$5*('Frame Capacities'!$BO$15)+'Frame Capacities'!$BI$15),(AND((O160&gt;'Frame Capacities'!$BT$15),(O160&lt;='Frame Capacities'!$BU$15))),((O160-'Frame Capacities'!$BT$15)*'Frame Capacities'!$BM$5*('Frame Capacities'!$BP$15)+'Frame Capacities'!$BJ$15),(AND((O160&gt;'Frame Capacities'!$BU$15),(O160&lt;='Frame Capacities'!$BV$15))),((O160-'Frame Capacities'!$BU$15)*'Frame Capacities'!$BM$5*('Frame Capacities'!$BQ$15)+'Frame Capacities'!$BK$15))</f>
        <v>271.24094001276052</v>
      </c>
      <c r="U160" s="39">
        <f>U159+T160*K160</f>
        <v>1228.0565393055581</v>
      </c>
      <c r="V160" s="43"/>
      <c r="X160" s="17">
        <v>5</v>
      </c>
      <c r="Y160" s="15">
        <f>'Structural Information'!$Z$7</f>
        <v>40.367000000000004</v>
      </c>
      <c r="Z160" s="15">
        <f t="shared" si="82"/>
        <v>0.96301466185151474</v>
      </c>
      <c r="AA160" s="15">
        <f t="shared" si="83"/>
        <v>14.204466262309843</v>
      </c>
      <c r="AB160" s="14" t="s">
        <v>409</v>
      </c>
    </row>
    <row r="161" spans="10:28" x14ac:dyDescent="0.25">
      <c r="J161" s="40">
        <v>4</v>
      </c>
      <c r="K161" s="39">
        <f>'Structural Information'!$U$8</f>
        <v>3</v>
      </c>
      <c r="L161" s="39">
        <f>L162+K161</f>
        <v>11.75</v>
      </c>
      <c r="M161" s="77">
        <f>'Yield Mechanism'!$V$59</f>
        <v>2.007320713930905E-2</v>
      </c>
      <c r="N161" s="41">
        <f>M161-M162</f>
        <v>4.7994116074958036E-3</v>
      </c>
      <c r="O161" s="41">
        <f t="shared" si="79"/>
        <v>1.5998038691652679E-3</v>
      </c>
      <c r="P161" s="77">
        <f>$C$28</f>
        <v>9.5975999999999995E-3</v>
      </c>
      <c r="Q161" s="77">
        <f>$D$28</f>
        <v>2.3645656029115843E-3</v>
      </c>
      <c r="R161" s="15">
        <f t="shared" si="80"/>
        <v>0.16668790834846919</v>
      </c>
      <c r="S161" s="15">
        <f t="shared" si="81"/>
        <v>0.67657411035471604</v>
      </c>
      <c r="T161" s="39">
        <f>_xlfn.IFS((O161&lt;='Infill Capacities'!$DA$16),(O161*'Infill Capacities'!$CU$16*'Infill Capacities'!$CT$6),(AND((O161&gt;'Infill Capacities'!$DA$16),(O161&lt;='Infill Capacities'!$DB$16))),((O161-'Infill Capacities'!$DA$16)*'Infill Capacities'!$CT$6*('Infill Capacities'!$CW$16)+'Infill Capacities'!$CP$16),(AND((O161&gt;'Infill Capacities'!$DB$16),(O161&lt;='Infill Capacities'!$DC$16))),((O161-'Infill Capacities'!$DB$16)*'Infill Capacities'!$CT$6*('Infill Capacities'!$CX$16)+'Infill Capacities'!$CQ$16),(AND((O161&gt;'Infill Capacities'!$DC$16),(O161&lt;='Infill Capacities'!$DD$16))),((O161-'Infill Capacities'!$DC$16)*'Infill Capacities'!$CT$6*('Infill Capacities'!$CY$16)+'Infill Capacities'!$CS$16))+_xlfn.IFS((O161&lt;='Frame Capacities'!$BS$16),(O161*'Frame Capacities'!$BM$6*'Frame Capacities'!$BN$16),(AND((O161&gt;'Frame Capacities'!$BS$16),(O161&lt;='Frame Capacities'!$BT$16))),((O161-'Frame Capacities'!$BS$16)*'Frame Capacities'!$BM$6*('Frame Capacities'!$BO$16)+'Frame Capacities'!$BI$16),(AND((O161&gt;'Frame Capacities'!$BT$16),(O161&lt;='Frame Capacities'!$BU$16))),((O161-'Frame Capacities'!$BT$16)*'Frame Capacities'!$BM$6*('Frame Capacities'!$BP$16)+'Frame Capacities'!$BJ$16),(AND((O161&gt;'Frame Capacities'!$BU$16),(O161&lt;='Frame Capacities'!$BV$16))),((O161-'Frame Capacities'!$BU$16)*'Frame Capacities'!$BM$6*('Frame Capacities'!$BQ$16)+'Frame Capacities'!$BK$16))</f>
        <v>383.25670485965702</v>
      </c>
      <c r="U161" s="39">
        <f>U160+T161*K161</f>
        <v>2377.8266538845292</v>
      </c>
      <c r="V161" s="44" t="s">
        <v>134</v>
      </c>
      <c r="X161" s="17">
        <v>4</v>
      </c>
      <c r="Y161" s="15">
        <f>'Structural Information'!$Z$8</f>
        <v>40.367000000000004</v>
      </c>
      <c r="Z161" s="15">
        <f t="shared" si="82"/>
        <v>0.81029515259248852</v>
      </c>
      <c r="AA161" s="15">
        <f t="shared" si="83"/>
        <v>9.5209680429617407</v>
      </c>
      <c r="AB161" s="24">
        <f>T164/M159</f>
        <v>20834.573082414572</v>
      </c>
    </row>
    <row r="162" spans="10:28" x14ac:dyDescent="0.25">
      <c r="J162" s="40">
        <v>3</v>
      </c>
      <c r="K162" s="39">
        <f>'Structural Information'!$U$9</f>
        <v>3</v>
      </c>
      <c r="L162" s="39">
        <f>L163+K162</f>
        <v>8.75</v>
      </c>
      <c r="M162" s="77">
        <f>'Yield Mechanism'!$V$60</f>
        <v>1.5273795531813246E-2</v>
      </c>
      <c r="N162" s="16">
        <f>M162-M163</f>
        <v>5.3120836350473294E-3</v>
      </c>
      <c r="O162" s="41">
        <f t="shared" si="79"/>
        <v>1.7706945450157764E-3</v>
      </c>
      <c r="P162" s="77">
        <f>$C$29</f>
        <v>9.0401636363636392E-3</v>
      </c>
      <c r="Q162" s="77">
        <f>$D$29</f>
        <v>2.1153036582858631E-3</v>
      </c>
      <c r="R162" s="39">
        <f t="shared" si="80"/>
        <v>0.19586974486758621</v>
      </c>
      <c r="S162" s="15">
        <f t="shared" si="81"/>
        <v>0.83708763896842087</v>
      </c>
      <c r="T162" s="39">
        <f>_xlfn.IFS((O162&lt;='Infill Capacities'!$DA$17),(O162*'Infill Capacities'!$CU$17*'Infill Capacities'!$CT$7),(AND((O162&gt;'Infill Capacities'!$DA$17),(O162&lt;='Infill Capacities'!$DB$17))),((O162-'Infill Capacities'!$DA$17)*'Infill Capacities'!$CT$7*('Infill Capacities'!$CW$17)+'Infill Capacities'!$CP$17),(AND((O162&gt;'Infill Capacities'!$DB$17),(O162&lt;='Infill Capacities'!$DC$17))),((O162-'Infill Capacities'!$DB$17)*'Infill Capacities'!$CT$7*('Infill Capacities'!$CX$17)+'Infill Capacities'!$CQ$17),(AND((O162&gt;'Infill Capacities'!$DC$17),(O162&lt;='Infill Capacities'!$DD$17))),((O162-'Infill Capacities'!$DC$17)*'Infill Capacities'!$CT$7*('Infill Capacities'!$CY$17)+'Infill Capacities'!$CS$17))+_xlfn.IFS((O162&lt;='Frame Capacities'!$BS$17),(O162*'Frame Capacities'!$BM$7*'Frame Capacities'!$BN$17),(AND((O162&gt;'Frame Capacities'!$BS$17),(O162&lt;='Frame Capacities'!$BT$17))),((O162-'Frame Capacities'!$BS$17)*'Frame Capacities'!$BM$7*('Frame Capacities'!$BO$17)+'Frame Capacities'!$BI$17),(AND((O162&gt;'Frame Capacities'!$BT$17),(O162&lt;='Frame Capacities'!$BU$17))),((O162-'Frame Capacities'!$BT$17)*'Frame Capacities'!$BM$7*('Frame Capacities'!$BP$17)+'Frame Capacities'!$BJ$17),(AND((O162&gt;'Frame Capacities'!$BU$17),(O162&lt;='Frame Capacities'!$BV$17))),((O162-'Frame Capacities'!$BU$17)*'Frame Capacities'!$BM$7*('Frame Capacities'!$BQ$17)+'Frame Capacities'!$BK$17))</f>
        <v>468.48880902022347</v>
      </c>
      <c r="U162" s="39">
        <f>U161+T162*K162</f>
        <v>3783.2930809451996</v>
      </c>
      <c r="V162" s="42">
        <v>0</v>
      </c>
      <c r="X162" s="17">
        <v>3</v>
      </c>
      <c r="Y162" s="15">
        <f>'Structural Information'!$Z$9</f>
        <v>40.367000000000004</v>
      </c>
      <c r="Z162" s="15">
        <f t="shared" si="82"/>
        <v>0.61655730423270538</v>
      </c>
      <c r="AA162" s="15">
        <f t="shared" si="83"/>
        <v>5.3948764120361723</v>
      </c>
      <c r="AB162" s="23" t="s">
        <v>411</v>
      </c>
    </row>
    <row r="163" spans="10:28" x14ac:dyDescent="0.25">
      <c r="J163" s="40">
        <v>2</v>
      </c>
      <c r="K163" s="39">
        <f>'Structural Information'!$U$10</f>
        <v>3</v>
      </c>
      <c r="L163" s="39">
        <f>L164+K163</f>
        <v>5.75</v>
      </c>
      <c r="M163" s="77">
        <f>'Yield Mechanism'!$V$61</f>
        <v>9.9617118967659166E-3</v>
      </c>
      <c r="N163" s="16">
        <f>M163-M164</f>
        <v>5.3162287174979197E-3</v>
      </c>
      <c r="O163" s="41">
        <f t="shared" si="79"/>
        <v>1.7720762391659733E-3</v>
      </c>
      <c r="P163" s="77">
        <f>$C$30</f>
        <v>8.5386603238057183E-3</v>
      </c>
      <c r="Q163" s="77">
        <f>$D$30</f>
        <v>1.8955928351937364E-3</v>
      </c>
      <c r="R163" s="15">
        <f t="shared" si="80"/>
        <v>0.20753562877134701</v>
      </c>
      <c r="S163" s="15">
        <f t="shared" si="81"/>
        <v>0.93484012297654662</v>
      </c>
      <c r="T163" s="39">
        <f>_xlfn.IFS((O163&lt;='Infill Capacities'!$DA$18),(O163*'Infill Capacities'!$CU$18*'Infill Capacities'!$CT$8),(AND((O163&gt;'Infill Capacities'!$DA$18),(O163&lt;='Infill Capacities'!$DB$18))),((O163-'Infill Capacities'!$DA$18)*'Infill Capacities'!$CT$8*('Infill Capacities'!$CW$18)+'Infill Capacities'!$CP$18),(AND((O163&gt;'Infill Capacities'!$DB$18),(O163&lt;='Infill Capacities'!$DC$18))),((O163-'Infill Capacities'!$DB$18)*'Infill Capacities'!$CT$8*('Infill Capacities'!$CX$18)+'Infill Capacities'!$CQ$18),(AND((O163&gt;'Infill Capacities'!$DC$18),(O163&lt;='Infill Capacities'!$DD$18))),((O163-'Infill Capacities'!$DC$18)*'Infill Capacities'!$CT$8*('Infill Capacities'!$CY$18)+'Infill Capacities'!$CS$18))+_xlfn.IFS((O163&lt;='Frame Capacities'!$BS$18),(O163*'Frame Capacities'!$BM$8*'Frame Capacities'!$BN$18),(AND((O163&gt;'Frame Capacities'!$BS$18),(O163&lt;='Frame Capacities'!$BT$18))),((O163-'Frame Capacities'!$BS$18)*'Frame Capacities'!$BM$8*('Frame Capacities'!$BO$18)+'Frame Capacities'!$BI$18),(AND((O163&gt;'Frame Capacities'!$BT$18),(O163&lt;='Frame Capacities'!$BU$18))),((O163-'Frame Capacities'!$BT$18)*'Frame Capacities'!$BM$8*('Frame Capacities'!$BP$18)+'Frame Capacities'!$BJ$18),(AND((O163&gt;'Frame Capacities'!$BU$18),(O163&lt;='Frame Capacities'!$BV$18))),((O163-'Frame Capacities'!$BU$18)*'Frame Capacities'!$BM$8*('Frame Capacities'!$BQ$18)+'Frame Capacities'!$BK$18))</f>
        <v>524.07735597332055</v>
      </c>
      <c r="U163" s="39">
        <f>U162+T163*K163</f>
        <v>5355.5251488651611</v>
      </c>
      <c r="V163" s="43"/>
      <c r="X163" s="17">
        <v>2</v>
      </c>
      <c r="Y163" s="15">
        <f>'Structural Information'!$Z$10</f>
        <v>40.367000000000004</v>
      </c>
      <c r="Z163" s="15">
        <f t="shared" si="82"/>
        <v>0.40212442413674981</v>
      </c>
      <c r="AA163" s="15">
        <f t="shared" si="83"/>
        <v>2.3122154387863114</v>
      </c>
      <c r="AB163" s="15">
        <f>(('Structural Information'!$Z$6*M159+'Structural Information'!$Z$7*M160+'Structural Information'!$Z$8*M161+'Structural Information'!$Z$9*M162+'Structural Information'!$Z$10*M163+'Structural Information'!$Z$11*M164)^2)/('Structural Information'!$Z$6*M159*M159+'Structural Information'!$Z$7*M160*M160+'Structural Information'!$Z$8*M161*M161+'Structural Information'!$Z$9*M162*M162+'Structural Information'!$Z$10*M163*M163+'Structural Information'!$Z$11*M164*M164)</f>
        <v>198.09250234282038</v>
      </c>
    </row>
    <row r="164" spans="10:28" x14ac:dyDescent="0.25">
      <c r="J164" s="40">
        <v>1</v>
      </c>
      <c r="K164" s="39">
        <f>'Structural Information'!$U$11</f>
        <v>2.75</v>
      </c>
      <c r="L164" s="39">
        <f>K164</f>
        <v>2.75</v>
      </c>
      <c r="M164" s="77">
        <f>'Yield Mechanism'!$V$62</f>
        <v>4.6454831792679969E-3</v>
      </c>
      <c r="N164" s="16">
        <f>M164</f>
        <v>4.6454831792679969E-3</v>
      </c>
      <c r="O164" s="41">
        <f t="shared" si="79"/>
        <v>1.689266610642908E-3</v>
      </c>
      <c r="P164" s="77">
        <f>$C$31</f>
        <v>6.5680321766578668E-3</v>
      </c>
      <c r="Q164" s="77">
        <f>$D$31</f>
        <v>1.7874727391059869E-3</v>
      </c>
      <c r="R164" s="15">
        <f t="shared" si="80"/>
        <v>0.25719523979288555</v>
      </c>
      <c r="S164" s="15">
        <f t="shared" si="81"/>
        <v>0.94505867065016214</v>
      </c>
      <c r="T164" s="39">
        <f>_xlfn.IFS((O164&lt;='Infill Capacities'!$DA$19),(O164*'Infill Capacities'!$CU$19*'Infill Capacities'!$CT$9),(AND((O164&gt;'Infill Capacities'!$DA$19),(O164&lt;='Infill Capacities'!$DB$19))),((O164-'Infill Capacities'!$DA$19)*'Infill Capacities'!$CT$9*('Infill Capacities'!$CW$19)+'Infill Capacities'!$CP$19),(AND((O164&gt;'Infill Capacities'!$DB$19),(O164&lt;='Infill Capacities'!$DC$19))),((O164-'Infill Capacities'!$DB$19)*'Infill Capacities'!$CT$9*('Infill Capacities'!$CX$19)+'Infill Capacities'!$CQ$19),(AND((O164&gt;'Infill Capacities'!$DC$19),(O164&lt;='Infill Capacities'!$DD$19))),((O164-'Infill Capacities'!$DC$19)*'Infill Capacities'!$CT$9*('Infill Capacities'!$CY$19)+'Infill Capacities'!$CS$19))+_xlfn.IFS((O164&lt;='Frame Capacities'!$BS$19),(O164*'Frame Capacities'!$BM$9*'Frame Capacities'!$BN$19),(AND((O164&gt;'Frame Capacities'!$BS$19),(O164&lt;='Frame Capacities'!$BT$19))),((O164-'Frame Capacities'!$BS$19)*'Frame Capacities'!$BM$9*('Frame Capacities'!$BO$19)+'Frame Capacities'!$BI$19),(AND((O164&gt;'Frame Capacities'!$BT$19),(O164&lt;='Frame Capacities'!$BU$19))),((O164-'Frame Capacities'!$BT$19)*'Frame Capacities'!$BM$9*('Frame Capacities'!$BP$19)+'Frame Capacities'!$BJ$19),(AND((O164&gt;'Frame Capacities'!$BU$19),(O164&lt;='Frame Capacities'!$BV$19))),((O164-'Frame Capacities'!$BU$19)*'Frame Capacities'!$BM$9*('Frame Capacities'!$BQ$19)+'Frame Capacities'!$BK$19))</f>
        <v>550</v>
      </c>
      <c r="U164" s="39">
        <f>U163+T164*K164</f>
        <v>6868.0251488651611</v>
      </c>
      <c r="V164" s="45"/>
      <c r="X164" s="17">
        <v>1</v>
      </c>
      <c r="Y164" s="15">
        <f>'Structural Information'!$Z$11</f>
        <v>40.367000000000004</v>
      </c>
      <c r="Z164" s="15">
        <f t="shared" si="82"/>
        <v>0.18752421949751125</v>
      </c>
      <c r="AA164" s="15">
        <f t="shared" si="83"/>
        <v>0.51569160361815591</v>
      </c>
      <c r="AB164" s="14" t="s">
        <v>410</v>
      </c>
    </row>
    <row r="165" spans="10:28" x14ac:dyDescent="0.25">
      <c r="X165" s="35"/>
      <c r="Y165" s="14" t="s">
        <v>99</v>
      </c>
      <c r="Z165" s="22">
        <f>SUM(Z159:Z164)</f>
        <v>3.978553751602361</v>
      </c>
      <c r="AA165" s="22">
        <f>SUM(AA159:AA164)</f>
        <v>49.681142069634426</v>
      </c>
      <c r="AB165" s="24">
        <f>2*PI()*SQRT(AB163/AB161)</f>
        <v>0.61266290312633409</v>
      </c>
    </row>
    <row r="167" spans="10:28" ht="15.75" x14ac:dyDescent="0.25">
      <c r="J167" s="928" t="s">
        <v>417</v>
      </c>
      <c r="K167" s="929"/>
      <c r="L167" s="929"/>
      <c r="M167" s="929"/>
      <c r="N167" s="929"/>
      <c r="O167" s="929"/>
      <c r="P167" s="929"/>
      <c r="Q167" s="929"/>
      <c r="R167" s="929"/>
      <c r="S167" s="929"/>
      <c r="T167" s="929"/>
      <c r="U167" s="929"/>
      <c r="V167" s="930"/>
      <c r="W167" s="36"/>
      <c r="X167" s="895" t="s">
        <v>128</v>
      </c>
      <c r="Y167" s="895"/>
      <c r="Z167" s="895"/>
      <c r="AA167" s="895"/>
      <c r="AB167" s="895"/>
    </row>
    <row r="168" spans="10:28" x14ac:dyDescent="0.25">
      <c r="J168" s="553" t="s">
        <v>9</v>
      </c>
      <c r="K168" s="550" t="s">
        <v>3</v>
      </c>
      <c r="L168" s="550" t="s">
        <v>92</v>
      </c>
      <c r="M168" s="869" t="s">
        <v>94</v>
      </c>
      <c r="N168" s="869" t="s">
        <v>102</v>
      </c>
      <c r="O168" s="868" t="s">
        <v>123</v>
      </c>
      <c r="P168" s="868" t="s">
        <v>295</v>
      </c>
      <c r="Q168" s="868" t="s">
        <v>296</v>
      </c>
      <c r="R168" s="869" t="s">
        <v>298</v>
      </c>
      <c r="S168" s="869" t="s">
        <v>297</v>
      </c>
      <c r="T168" s="553" t="s">
        <v>96</v>
      </c>
      <c r="U168" s="550" t="s">
        <v>124</v>
      </c>
      <c r="V168" s="553" t="s">
        <v>100</v>
      </c>
      <c r="X168" s="553" t="s">
        <v>9</v>
      </c>
      <c r="Y168" s="896" t="s">
        <v>97</v>
      </c>
      <c r="Z168" s="896" t="s">
        <v>98</v>
      </c>
      <c r="AA168" s="896" t="s">
        <v>126</v>
      </c>
      <c r="AB168" s="550" t="s">
        <v>127</v>
      </c>
    </row>
    <row r="169" spans="10:28" x14ac:dyDescent="0.25">
      <c r="J169" s="553"/>
      <c r="K169" s="550"/>
      <c r="L169" s="550"/>
      <c r="M169" s="553"/>
      <c r="N169" s="553"/>
      <c r="O169" s="550"/>
      <c r="P169" s="868"/>
      <c r="Q169" s="868"/>
      <c r="R169" s="869"/>
      <c r="S169" s="869"/>
      <c r="T169" s="553"/>
      <c r="U169" s="550"/>
      <c r="V169" s="553"/>
      <c r="X169" s="553"/>
      <c r="Y169" s="896"/>
      <c r="Z169" s="896"/>
      <c r="AA169" s="896"/>
      <c r="AB169" s="550"/>
    </row>
    <row r="170" spans="10:28" x14ac:dyDescent="0.25">
      <c r="J170" s="40">
        <v>6</v>
      </c>
      <c r="K170" s="39">
        <f>'Structural Information'!$U$6</f>
        <v>3</v>
      </c>
      <c r="L170" s="39">
        <f>L171+K170</f>
        <v>17.75</v>
      </c>
      <c r="M170" s="77">
        <f>'Yield Mechanism'!$V$57</f>
        <v>2.6398429083446286E-2</v>
      </c>
      <c r="N170" s="16">
        <f>M170-M171</f>
        <v>2.5419457715451128E-3</v>
      </c>
      <c r="O170" s="41">
        <f t="shared" ref="O170:O175" si="84">N170/K170</f>
        <v>8.4731525718170428E-4</v>
      </c>
      <c r="P170" s="77">
        <f>$C$26</f>
        <v>8.2871046175051685E-3</v>
      </c>
      <c r="Q170" s="77">
        <f>$D$26</f>
        <v>3.5410993298384918E-3</v>
      </c>
      <c r="R170" s="15">
        <f t="shared" ref="R170:R175" si="85">O170/P170</f>
        <v>0.10224502963216946</v>
      </c>
      <c r="S170" s="15">
        <f t="shared" ref="S170:S175" si="86">O170/Q170</f>
        <v>0.23928028509167801</v>
      </c>
      <c r="T170" s="39">
        <f>_xlfn.IFS((O170&lt;='Infill Capacities'!$DA$14),(O170*'Infill Capacities'!$CU$14*'Infill Capacities'!$CT$4),(AND((O170&gt;'Infill Capacities'!$DA$14),(O170&lt;='Infill Capacities'!$DB$14))),((O170-'Infill Capacities'!$DA$14)*'Infill Capacities'!$CT$4*('Infill Capacities'!$CW$14)+'Infill Capacities'!$CP$14),(AND((O170&gt;'Infill Capacities'!$DB$14),(O170&lt;='Infill Capacities'!$DC$14))),((O170-'Infill Capacities'!$DB$14)*'Infill Capacities'!$CT$4*('Infill Capacities'!$CX$14)+'Infill Capacities'!$CQ$14),(AND((O170&gt;'Infill Capacities'!$DC$14),(O170&lt;='Infill Capacities'!$DD$14))),((O170-'Infill Capacities'!$DC$14)*'Infill Capacities'!$CT$4*('Infill Capacities'!$CY$14)+'Infill Capacities'!$CS$14))+_xlfn.IFS((O170&lt;='Frame Capacities'!$BS$14),(O170*'Frame Capacities'!$BM$4*'Frame Capacities'!$BN$14),(AND((O170&gt;'Frame Capacities'!$BS$14),(O170&lt;='Frame Capacities'!$BT$14))),((O170-'Frame Capacities'!$BS$14)*'Frame Capacities'!$BM$4*('Frame Capacities'!$BO$14)+'Frame Capacities'!$BI$14),(AND((O170&gt;'Frame Capacities'!$BT$14),(O170&lt;='Frame Capacities'!$BU$14))),((O170-'Frame Capacities'!$BT$14)*'Frame Capacities'!$BM$4*('Frame Capacities'!$BP$14)+'Frame Capacities'!$BJ$14),(AND((O170&gt;'Frame Capacities'!$BU$14),(O170&lt;='Frame Capacities'!$BV$14))),((O170-'Frame Capacities'!$BU$14)*'Frame Capacities'!$BM$4*('Frame Capacities'!$BQ$14)+'Frame Capacities'!$BK$14))</f>
        <v>138.11123975575882</v>
      </c>
      <c r="U170" s="39">
        <f>K170*T170</f>
        <v>414.33371926727648</v>
      </c>
      <c r="V170" s="15">
        <f>U175/AB170</f>
        <v>550.00360466387156</v>
      </c>
      <c r="X170" s="17">
        <v>6</v>
      </c>
      <c r="Y170" s="15">
        <f>'Structural Information'!$Z$6</f>
        <v>37.8446</v>
      </c>
      <c r="Z170" s="15">
        <f t="shared" ref="Z170:Z175" si="87">Y170*M170</f>
        <v>0.99903798929139132</v>
      </c>
      <c r="AA170" s="15">
        <f t="shared" ref="AA170:AA175" si="88">Z170*L170</f>
        <v>17.732924309922197</v>
      </c>
      <c r="AB170" s="15">
        <f>AA176/Z176</f>
        <v>12.48723661195362</v>
      </c>
    </row>
    <row r="171" spans="10:28" x14ac:dyDescent="0.25">
      <c r="J171" s="40">
        <v>5</v>
      </c>
      <c r="K171" s="39">
        <f>'Structural Information'!$U$7</f>
        <v>3</v>
      </c>
      <c r="L171" s="39">
        <f>L172+K171</f>
        <v>14.75</v>
      </c>
      <c r="M171" s="77">
        <f>'Yield Mechanism'!$V$58</f>
        <v>2.3856483311901173E-2</v>
      </c>
      <c r="N171" s="16">
        <f>M171-M172</f>
        <v>3.7832761725921232E-3</v>
      </c>
      <c r="O171" s="41">
        <f t="shared" si="84"/>
        <v>1.2610920575307077E-3</v>
      </c>
      <c r="P171" s="77">
        <f>$C$27</f>
        <v>9.5976000000000013E-3</v>
      </c>
      <c r="Q171" s="77">
        <f>$D$27</f>
        <v>2.6401516470303181E-3</v>
      </c>
      <c r="R171" s="15">
        <f t="shared" si="85"/>
        <v>0.13139660514406806</v>
      </c>
      <c r="S171" s="15">
        <f t="shared" si="86"/>
        <v>0.47765894771582645</v>
      </c>
      <c r="T171" s="39">
        <f>_xlfn.IFS((O171&lt;='Infill Capacities'!$DA$15),(O171*'Infill Capacities'!$CU$15*'Infill Capacities'!$CT$5),(AND((O171&gt;'Infill Capacities'!$DA$15),(O171&lt;='Infill Capacities'!$DB$15))),((O171-'Infill Capacities'!$DA$15)*'Infill Capacities'!$CT$5*('Infill Capacities'!$CW$15)+'Infill Capacities'!$CP$15),(AND((O171&gt;'Infill Capacities'!$DB$15),(O171&lt;='Infill Capacities'!$DC$15))),((O171-'Infill Capacities'!$DB$15)*'Infill Capacities'!$CT$5*('Infill Capacities'!$CX$15)+'Infill Capacities'!$CQ$15),(AND((O171&gt;'Infill Capacities'!$DC$15),(O171&lt;='Infill Capacities'!$DD$15))),((O171-'Infill Capacities'!$DC$15)*'Infill Capacities'!$CT$5*('Infill Capacities'!$CY$15)+'Infill Capacities'!$CS$15))+_xlfn.IFS((O171&lt;='Frame Capacities'!$BS$15),(O171*'Frame Capacities'!$BM$5*'Frame Capacities'!$BN$15),(AND((O171&gt;'Frame Capacities'!$BS$15),(O171&lt;='Frame Capacities'!$BT$15))),((O171-'Frame Capacities'!$BS$15)*'Frame Capacities'!$BM$5*('Frame Capacities'!$BO$15)+'Frame Capacities'!$BI$15),(AND((O171&gt;'Frame Capacities'!$BT$15),(O171&lt;='Frame Capacities'!$BU$15))),((O171-'Frame Capacities'!$BT$15)*'Frame Capacities'!$BM$5*('Frame Capacities'!$BP$15)+'Frame Capacities'!$BJ$15),(AND((O171&gt;'Frame Capacities'!$BU$15),(O171&lt;='Frame Capacities'!$BV$15))),((O171-'Frame Capacities'!$BU$15)*'Frame Capacities'!$BM$5*('Frame Capacities'!$BQ$15)+'Frame Capacities'!$BK$15))</f>
        <v>271.24094001276052</v>
      </c>
      <c r="U171" s="39">
        <f>U170+T171*K171</f>
        <v>1228.0565393055581</v>
      </c>
      <c r="V171" s="43"/>
      <c r="X171" s="17">
        <v>5</v>
      </c>
      <c r="Y171" s="15">
        <f>'Structural Information'!$Z$7</f>
        <v>40.367000000000004</v>
      </c>
      <c r="Z171" s="15">
        <f t="shared" si="87"/>
        <v>0.96301466185151474</v>
      </c>
      <c r="AA171" s="15">
        <f t="shared" si="88"/>
        <v>14.204466262309843</v>
      </c>
      <c r="AB171" s="14" t="s">
        <v>409</v>
      </c>
    </row>
    <row r="172" spans="10:28" x14ac:dyDescent="0.25">
      <c r="J172" s="40">
        <v>4</v>
      </c>
      <c r="K172" s="39">
        <f>'Structural Information'!$U$8</f>
        <v>3</v>
      </c>
      <c r="L172" s="39">
        <f>L173+K172</f>
        <v>11.75</v>
      </c>
      <c r="M172" s="77">
        <f>'Yield Mechanism'!$V$59</f>
        <v>2.007320713930905E-2</v>
      </c>
      <c r="N172" s="41">
        <f>M172-M173</f>
        <v>4.7994116074958036E-3</v>
      </c>
      <c r="O172" s="41">
        <f t="shared" si="84"/>
        <v>1.5998038691652679E-3</v>
      </c>
      <c r="P172" s="77">
        <f>$C$28</f>
        <v>9.5975999999999995E-3</v>
      </c>
      <c r="Q172" s="77">
        <f>$D$28</f>
        <v>2.3645656029115843E-3</v>
      </c>
      <c r="R172" s="15">
        <f t="shared" si="85"/>
        <v>0.16668790834846919</v>
      </c>
      <c r="S172" s="15">
        <f t="shared" si="86"/>
        <v>0.67657411035471604</v>
      </c>
      <c r="T172" s="39">
        <f>_xlfn.IFS((O172&lt;='Infill Capacities'!$DA$16),(O172*'Infill Capacities'!$CU$16*'Infill Capacities'!$CT$6),(AND((O172&gt;'Infill Capacities'!$DA$16),(O172&lt;='Infill Capacities'!$DB$16))),((O172-'Infill Capacities'!$DA$16)*'Infill Capacities'!$CT$6*('Infill Capacities'!$CW$16)+'Infill Capacities'!$CP$16),(AND((O172&gt;'Infill Capacities'!$DB$16),(O172&lt;='Infill Capacities'!$DC$16))),((O172-'Infill Capacities'!$DB$16)*'Infill Capacities'!$CT$6*('Infill Capacities'!$CX$16)+'Infill Capacities'!$CQ$16),(AND((O172&gt;'Infill Capacities'!$DC$16),(O172&lt;='Infill Capacities'!$DD$16))),((O172-'Infill Capacities'!$DC$16)*'Infill Capacities'!$CT$6*('Infill Capacities'!$CY$16)+'Infill Capacities'!$CS$16))+_xlfn.IFS((O172&lt;='Frame Capacities'!$BS$16),(O172*'Frame Capacities'!$BM$6*'Frame Capacities'!$BN$16),(AND((O172&gt;'Frame Capacities'!$BS$16),(O172&lt;='Frame Capacities'!$BT$16))),((O172-'Frame Capacities'!$BS$16)*'Frame Capacities'!$BM$6*('Frame Capacities'!$BO$16)+'Frame Capacities'!$BI$16),(AND((O172&gt;'Frame Capacities'!$BT$16),(O172&lt;='Frame Capacities'!$BU$16))),((O172-'Frame Capacities'!$BT$16)*'Frame Capacities'!$BM$6*('Frame Capacities'!$BP$16)+'Frame Capacities'!$BJ$16),(AND((O172&gt;'Frame Capacities'!$BU$16),(O172&lt;='Frame Capacities'!$BV$16))),((O172-'Frame Capacities'!$BU$16)*'Frame Capacities'!$BM$6*('Frame Capacities'!$BQ$16)+'Frame Capacities'!$BK$16))</f>
        <v>383.25670485965702</v>
      </c>
      <c r="U172" s="39">
        <f>U171+T172*K172</f>
        <v>2377.8266538845292</v>
      </c>
      <c r="V172" s="44" t="s">
        <v>134</v>
      </c>
      <c r="X172" s="17">
        <v>4</v>
      </c>
      <c r="Y172" s="15">
        <f>'Structural Information'!$Z$8</f>
        <v>40.367000000000004</v>
      </c>
      <c r="Z172" s="15">
        <f t="shared" si="87"/>
        <v>0.81029515259248852</v>
      </c>
      <c r="AA172" s="15">
        <f t="shared" si="88"/>
        <v>9.5209680429617407</v>
      </c>
      <c r="AB172" s="24">
        <f>T175/M170</f>
        <v>20834.573082414572</v>
      </c>
    </row>
    <row r="173" spans="10:28" x14ac:dyDescent="0.25">
      <c r="J173" s="40">
        <v>3</v>
      </c>
      <c r="K173" s="39">
        <f>'Structural Information'!$U$9</f>
        <v>3</v>
      </c>
      <c r="L173" s="39">
        <f>L174+K173</f>
        <v>8.75</v>
      </c>
      <c r="M173" s="77">
        <f>'Yield Mechanism'!$V$60</f>
        <v>1.5273795531813246E-2</v>
      </c>
      <c r="N173" s="16">
        <f>M173-M174</f>
        <v>5.3120836350473294E-3</v>
      </c>
      <c r="O173" s="41">
        <f t="shared" si="84"/>
        <v>1.7706945450157764E-3</v>
      </c>
      <c r="P173" s="77">
        <f>$C$29</f>
        <v>9.0401636363636392E-3</v>
      </c>
      <c r="Q173" s="77">
        <f>$D$29</f>
        <v>2.1153036582858631E-3</v>
      </c>
      <c r="R173" s="39">
        <f t="shared" si="85"/>
        <v>0.19586974486758621</v>
      </c>
      <c r="S173" s="15">
        <f t="shared" si="86"/>
        <v>0.83708763896842087</v>
      </c>
      <c r="T173" s="39">
        <f>_xlfn.IFS((O173&lt;='Infill Capacities'!$DA$17),(O173*'Infill Capacities'!$CU$17*'Infill Capacities'!$CT$7),(AND((O173&gt;'Infill Capacities'!$DA$17),(O173&lt;='Infill Capacities'!$DB$17))),((O173-'Infill Capacities'!$DA$17)*'Infill Capacities'!$CT$7*('Infill Capacities'!$CW$17)+'Infill Capacities'!$CP$17),(AND((O173&gt;'Infill Capacities'!$DB$17),(O173&lt;='Infill Capacities'!$DC$17))),((O173-'Infill Capacities'!$DB$17)*'Infill Capacities'!$CT$7*('Infill Capacities'!$CX$17)+'Infill Capacities'!$CQ$17),(AND((O173&gt;'Infill Capacities'!$DC$17),(O173&lt;='Infill Capacities'!$DD$17))),((O173-'Infill Capacities'!$DC$17)*'Infill Capacities'!$CT$7*('Infill Capacities'!$CY$17)+'Infill Capacities'!$CS$17))+_xlfn.IFS((O173&lt;='Frame Capacities'!$BS$17),(O173*'Frame Capacities'!$BM$7*'Frame Capacities'!$BN$17),(AND((O173&gt;'Frame Capacities'!$BS$17),(O173&lt;='Frame Capacities'!$BT$17))),((O173-'Frame Capacities'!$BS$17)*'Frame Capacities'!$BM$7*('Frame Capacities'!$BO$17)+'Frame Capacities'!$BI$17),(AND((O173&gt;'Frame Capacities'!$BT$17),(O173&lt;='Frame Capacities'!$BU$17))),((O173-'Frame Capacities'!$BT$17)*'Frame Capacities'!$BM$7*('Frame Capacities'!$BP$17)+'Frame Capacities'!$BJ$17),(AND((O173&gt;'Frame Capacities'!$BU$17),(O173&lt;='Frame Capacities'!$BV$17))),((O173-'Frame Capacities'!$BU$17)*'Frame Capacities'!$BM$7*('Frame Capacities'!$BQ$17)+'Frame Capacities'!$BK$17))</f>
        <v>468.48880902022347</v>
      </c>
      <c r="U173" s="39">
        <f>U172+T173*K173</f>
        <v>3783.2930809451996</v>
      </c>
      <c r="V173" s="42">
        <v>0</v>
      </c>
      <c r="X173" s="17">
        <v>3</v>
      </c>
      <c r="Y173" s="15">
        <f>'Structural Information'!$Z$9</f>
        <v>40.367000000000004</v>
      </c>
      <c r="Z173" s="15">
        <f t="shared" si="87"/>
        <v>0.61655730423270538</v>
      </c>
      <c r="AA173" s="15">
        <f t="shared" si="88"/>
        <v>5.3948764120361723</v>
      </c>
      <c r="AB173" s="23" t="s">
        <v>411</v>
      </c>
    </row>
    <row r="174" spans="10:28" x14ac:dyDescent="0.25">
      <c r="J174" s="40">
        <v>2</v>
      </c>
      <c r="K174" s="39">
        <f>'Structural Information'!$U$10</f>
        <v>3</v>
      </c>
      <c r="L174" s="39">
        <f>L175+K174</f>
        <v>5.75</v>
      </c>
      <c r="M174" s="77">
        <f>'Yield Mechanism'!$V$61</f>
        <v>9.9617118967659166E-3</v>
      </c>
      <c r="N174" s="16">
        <f>M174-M175</f>
        <v>5.3162287174979197E-3</v>
      </c>
      <c r="O174" s="41">
        <f t="shared" si="84"/>
        <v>1.7720762391659733E-3</v>
      </c>
      <c r="P174" s="77">
        <f>$C$30</f>
        <v>8.5386603238057183E-3</v>
      </c>
      <c r="Q174" s="77">
        <f>$D$30</f>
        <v>1.8955928351937364E-3</v>
      </c>
      <c r="R174" s="15">
        <f t="shared" si="85"/>
        <v>0.20753562877134701</v>
      </c>
      <c r="S174" s="15">
        <f t="shared" si="86"/>
        <v>0.93484012297654662</v>
      </c>
      <c r="T174" s="39">
        <f>_xlfn.IFS((O174&lt;='Infill Capacities'!$DA$18),(O174*'Infill Capacities'!$CU$18*'Infill Capacities'!$CT$8),(AND((O174&gt;'Infill Capacities'!$DA$18),(O174&lt;='Infill Capacities'!$DB$18))),((O174-'Infill Capacities'!$DA$18)*'Infill Capacities'!$CT$8*('Infill Capacities'!$CW$18)+'Infill Capacities'!$CP$18),(AND((O174&gt;'Infill Capacities'!$DB$18),(O174&lt;='Infill Capacities'!$DC$18))),((O174-'Infill Capacities'!$DB$18)*'Infill Capacities'!$CT$8*('Infill Capacities'!$CX$18)+'Infill Capacities'!$CQ$18),(AND((O174&gt;'Infill Capacities'!$DC$18),(O174&lt;='Infill Capacities'!$DD$18))),((O174-'Infill Capacities'!$DC$18)*'Infill Capacities'!$CT$8*('Infill Capacities'!$CY$18)+'Infill Capacities'!$CS$18))+_xlfn.IFS((O174&lt;='Frame Capacities'!$BS$18),(O174*'Frame Capacities'!$BM$8*'Frame Capacities'!$BN$18),(AND((O174&gt;'Frame Capacities'!$BS$18),(O174&lt;='Frame Capacities'!$BT$18))),((O174-'Frame Capacities'!$BS$18)*'Frame Capacities'!$BM$8*('Frame Capacities'!$BO$18)+'Frame Capacities'!$BI$18),(AND((O174&gt;'Frame Capacities'!$BT$18),(O174&lt;='Frame Capacities'!$BU$18))),((O174-'Frame Capacities'!$BT$18)*'Frame Capacities'!$BM$8*('Frame Capacities'!$BP$18)+'Frame Capacities'!$BJ$18),(AND((O174&gt;'Frame Capacities'!$BU$18),(O174&lt;='Frame Capacities'!$BV$18))),((O174-'Frame Capacities'!$BU$18)*'Frame Capacities'!$BM$8*('Frame Capacities'!$BQ$18)+'Frame Capacities'!$BK$18))</f>
        <v>524.07735597332055</v>
      </c>
      <c r="U174" s="39">
        <f>U173+T174*K174</f>
        <v>5355.5251488651611</v>
      </c>
      <c r="V174" s="43"/>
      <c r="X174" s="17">
        <v>2</v>
      </c>
      <c r="Y174" s="15">
        <f>'Structural Information'!$Z$10</f>
        <v>40.367000000000004</v>
      </c>
      <c r="Z174" s="15">
        <f t="shared" si="87"/>
        <v>0.40212442413674981</v>
      </c>
      <c r="AA174" s="15">
        <f t="shared" si="88"/>
        <v>2.3122154387863114</v>
      </c>
      <c r="AB174" s="15">
        <f>(('Structural Information'!$Z$6*M170+'Structural Information'!$Z$7*M171+'Structural Information'!$Z$8*M172+'Structural Information'!$Z$9*M173+'Structural Information'!$Z$10*M174+'Structural Information'!$Z$11*M175)^2)/('Structural Information'!$Z$6*M170*M170+'Structural Information'!$Z$7*M171*M171+'Structural Information'!$Z$8*M172*M172+'Structural Information'!$Z$9*M173*M173+'Structural Information'!$Z$10*M174*M174+'Structural Information'!$Z$11*M175*M175)</f>
        <v>198.09250234282038</v>
      </c>
    </row>
    <row r="175" spans="10:28" x14ac:dyDescent="0.25">
      <c r="J175" s="40">
        <v>1</v>
      </c>
      <c r="K175" s="39">
        <f>'Structural Information'!$U$11</f>
        <v>2.75</v>
      </c>
      <c r="L175" s="39">
        <f>K175</f>
        <v>2.75</v>
      </c>
      <c r="M175" s="77">
        <f>'Yield Mechanism'!$V$62</f>
        <v>4.6454831792679969E-3</v>
      </c>
      <c r="N175" s="16">
        <f>M175</f>
        <v>4.6454831792679969E-3</v>
      </c>
      <c r="O175" s="41">
        <f t="shared" si="84"/>
        <v>1.689266610642908E-3</v>
      </c>
      <c r="P175" s="77">
        <f>$C$31</f>
        <v>6.5680321766578668E-3</v>
      </c>
      <c r="Q175" s="77">
        <f>$D$31</f>
        <v>1.7874727391059869E-3</v>
      </c>
      <c r="R175" s="15">
        <f t="shared" si="85"/>
        <v>0.25719523979288555</v>
      </c>
      <c r="S175" s="15">
        <f t="shared" si="86"/>
        <v>0.94505867065016214</v>
      </c>
      <c r="T175" s="39">
        <f>_xlfn.IFS((O175&lt;='Infill Capacities'!$DA$19),(O175*'Infill Capacities'!$CU$19*'Infill Capacities'!$CT$9),(AND((O175&gt;'Infill Capacities'!$DA$19),(O175&lt;='Infill Capacities'!$DB$19))),((O175-'Infill Capacities'!$DA$19)*'Infill Capacities'!$CT$9*('Infill Capacities'!$CW$19)+'Infill Capacities'!$CP$19),(AND((O175&gt;'Infill Capacities'!$DB$19),(O175&lt;='Infill Capacities'!$DC$19))),((O175-'Infill Capacities'!$DB$19)*'Infill Capacities'!$CT$9*('Infill Capacities'!$CX$19)+'Infill Capacities'!$CQ$19),(AND((O175&gt;'Infill Capacities'!$DC$19),(O175&lt;='Infill Capacities'!$DD$19))),((O175-'Infill Capacities'!$DC$19)*'Infill Capacities'!$CT$9*('Infill Capacities'!$CY$19)+'Infill Capacities'!$CS$19))+_xlfn.IFS((O175&lt;='Frame Capacities'!$BS$19),(O175*'Frame Capacities'!$BM$9*'Frame Capacities'!$BN$19),(AND((O175&gt;'Frame Capacities'!$BS$19),(O175&lt;='Frame Capacities'!$BT$19))),((O175-'Frame Capacities'!$BS$19)*'Frame Capacities'!$BM$9*('Frame Capacities'!$BO$19)+'Frame Capacities'!$BI$19),(AND((O175&gt;'Frame Capacities'!$BT$19),(O175&lt;='Frame Capacities'!$BU$19))),((O175-'Frame Capacities'!$BT$19)*'Frame Capacities'!$BM$9*('Frame Capacities'!$BP$19)+'Frame Capacities'!$BJ$19),(AND((O175&gt;'Frame Capacities'!$BU$19),(O175&lt;='Frame Capacities'!$BV$19))),((O175-'Frame Capacities'!$BU$19)*'Frame Capacities'!$BM$9*('Frame Capacities'!$BQ$19)+'Frame Capacities'!$BK$19))</f>
        <v>550</v>
      </c>
      <c r="U175" s="39">
        <f>U174+T175*K175</f>
        <v>6868.0251488651611</v>
      </c>
      <c r="V175" s="45"/>
      <c r="X175" s="17">
        <v>1</v>
      </c>
      <c r="Y175" s="15">
        <f>'Structural Information'!$Z$11</f>
        <v>40.367000000000004</v>
      </c>
      <c r="Z175" s="15">
        <f t="shared" si="87"/>
        <v>0.18752421949751125</v>
      </c>
      <c r="AA175" s="15">
        <f t="shared" si="88"/>
        <v>0.51569160361815591</v>
      </c>
      <c r="AB175" s="14" t="s">
        <v>410</v>
      </c>
    </row>
    <row r="176" spans="10:28" x14ac:dyDescent="0.25">
      <c r="X176" s="35"/>
      <c r="Y176" s="14" t="s">
        <v>99</v>
      </c>
      <c r="Z176" s="22">
        <f>SUM(Z170:Z175)</f>
        <v>3.978553751602361</v>
      </c>
      <c r="AA176" s="22">
        <f>SUM(AA170:AA175)</f>
        <v>49.681142069634426</v>
      </c>
      <c r="AB176" s="24">
        <f>2*PI()*SQRT(AB174/AB172)</f>
        <v>0.61266290312633409</v>
      </c>
    </row>
    <row r="177" spans="3:28" x14ac:dyDescent="0.25">
      <c r="R177" s="37"/>
      <c r="S177" s="37"/>
    </row>
    <row r="178" spans="3:28" ht="15.75" x14ac:dyDescent="0.25">
      <c r="J178" s="928" t="s">
        <v>418</v>
      </c>
      <c r="K178" s="929"/>
      <c r="L178" s="929"/>
      <c r="M178" s="929"/>
      <c r="N178" s="929"/>
      <c r="O178" s="929"/>
      <c r="P178" s="929"/>
      <c r="Q178" s="929"/>
      <c r="R178" s="929"/>
      <c r="S178" s="929"/>
      <c r="T178" s="929"/>
      <c r="U178" s="929"/>
      <c r="V178" s="930"/>
      <c r="W178" s="36"/>
      <c r="X178" s="895" t="s">
        <v>128</v>
      </c>
      <c r="Y178" s="895"/>
      <c r="Z178" s="895"/>
      <c r="AA178" s="895"/>
      <c r="AB178" s="895"/>
    </row>
    <row r="179" spans="3:28" x14ac:dyDescent="0.25">
      <c r="J179" s="553" t="s">
        <v>9</v>
      </c>
      <c r="K179" s="550" t="s">
        <v>3</v>
      </c>
      <c r="L179" s="550" t="s">
        <v>92</v>
      </c>
      <c r="M179" s="869" t="s">
        <v>94</v>
      </c>
      <c r="N179" s="869" t="s">
        <v>102</v>
      </c>
      <c r="O179" s="868" t="s">
        <v>123</v>
      </c>
      <c r="P179" s="868" t="s">
        <v>295</v>
      </c>
      <c r="Q179" s="868" t="s">
        <v>296</v>
      </c>
      <c r="R179" s="869" t="s">
        <v>298</v>
      </c>
      <c r="S179" s="869" t="s">
        <v>297</v>
      </c>
      <c r="T179" s="553" t="s">
        <v>96</v>
      </c>
      <c r="U179" s="550" t="s">
        <v>124</v>
      </c>
      <c r="V179" s="553" t="s">
        <v>100</v>
      </c>
      <c r="X179" s="553" t="s">
        <v>9</v>
      </c>
      <c r="Y179" s="896" t="s">
        <v>97</v>
      </c>
      <c r="Z179" s="896" t="s">
        <v>98</v>
      </c>
      <c r="AA179" s="896" t="s">
        <v>126</v>
      </c>
      <c r="AB179" s="550" t="s">
        <v>127</v>
      </c>
    </row>
    <row r="180" spans="3:28" x14ac:dyDescent="0.25">
      <c r="J180" s="553"/>
      <c r="K180" s="550"/>
      <c r="L180" s="550"/>
      <c r="M180" s="553"/>
      <c r="N180" s="553"/>
      <c r="O180" s="550"/>
      <c r="P180" s="868"/>
      <c r="Q180" s="868"/>
      <c r="R180" s="869"/>
      <c r="S180" s="869"/>
      <c r="T180" s="553"/>
      <c r="U180" s="550"/>
      <c r="V180" s="553"/>
      <c r="X180" s="553"/>
      <c r="Y180" s="896"/>
      <c r="Z180" s="896"/>
      <c r="AA180" s="896"/>
      <c r="AB180" s="550"/>
    </row>
    <row r="181" spans="3:28" x14ac:dyDescent="0.25">
      <c r="J181" s="40">
        <v>6</v>
      </c>
      <c r="K181" s="39">
        <f>'Structural Information'!$U$6</f>
        <v>3</v>
      </c>
      <c r="L181" s="39">
        <f>L182+K181</f>
        <v>17.75</v>
      </c>
      <c r="M181" s="77">
        <f>'Yield Mechanism'!$V$57</f>
        <v>2.6398429083446286E-2</v>
      </c>
      <c r="N181" s="16">
        <f>M181-M182</f>
        <v>2.5419457715451128E-3</v>
      </c>
      <c r="O181" s="41">
        <f t="shared" ref="O181:O186" si="89">N181/K181</f>
        <v>8.4731525718170428E-4</v>
      </c>
      <c r="P181" s="77">
        <f>$C$26</f>
        <v>8.2871046175051685E-3</v>
      </c>
      <c r="Q181" s="77">
        <f>$D$26</f>
        <v>3.5410993298384918E-3</v>
      </c>
      <c r="R181" s="15">
        <f t="shared" ref="R181:R186" si="90">O181/P181</f>
        <v>0.10224502963216946</v>
      </c>
      <c r="S181" s="15">
        <f t="shared" ref="S181:S186" si="91">O181/Q181</f>
        <v>0.23928028509167801</v>
      </c>
      <c r="T181" s="39">
        <f>_xlfn.IFS((O181&lt;='Infill Capacities'!$DA$14),(O181*'Infill Capacities'!$CU$14*'Infill Capacities'!$CT$4),(AND((O181&gt;'Infill Capacities'!$DA$14),(O181&lt;='Infill Capacities'!$DB$14))),((O181-'Infill Capacities'!$DA$14)*'Infill Capacities'!$CT$4*('Infill Capacities'!$CW$14)+'Infill Capacities'!$CP$14),(AND((O181&gt;'Infill Capacities'!$DB$14),(O181&lt;='Infill Capacities'!$DC$14))),((O181-'Infill Capacities'!$DB$14)*'Infill Capacities'!$CT$4*('Infill Capacities'!$CX$14)+'Infill Capacities'!$CQ$14),(AND((O181&gt;'Infill Capacities'!$DC$14),(O181&lt;='Infill Capacities'!$DD$14))),((O181-'Infill Capacities'!$DC$14)*'Infill Capacities'!$CT$4*('Infill Capacities'!$CY$14)+'Infill Capacities'!$CS$14))+_xlfn.IFS((O181&lt;='Frame Capacities'!$BS$14),(O181*'Frame Capacities'!$BM$4*'Frame Capacities'!$BN$14),(AND((O181&gt;'Frame Capacities'!$BS$14),(O181&lt;='Frame Capacities'!$BT$14))),((O181-'Frame Capacities'!$BS$14)*'Frame Capacities'!$BM$4*('Frame Capacities'!$BO$14)+'Frame Capacities'!$BI$14),(AND((O181&gt;'Frame Capacities'!$BT$14),(O181&lt;='Frame Capacities'!$BU$14))),((O181-'Frame Capacities'!$BT$14)*'Frame Capacities'!$BM$4*('Frame Capacities'!$BP$14)+'Frame Capacities'!$BJ$14),(AND((O181&gt;'Frame Capacities'!$BU$14),(O181&lt;='Frame Capacities'!$BV$14))),((O181-'Frame Capacities'!$BU$14)*'Frame Capacities'!$BM$4*('Frame Capacities'!$BQ$14)+'Frame Capacities'!$BK$14))</f>
        <v>138.11123975575882</v>
      </c>
      <c r="U181" s="39">
        <f>K181*T181</f>
        <v>414.33371926727648</v>
      </c>
      <c r="V181" s="15">
        <f>U186/AB181</f>
        <v>550.00360466387156</v>
      </c>
      <c r="X181" s="17">
        <v>6</v>
      </c>
      <c r="Y181" s="15">
        <f>'Structural Information'!$Z$6</f>
        <v>37.8446</v>
      </c>
      <c r="Z181" s="15">
        <f t="shared" ref="Z181:Z186" si="92">Y181*M181</f>
        <v>0.99903798929139132</v>
      </c>
      <c r="AA181" s="15">
        <f t="shared" ref="AA181:AA186" si="93">Z181*L181</f>
        <v>17.732924309922197</v>
      </c>
      <c r="AB181" s="15">
        <f>AA187/Z187</f>
        <v>12.48723661195362</v>
      </c>
    </row>
    <row r="182" spans="3:28" x14ac:dyDescent="0.25">
      <c r="J182" s="40">
        <v>5</v>
      </c>
      <c r="K182" s="39">
        <f>'Structural Information'!$U$7</f>
        <v>3</v>
      </c>
      <c r="L182" s="39">
        <f>L183+K182</f>
        <v>14.75</v>
      </c>
      <c r="M182" s="77">
        <f>'Yield Mechanism'!$V$58</f>
        <v>2.3856483311901173E-2</v>
      </c>
      <c r="N182" s="16">
        <f>M182-M183</f>
        <v>3.7832761725921232E-3</v>
      </c>
      <c r="O182" s="41">
        <f t="shared" si="89"/>
        <v>1.2610920575307077E-3</v>
      </c>
      <c r="P182" s="77">
        <f>$C$27</f>
        <v>9.5976000000000013E-3</v>
      </c>
      <c r="Q182" s="77">
        <f>$D$27</f>
        <v>2.6401516470303181E-3</v>
      </c>
      <c r="R182" s="15">
        <f t="shared" si="90"/>
        <v>0.13139660514406806</v>
      </c>
      <c r="S182" s="15">
        <f t="shared" si="91"/>
        <v>0.47765894771582645</v>
      </c>
      <c r="T182" s="39">
        <f>_xlfn.IFS((O182&lt;='Infill Capacities'!$DA$15),(O182*'Infill Capacities'!$CU$15*'Infill Capacities'!$CT$5),(AND((O182&gt;'Infill Capacities'!$DA$15),(O182&lt;='Infill Capacities'!$DB$15))),((O182-'Infill Capacities'!$DA$15)*'Infill Capacities'!$CT$5*('Infill Capacities'!$CW$15)+'Infill Capacities'!$CP$15),(AND((O182&gt;'Infill Capacities'!$DB$15),(O182&lt;='Infill Capacities'!$DC$15))),((O182-'Infill Capacities'!$DB$15)*'Infill Capacities'!$CT$5*('Infill Capacities'!$CX$15)+'Infill Capacities'!$CQ$15),(AND((O182&gt;'Infill Capacities'!$DC$15),(O182&lt;='Infill Capacities'!$DD$15))),((O182-'Infill Capacities'!$DC$15)*'Infill Capacities'!$CT$5*('Infill Capacities'!$CY$15)+'Infill Capacities'!$CS$15))+_xlfn.IFS((O182&lt;='Frame Capacities'!$BS$15),(O182*'Frame Capacities'!$BM$5*'Frame Capacities'!$BN$15),(AND((O182&gt;'Frame Capacities'!$BS$15),(O182&lt;='Frame Capacities'!$BT$15))),((O182-'Frame Capacities'!$BS$15)*'Frame Capacities'!$BM$5*('Frame Capacities'!$BO$15)+'Frame Capacities'!$BI$15),(AND((O182&gt;'Frame Capacities'!$BT$15),(O182&lt;='Frame Capacities'!$BU$15))),((O182-'Frame Capacities'!$BT$15)*'Frame Capacities'!$BM$5*('Frame Capacities'!$BP$15)+'Frame Capacities'!$BJ$15),(AND((O182&gt;'Frame Capacities'!$BU$15),(O182&lt;='Frame Capacities'!$BV$15))),((O182-'Frame Capacities'!$BU$15)*'Frame Capacities'!$BM$5*('Frame Capacities'!$BQ$15)+'Frame Capacities'!$BK$15))</f>
        <v>271.24094001276052</v>
      </c>
      <c r="U182" s="39">
        <f>U181+T182*K182</f>
        <v>1228.0565393055581</v>
      </c>
      <c r="V182" s="43"/>
      <c r="X182" s="17">
        <v>5</v>
      </c>
      <c r="Y182" s="15">
        <f>'Structural Information'!$Z$7</f>
        <v>40.367000000000004</v>
      </c>
      <c r="Z182" s="15">
        <f t="shared" si="92"/>
        <v>0.96301466185151474</v>
      </c>
      <c r="AA182" s="15">
        <f t="shared" si="93"/>
        <v>14.204466262309843</v>
      </c>
      <c r="AB182" s="14" t="s">
        <v>409</v>
      </c>
    </row>
    <row r="183" spans="3:28" x14ac:dyDescent="0.25">
      <c r="J183" s="40">
        <v>4</v>
      </c>
      <c r="K183" s="39">
        <f>'Structural Information'!$U$8</f>
        <v>3</v>
      </c>
      <c r="L183" s="39">
        <f>L184+K183</f>
        <v>11.75</v>
      </c>
      <c r="M183" s="77">
        <f>'Yield Mechanism'!$V$59</f>
        <v>2.007320713930905E-2</v>
      </c>
      <c r="N183" s="41">
        <f>M183-M184</f>
        <v>4.7994116074958036E-3</v>
      </c>
      <c r="O183" s="41">
        <f t="shared" si="89"/>
        <v>1.5998038691652679E-3</v>
      </c>
      <c r="P183" s="77">
        <f>$C$28</f>
        <v>9.5975999999999995E-3</v>
      </c>
      <c r="Q183" s="77">
        <f>$D$28</f>
        <v>2.3645656029115843E-3</v>
      </c>
      <c r="R183" s="15">
        <f t="shared" si="90"/>
        <v>0.16668790834846919</v>
      </c>
      <c r="S183" s="15">
        <f t="shared" si="91"/>
        <v>0.67657411035471604</v>
      </c>
      <c r="T183" s="39">
        <f>_xlfn.IFS((O183&lt;='Infill Capacities'!$DA$16),(O183*'Infill Capacities'!$CU$16*'Infill Capacities'!$CT$6),(AND((O183&gt;'Infill Capacities'!$DA$16),(O183&lt;='Infill Capacities'!$DB$16))),((O183-'Infill Capacities'!$DA$16)*'Infill Capacities'!$CT$6*('Infill Capacities'!$CW$16)+'Infill Capacities'!$CP$16),(AND((O183&gt;'Infill Capacities'!$DB$16),(O183&lt;='Infill Capacities'!$DC$16))),((O183-'Infill Capacities'!$DB$16)*'Infill Capacities'!$CT$6*('Infill Capacities'!$CX$16)+'Infill Capacities'!$CQ$16),(AND((O183&gt;'Infill Capacities'!$DC$16),(O183&lt;='Infill Capacities'!$DD$16))),((O183-'Infill Capacities'!$DC$16)*'Infill Capacities'!$CT$6*('Infill Capacities'!$CY$16)+'Infill Capacities'!$CS$16))+_xlfn.IFS((O183&lt;='Frame Capacities'!$BS$16),(O183*'Frame Capacities'!$BM$6*'Frame Capacities'!$BN$16),(AND((O183&gt;'Frame Capacities'!$BS$16),(O183&lt;='Frame Capacities'!$BT$16))),((O183-'Frame Capacities'!$BS$16)*'Frame Capacities'!$BM$6*('Frame Capacities'!$BO$16)+'Frame Capacities'!$BI$16),(AND((O183&gt;'Frame Capacities'!$BT$16),(O183&lt;='Frame Capacities'!$BU$16))),((O183-'Frame Capacities'!$BT$16)*'Frame Capacities'!$BM$6*('Frame Capacities'!$BP$16)+'Frame Capacities'!$BJ$16),(AND((O183&gt;'Frame Capacities'!$BU$16),(O183&lt;='Frame Capacities'!$BV$16))),((O183-'Frame Capacities'!$BU$16)*'Frame Capacities'!$BM$6*('Frame Capacities'!$BQ$16)+'Frame Capacities'!$BK$16))</f>
        <v>383.25670485965702</v>
      </c>
      <c r="U183" s="39">
        <f>U182+T183*K183</f>
        <v>2377.8266538845292</v>
      </c>
      <c r="V183" s="44" t="s">
        <v>134</v>
      </c>
      <c r="X183" s="17">
        <v>4</v>
      </c>
      <c r="Y183" s="15">
        <f>'Structural Information'!$Z$8</f>
        <v>40.367000000000004</v>
      </c>
      <c r="Z183" s="15">
        <f t="shared" si="92"/>
        <v>0.81029515259248852</v>
      </c>
      <c r="AA183" s="15">
        <f t="shared" si="93"/>
        <v>9.5209680429617407</v>
      </c>
      <c r="AB183" s="24">
        <f>T186/M181</f>
        <v>20834.573082414572</v>
      </c>
    </row>
    <row r="184" spans="3:28" x14ac:dyDescent="0.25">
      <c r="J184" s="40">
        <v>3</v>
      </c>
      <c r="K184" s="39">
        <f>'Structural Information'!$U$9</f>
        <v>3</v>
      </c>
      <c r="L184" s="39">
        <f>L185+K184</f>
        <v>8.75</v>
      </c>
      <c r="M184" s="77">
        <f>'Yield Mechanism'!$V$60</f>
        <v>1.5273795531813246E-2</v>
      </c>
      <c r="N184" s="16">
        <f>M184-M185</f>
        <v>5.3120836350473294E-3</v>
      </c>
      <c r="O184" s="41">
        <f t="shared" si="89"/>
        <v>1.7706945450157764E-3</v>
      </c>
      <c r="P184" s="77">
        <f>$C$29</f>
        <v>9.0401636363636392E-3</v>
      </c>
      <c r="Q184" s="77">
        <f>$D$29</f>
        <v>2.1153036582858631E-3</v>
      </c>
      <c r="R184" s="39">
        <f t="shared" si="90"/>
        <v>0.19586974486758621</v>
      </c>
      <c r="S184" s="15">
        <f t="shared" si="91"/>
        <v>0.83708763896842087</v>
      </c>
      <c r="T184" s="39">
        <f>_xlfn.IFS((O184&lt;='Infill Capacities'!$DA$17),(O184*'Infill Capacities'!$CU$17*'Infill Capacities'!$CT$7),(AND((O184&gt;'Infill Capacities'!$DA$17),(O184&lt;='Infill Capacities'!$DB$17))),((O184-'Infill Capacities'!$DA$17)*'Infill Capacities'!$CT$7*('Infill Capacities'!$CW$17)+'Infill Capacities'!$CP$17),(AND((O184&gt;'Infill Capacities'!$DB$17),(O184&lt;='Infill Capacities'!$DC$17))),((O184-'Infill Capacities'!$DB$17)*'Infill Capacities'!$CT$7*('Infill Capacities'!$CX$17)+'Infill Capacities'!$CQ$17),(AND((O184&gt;'Infill Capacities'!$DC$17),(O184&lt;='Infill Capacities'!$DD$17))),((O184-'Infill Capacities'!$DC$17)*'Infill Capacities'!$CT$7*('Infill Capacities'!$CY$17)+'Infill Capacities'!$CS$17))+_xlfn.IFS((O184&lt;='Frame Capacities'!$BS$17),(O184*'Frame Capacities'!$BM$7*'Frame Capacities'!$BN$17),(AND((O184&gt;'Frame Capacities'!$BS$17),(O184&lt;='Frame Capacities'!$BT$17))),((O184-'Frame Capacities'!$BS$17)*'Frame Capacities'!$BM$7*('Frame Capacities'!$BO$17)+'Frame Capacities'!$BI$17),(AND((O184&gt;'Frame Capacities'!$BT$17),(O184&lt;='Frame Capacities'!$BU$17))),((O184-'Frame Capacities'!$BT$17)*'Frame Capacities'!$BM$7*('Frame Capacities'!$BP$17)+'Frame Capacities'!$BJ$17),(AND((O184&gt;'Frame Capacities'!$BU$17),(O184&lt;='Frame Capacities'!$BV$17))),((O184-'Frame Capacities'!$BU$17)*'Frame Capacities'!$BM$7*('Frame Capacities'!$BQ$17)+'Frame Capacities'!$BK$17))</f>
        <v>468.48880902022347</v>
      </c>
      <c r="U184" s="39">
        <f>U183+T184*K184</f>
        <v>3783.2930809451996</v>
      </c>
      <c r="V184" s="42">
        <v>0</v>
      </c>
      <c r="X184" s="17">
        <v>3</v>
      </c>
      <c r="Y184" s="15">
        <f>'Structural Information'!$Z$9</f>
        <v>40.367000000000004</v>
      </c>
      <c r="Z184" s="15">
        <f t="shared" si="92"/>
        <v>0.61655730423270538</v>
      </c>
      <c r="AA184" s="15">
        <f t="shared" si="93"/>
        <v>5.3948764120361723</v>
      </c>
      <c r="AB184" s="23" t="s">
        <v>411</v>
      </c>
    </row>
    <row r="185" spans="3:28" ht="15.75" x14ac:dyDescent="0.25">
      <c r="C185" s="905" t="s">
        <v>332</v>
      </c>
      <c r="D185" s="906"/>
      <c r="E185" s="906"/>
      <c r="F185" s="907"/>
      <c r="J185" s="40">
        <v>2</v>
      </c>
      <c r="K185" s="39">
        <f>'Structural Information'!$U$10</f>
        <v>3</v>
      </c>
      <c r="L185" s="39">
        <f>L186+K185</f>
        <v>5.75</v>
      </c>
      <c r="M185" s="77">
        <f>'Yield Mechanism'!$V$61</f>
        <v>9.9617118967659166E-3</v>
      </c>
      <c r="N185" s="16">
        <f>M185-M186</f>
        <v>5.3162287174979197E-3</v>
      </c>
      <c r="O185" s="41">
        <f t="shared" si="89"/>
        <v>1.7720762391659733E-3</v>
      </c>
      <c r="P185" s="77">
        <f>$C$30</f>
        <v>8.5386603238057183E-3</v>
      </c>
      <c r="Q185" s="77">
        <f>$D$30</f>
        <v>1.8955928351937364E-3</v>
      </c>
      <c r="R185" s="15">
        <f t="shared" si="90"/>
        <v>0.20753562877134701</v>
      </c>
      <c r="S185" s="15">
        <f t="shared" si="91"/>
        <v>0.93484012297654662</v>
      </c>
      <c r="T185" s="39">
        <f>_xlfn.IFS((O185&lt;='Infill Capacities'!$DA$18),(O185*'Infill Capacities'!$CU$18*'Infill Capacities'!$CT$8),(AND((O185&gt;'Infill Capacities'!$DA$18),(O185&lt;='Infill Capacities'!$DB$18))),((O185-'Infill Capacities'!$DA$18)*'Infill Capacities'!$CT$8*('Infill Capacities'!$CW$18)+'Infill Capacities'!$CP$18),(AND((O185&gt;'Infill Capacities'!$DB$18),(O185&lt;='Infill Capacities'!$DC$18))),((O185-'Infill Capacities'!$DB$18)*'Infill Capacities'!$CT$8*('Infill Capacities'!$CX$18)+'Infill Capacities'!$CQ$18),(AND((O185&gt;'Infill Capacities'!$DC$18),(O185&lt;='Infill Capacities'!$DD$18))),((O185-'Infill Capacities'!$DC$18)*'Infill Capacities'!$CT$8*('Infill Capacities'!$CY$18)+'Infill Capacities'!$CS$18))+_xlfn.IFS((O185&lt;='Frame Capacities'!$BS$18),(O185*'Frame Capacities'!$BM$8*'Frame Capacities'!$BN$18),(AND((O185&gt;'Frame Capacities'!$BS$18),(O185&lt;='Frame Capacities'!$BT$18))),((O185-'Frame Capacities'!$BS$18)*'Frame Capacities'!$BM$8*('Frame Capacities'!$BO$18)+'Frame Capacities'!$BI$18),(AND((O185&gt;'Frame Capacities'!$BT$18),(O185&lt;='Frame Capacities'!$BU$18))),((O185-'Frame Capacities'!$BT$18)*'Frame Capacities'!$BM$8*('Frame Capacities'!$BP$18)+'Frame Capacities'!$BJ$18),(AND((O185&gt;'Frame Capacities'!$BU$18),(O185&lt;='Frame Capacities'!$BV$18))),((O185-'Frame Capacities'!$BU$18)*'Frame Capacities'!$BM$8*('Frame Capacities'!$BQ$18)+'Frame Capacities'!$BK$18))</f>
        <v>524.07735597332055</v>
      </c>
      <c r="U185" s="39">
        <f>U184+T185*K185</f>
        <v>5355.5251488651611</v>
      </c>
      <c r="V185" s="43"/>
      <c r="X185" s="17">
        <v>2</v>
      </c>
      <c r="Y185" s="15">
        <f>'Structural Information'!$Z$10</f>
        <v>40.367000000000004</v>
      </c>
      <c r="Z185" s="15">
        <f t="shared" si="92"/>
        <v>0.40212442413674981</v>
      </c>
      <c r="AA185" s="15">
        <f t="shared" si="93"/>
        <v>2.3122154387863114</v>
      </c>
      <c r="AB185" s="15">
        <f>(('Structural Information'!$Z$6*M181+'Structural Information'!$Z$7*M182+'Structural Information'!$Z$8*M183+'Structural Information'!$Z$9*M184+'Structural Information'!$Z$10*M185+'Structural Information'!$Z$11*M186)^2)/('Structural Information'!$Z$6*M181*M181+'Structural Information'!$Z$7*M182*M182+'Structural Information'!$Z$8*M183*M183+'Structural Information'!$Z$9*M184*M184+'Structural Information'!$Z$10*M185*M185+'Structural Information'!$Z$11*M186*M186)</f>
        <v>198.09250234282038</v>
      </c>
    </row>
    <row r="186" spans="3:28" x14ac:dyDescent="0.25">
      <c r="C186" s="596" t="s">
        <v>9</v>
      </c>
      <c r="D186" s="908" t="str">
        <f>H135</f>
        <v>LS6 Δi</v>
      </c>
      <c r="E186" s="910">
        <f>D125</f>
        <v>-444.72130000000004</v>
      </c>
      <c r="F186" s="596" t="s">
        <v>276</v>
      </c>
      <c r="J186" s="40">
        <v>1</v>
      </c>
      <c r="K186" s="39">
        <f>'Structural Information'!$U$11</f>
        <v>2.75</v>
      </c>
      <c r="L186" s="39">
        <f>K186</f>
        <v>2.75</v>
      </c>
      <c r="M186" s="77">
        <f>'Yield Mechanism'!$V$62</f>
        <v>4.6454831792679969E-3</v>
      </c>
      <c r="N186" s="16">
        <f>M186</f>
        <v>4.6454831792679969E-3</v>
      </c>
      <c r="O186" s="41">
        <f t="shared" si="89"/>
        <v>1.689266610642908E-3</v>
      </c>
      <c r="P186" s="77">
        <f>$C$31</f>
        <v>6.5680321766578668E-3</v>
      </c>
      <c r="Q186" s="77">
        <f>$D$31</f>
        <v>1.7874727391059869E-3</v>
      </c>
      <c r="R186" s="15">
        <f t="shared" si="90"/>
        <v>0.25719523979288555</v>
      </c>
      <c r="S186" s="15">
        <f t="shared" si="91"/>
        <v>0.94505867065016214</v>
      </c>
      <c r="T186" s="39">
        <f>_xlfn.IFS((O186&lt;='Infill Capacities'!$DA$19),(O186*'Infill Capacities'!$CU$19*'Infill Capacities'!$CT$9),(AND((O186&gt;'Infill Capacities'!$DA$19),(O186&lt;='Infill Capacities'!$DB$19))),((O186-'Infill Capacities'!$DA$19)*'Infill Capacities'!$CT$9*('Infill Capacities'!$CW$19)+'Infill Capacities'!$CP$19),(AND((O186&gt;'Infill Capacities'!$DB$19),(O186&lt;='Infill Capacities'!$DC$19))),((O186-'Infill Capacities'!$DB$19)*'Infill Capacities'!$CT$9*('Infill Capacities'!$CX$19)+'Infill Capacities'!$CQ$19),(AND((O186&gt;'Infill Capacities'!$DC$19),(O186&lt;='Infill Capacities'!$DD$19))),((O186-'Infill Capacities'!$DC$19)*'Infill Capacities'!$CT$9*('Infill Capacities'!$CY$19)+'Infill Capacities'!$CS$19))+_xlfn.IFS((O186&lt;='Frame Capacities'!$BS$19),(O186*'Frame Capacities'!$BM$9*'Frame Capacities'!$BN$19),(AND((O186&gt;'Frame Capacities'!$BS$19),(O186&lt;='Frame Capacities'!$BT$19))),((O186-'Frame Capacities'!$BS$19)*'Frame Capacities'!$BM$9*('Frame Capacities'!$BO$19)+'Frame Capacities'!$BI$19),(AND((O186&gt;'Frame Capacities'!$BT$19),(O186&lt;='Frame Capacities'!$BU$19))),((O186-'Frame Capacities'!$BT$19)*'Frame Capacities'!$BM$9*('Frame Capacities'!$BP$19)+'Frame Capacities'!$BJ$19),(AND((O186&gt;'Frame Capacities'!$BU$19),(O186&lt;='Frame Capacities'!$BV$19))),((O186-'Frame Capacities'!$BU$19)*'Frame Capacities'!$BM$9*('Frame Capacities'!$BQ$19)+'Frame Capacities'!$BK$19))</f>
        <v>550</v>
      </c>
      <c r="U186" s="39">
        <f>U185+T186*K186</f>
        <v>6868.0251488651611</v>
      </c>
      <c r="V186" s="45"/>
      <c r="X186" s="17">
        <v>1</v>
      </c>
      <c r="Y186" s="15">
        <f>'Structural Information'!$Z$11</f>
        <v>40.367000000000004</v>
      </c>
      <c r="Z186" s="15">
        <f t="shared" si="92"/>
        <v>0.18752421949751125</v>
      </c>
      <c r="AA186" s="15">
        <f t="shared" si="93"/>
        <v>0.51569160361815591</v>
      </c>
      <c r="AB186" s="14" t="s">
        <v>410</v>
      </c>
    </row>
    <row r="187" spans="3:28" x14ac:dyDescent="0.25">
      <c r="C187" s="553"/>
      <c r="D187" s="909"/>
      <c r="E187" s="911"/>
      <c r="F187" s="553"/>
      <c r="X187" s="35"/>
      <c r="Y187" s="14" t="s">
        <v>99</v>
      </c>
      <c r="Z187" s="22">
        <f>SUM(Z181:Z186)</f>
        <v>3.978553751602361</v>
      </c>
      <c r="AA187" s="22">
        <f>SUM(AA181:AA186)</f>
        <v>49.681142069634426</v>
      </c>
      <c r="AB187" s="24">
        <f>2*PI()*SQRT(AB185/AB183)</f>
        <v>0.61266290312633409</v>
      </c>
    </row>
    <row r="188" spans="3:28" x14ac:dyDescent="0.25">
      <c r="C188" s="204">
        <v>6</v>
      </c>
      <c r="D188" s="205">
        <f t="shared" ref="D188:D194" si="94">H137/$H$137</f>
        <v>1</v>
      </c>
      <c r="E188" s="205">
        <f t="shared" ref="E188:E193" si="95">D126/$D$126</f>
        <v>1</v>
      </c>
      <c r="F188" s="209">
        <f t="shared" ref="F188:F193" si="96">(E188-D188)/E188</f>
        <v>0</v>
      </c>
      <c r="Q188" s="140"/>
      <c r="T188" s="116"/>
    </row>
    <row r="189" spans="3:28" ht="15.75" x14ac:dyDescent="0.25">
      <c r="C189" s="207">
        <v>5</v>
      </c>
      <c r="D189" s="205">
        <f t="shared" si="94"/>
        <v>0.89598127255934612</v>
      </c>
      <c r="E189" s="205">
        <f t="shared" si="95"/>
        <v>0.90035849334577422</v>
      </c>
      <c r="F189" s="159">
        <f t="shared" si="96"/>
        <v>4.861642133415266E-3</v>
      </c>
      <c r="J189" s="895" t="s">
        <v>419</v>
      </c>
      <c r="K189" s="895"/>
      <c r="L189" s="895"/>
      <c r="M189" s="895"/>
      <c r="N189" s="895"/>
      <c r="O189" s="895"/>
      <c r="P189" s="895"/>
      <c r="Q189" s="895"/>
      <c r="R189" s="895"/>
      <c r="S189" s="895"/>
      <c r="T189" s="895"/>
      <c r="U189" s="895"/>
      <c r="V189" s="895"/>
      <c r="W189" s="36"/>
      <c r="X189" s="895" t="s">
        <v>128</v>
      </c>
      <c r="Y189" s="895"/>
      <c r="Z189" s="895"/>
      <c r="AA189" s="895"/>
      <c r="AB189" s="895"/>
    </row>
    <row r="190" spans="3:28" x14ac:dyDescent="0.25">
      <c r="C190" s="207">
        <v>4</v>
      </c>
      <c r="D190" s="205">
        <f t="shared" si="94"/>
        <v>0.74687172241007938</v>
      </c>
      <c r="E190" s="205">
        <f t="shared" si="95"/>
        <v>0.75447134508667679</v>
      </c>
      <c r="F190" s="159">
        <f t="shared" si="96"/>
        <v>1.0072778411119565E-2</v>
      </c>
      <c r="J190" s="553" t="s">
        <v>9</v>
      </c>
      <c r="K190" s="550" t="s">
        <v>3</v>
      </c>
      <c r="L190" s="550" t="s">
        <v>92</v>
      </c>
      <c r="M190" s="869" t="s">
        <v>94</v>
      </c>
      <c r="N190" s="869" t="s">
        <v>102</v>
      </c>
      <c r="O190" s="868" t="s">
        <v>123</v>
      </c>
      <c r="P190" s="868" t="s">
        <v>295</v>
      </c>
      <c r="Q190" s="868" t="s">
        <v>296</v>
      </c>
      <c r="R190" s="869" t="s">
        <v>298</v>
      </c>
      <c r="S190" s="869" t="s">
        <v>297</v>
      </c>
      <c r="T190" s="553" t="s">
        <v>96</v>
      </c>
      <c r="U190" s="550" t="s">
        <v>124</v>
      </c>
      <c r="V190" s="553" t="s">
        <v>100</v>
      </c>
      <c r="X190" s="553" t="s">
        <v>9</v>
      </c>
      <c r="Y190" s="896" t="s">
        <v>97</v>
      </c>
      <c r="Z190" s="896" t="s">
        <v>98</v>
      </c>
      <c r="AA190" s="896" t="s">
        <v>126</v>
      </c>
      <c r="AB190" s="550" t="s">
        <v>127</v>
      </c>
    </row>
    <row r="191" spans="3:28" x14ac:dyDescent="0.25">
      <c r="C191" s="207">
        <v>3</v>
      </c>
      <c r="D191" s="205">
        <f t="shared" si="94"/>
        <v>0.56564636672317181</v>
      </c>
      <c r="E191" s="205">
        <f t="shared" si="95"/>
        <v>0.57558316554535183</v>
      </c>
      <c r="F191" s="159">
        <f t="shared" si="96"/>
        <v>1.726388021228023E-2</v>
      </c>
      <c r="J191" s="553"/>
      <c r="K191" s="550"/>
      <c r="L191" s="550"/>
      <c r="M191" s="553"/>
      <c r="N191" s="553"/>
      <c r="O191" s="550"/>
      <c r="P191" s="868"/>
      <c r="Q191" s="868"/>
      <c r="R191" s="869"/>
      <c r="S191" s="869"/>
      <c r="T191" s="553"/>
      <c r="U191" s="550"/>
      <c r="V191" s="553"/>
      <c r="X191" s="553"/>
      <c r="Y191" s="896"/>
      <c r="Z191" s="896"/>
      <c r="AA191" s="896"/>
      <c r="AB191" s="550"/>
    </row>
    <row r="192" spans="3:28" x14ac:dyDescent="0.25">
      <c r="C192" s="207">
        <v>2</v>
      </c>
      <c r="D192" s="205">
        <f t="shared" si="94"/>
        <v>0.3671216113061877</v>
      </c>
      <c r="E192" s="205">
        <f t="shared" si="95"/>
        <v>0.37442862053724896</v>
      </c>
      <c r="F192" s="159">
        <f t="shared" si="96"/>
        <v>1.9515092677949653E-2</v>
      </c>
      <c r="J192" s="40">
        <v>6</v>
      </c>
      <c r="K192" s="39">
        <f>'Structural Information'!$U$6</f>
        <v>3</v>
      </c>
      <c r="L192" s="39">
        <f>L193+K192</f>
        <v>17.75</v>
      </c>
      <c r="M192" s="77">
        <f>'Yield Mechanism'!$V$57</f>
        <v>2.6398429083446286E-2</v>
      </c>
      <c r="N192" s="16">
        <f>M192-M193</f>
        <v>2.5419457715451128E-3</v>
      </c>
      <c r="O192" s="41">
        <f t="shared" ref="O192:O197" si="97">N192/K192</f>
        <v>8.4731525718170428E-4</v>
      </c>
      <c r="P192" s="77">
        <f>$C$26</f>
        <v>8.2871046175051685E-3</v>
      </c>
      <c r="Q192" s="77">
        <f>$D$26</f>
        <v>3.5410993298384918E-3</v>
      </c>
      <c r="R192" s="15">
        <f t="shared" ref="R192:R197" si="98">O192/P192</f>
        <v>0.10224502963216946</v>
      </c>
      <c r="S192" s="15">
        <f t="shared" ref="S192:S197" si="99">O192/Q192</f>
        <v>0.23928028509167801</v>
      </c>
      <c r="T192" s="39">
        <f>_xlfn.IFS((O192&lt;='Infill Capacities'!$DA$14),(O192*'Infill Capacities'!$CU$14*'Infill Capacities'!$CT$4),(AND((O192&gt;'Infill Capacities'!$DA$14),(O192&lt;='Infill Capacities'!$DB$14))),((O192-'Infill Capacities'!$DA$14)*'Infill Capacities'!$CT$4*('Infill Capacities'!$CW$14)+'Infill Capacities'!$CP$14),(AND((O192&gt;'Infill Capacities'!$DB$14),(O192&lt;='Infill Capacities'!$DC$14))),((O192-'Infill Capacities'!$DB$14)*'Infill Capacities'!$CT$4*('Infill Capacities'!$CX$14)+'Infill Capacities'!$CQ$14),(AND((O192&gt;'Infill Capacities'!$DC$14),(O192&lt;='Infill Capacities'!$DD$14))),((O192-'Infill Capacities'!$DC$14)*'Infill Capacities'!$CT$4*('Infill Capacities'!$CY$14)+'Infill Capacities'!$CS$14))+_xlfn.IFS((O192&lt;='Frame Capacities'!$BS$14),(O192*'Frame Capacities'!$BM$4*'Frame Capacities'!$BN$14),(AND((O192&gt;'Frame Capacities'!$BS$14),(O192&lt;='Frame Capacities'!$BT$14))),((O192-'Frame Capacities'!$BS$14)*'Frame Capacities'!$BM$4*('Frame Capacities'!$BO$14)+'Frame Capacities'!$BI$14),(AND((O192&gt;'Frame Capacities'!$BT$14),(O192&lt;='Frame Capacities'!$BU$14))),((O192-'Frame Capacities'!$BT$14)*'Frame Capacities'!$BM$4*('Frame Capacities'!$BP$14)+'Frame Capacities'!$BJ$14),(AND((O192&gt;'Frame Capacities'!$BU$14),(O192&lt;='Frame Capacities'!$BV$14))),((O192-'Frame Capacities'!$BU$14)*'Frame Capacities'!$BM$4*('Frame Capacities'!$BQ$14)+'Frame Capacities'!$BK$14))</f>
        <v>138.11123975575882</v>
      </c>
      <c r="U192" s="39">
        <f>K192*T192</f>
        <v>414.33371926727648</v>
      </c>
      <c r="V192" s="15">
        <f>U197/AB192</f>
        <v>550.00360466387156</v>
      </c>
      <c r="X192" s="17">
        <v>6</v>
      </c>
      <c r="Y192" s="15">
        <f>'Structural Information'!$Z$6</f>
        <v>37.8446</v>
      </c>
      <c r="Z192" s="15">
        <f t="shared" ref="Z192:Z197" si="100">Y192*M192</f>
        <v>0.99903798929139132</v>
      </c>
      <c r="AA192" s="15">
        <f t="shared" ref="AA192:AA197" si="101">Z192*L192</f>
        <v>17.732924309922197</v>
      </c>
      <c r="AB192" s="15">
        <f>AA198/Z198</f>
        <v>12.48723661195362</v>
      </c>
    </row>
    <row r="193" spans="3:28" x14ac:dyDescent="0.25">
      <c r="C193" s="207">
        <v>1</v>
      </c>
      <c r="D193" s="205">
        <f t="shared" si="94"/>
        <v>0.17371885076179366</v>
      </c>
      <c r="E193" s="205">
        <f t="shared" si="95"/>
        <v>0.16428227667828907</v>
      </c>
      <c r="F193" s="159">
        <f t="shared" si="96"/>
        <v>-5.7441218093075633E-2</v>
      </c>
      <c r="J193" s="40">
        <v>5</v>
      </c>
      <c r="K193" s="39">
        <f>'Structural Information'!$U$7</f>
        <v>3</v>
      </c>
      <c r="L193" s="39">
        <f>L194+K193</f>
        <v>14.75</v>
      </c>
      <c r="M193" s="77">
        <f>'Yield Mechanism'!$V$58</f>
        <v>2.3856483311901173E-2</v>
      </c>
      <c r="N193" s="16">
        <f>M193-M194</f>
        <v>3.7832761725921232E-3</v>
      </c>
      <c r="O193" s="41">
        <f t="shared" si="97"/>
        <v>1.2610920575307077E-3</v>
      </c>
      <c r="P193" s="77">
        <f>$C$27</f>
        <v>9.5976000000000013E-3</v>
      </c>
      <c r="Q193" s="77">
        <f>$D$27</f>
        <v>2.6401516470303181E-3</v>
      </c>
      <c r="R193" s="15">
        <f t="shared" si="98"/>
        <v>0.13139660514406806</v>
      </c>
      <c r="S193" s="15">
        <f t="shared" si="99"/>
        <v>0.47765894771582645</v>
      </c>
      <c r="T193" s="39">
        <f>_xlfn.IFS((O193&lt;='Infill Capacities'!$DA$15),(O193*'Infill Capacities'!$CU$15*'Infill Capacities'!$CT$5),(AND((O193&gt;'Infill Capacities'!$DA$15),(O193&lt;='Infill Capacities'!$DB$15))),((O193-'Infill Capacities'!$DA$15)*'Infill Capacities'!$CT$5*('Infill Capacities'!$CW$15)+'Infill Capacities'!$CP$15),(AND((O193&gt;'Infill Capacities'!$DB$15),(O193&lt;='Infill Capacities'!$DC$15))),((O193-'Infill Capacities'!$DB$15)*'Infill Capacities'!$CT$5*('Infill Capacities'!$CX$15)+'Infill Capacities'!$CQ$15),(AND((O193&gt;'Infill Capacities'!$DC$15),(O193&lt;='Infill Capacities'!$DD$15))),((O193-'Infill Capacities'!$DC$15)*'Infill Capacities'!$CT$5*('Infill Capacities'!$CY$15)+'Infill Capacities'!$CS$15))+_xlfn.IFS((O193&lt;='Frame Capacities'!$BS$15),(O193*'Frame Capacities'!$BM$5*'Frame Capacities'!$BN$15),(AND((O193&gt;'Frame Capacities'!$BS$15),(O193&lt;='Frame Capacities'!$BT$15))),((O193-'Frame Capacities'!$BS$15)*'Frame Capacities'!$BM$5*('Frame Capacities'!$BO$15)+'Frame Capacities'!$BI$15),(AND((O193&gt;'Frame Capacities'!$BT$15),(O193&lt;='Frame Capacities'!$BU$15))),((O193-'Frame Capacities'!$BT$15)*'Frame Capacities'!$BM$5*('Frame Capacities'!$BP$15)+'Frame Capacities'!$BJ$15),(AND((O193&gt;'Frame Capacities'!$BU$15),(O193&lt;='Frame Capacities'!$BV$15))),((O193-'Frame Capacities'!$BU$15)*'Frame Capacities'!$BM$5*('Frame Capacities'!$BQ$15)+'Frame Capacities'!$BK$15))</f>
        <v>271.24094001276052</v>
      </c>
      <c r="U193" s="39">
        <f>U192+T193*K193</f>
        <v>1228.0565393055581</v>
      </c>
      <c r="V193" s="43"/>
      <c r="X193" s="17">
        <v>5</v>
      </c>
      <c r="Y193" s="15">
        <f>'Structural Information'!$Z$7</f>
        <v>40.367000000000004</v>
      </c>
      <c r="Z193" s="15">
        <f t="shared" si="100"/>
        <v>0.96301466185151474</v>
      </c>
      <c r="AA193" s="15">
        <f t="shared" si="101"/>
        <v>14.204466262309843</v>
      </c>
      <c r="AB193" s="14" t="s">
        <v>409</v>
      </c>
    </row>
    <row r="194" spans="3:28" x14ac:dyDescent="0.25">
      <c r="C194" s="208">
        <v>0</v>
      </c>
      <c r="D194" s="206">
        <f t="shared" si="94"/>
        <v>3.6489176084727786E-8</v>
      </c>
      <c r="E194" s="206">
        <f>F132/$F$126</f>
        <v>0</v>
      </c>
      <c r="F194" s="160">
        <v>0</v>
      </c>
      <c r="J194" s="40">
        <v>4</v>
      </c>
      <c r="K194" s="39">
        <f>'Structural Information'!$U$8</f>
        <v>3</v>
      </c>
      <c r="L194" s="39">
        <f>L195+K194</f>
        <v>11.75</v>
      </c>
      <c r="M194" s="77">
        <f>'Yield Mechanism'!$V$59</f>
        <v>2.007320713930905E-2</v>
      </c>
      <c r="N194" s="41">
        <f>M194-M195</f>
        <v>4.7994116074958036E-3</v>
      </c>
      <c r="O194" s="41">
        <f t="shared" si="97"/>
        <v>1.5998038691652679E-3</v>
      </c>
      <c r="P194" s="77">
        <f>$C$28</f>
        <v>9.5975999999999995E-3</v>
      </c>
      <c r="Q194" s="77">
        <f>$D$28</f>
        <v>2.3645656029115843E-3</v>
      </c>
      <c r="R194" s="15">
        <f t="shared" si="98"/>
        <v>0.16668790834846919</v>
      </c>
      <c r="S194" s="15">
        <f t="shared" si="99"/>
        <v>0.67657411035471604</v>
      </c>
      <c r="T194" s="39">
        <f>_xlfn.IFS((O194&lt;='Infill Capacities'!$DA$16),(O194*'Infill Capacities'!$CU$16*'Infill Capacities'!$CT$6),(AND((O194&gt;'Infill Capacities'!$DA$16),(O194&lt;='Infill Capacities'!$DB$16))),((O194-'Infill Capacities'!$DA$16)*'Infill Capacities'!$CT$6*('Infill Capacities'!$CW$16)+'Infill Capacities'!$CP$16),(AND((O194&gt;'Infill Capacities'!$DB$16),(O194&lt;='Infill Capacities'!$DC$16))),((O194-'Infill Capacities'!$DB$16)*'Infill Capacities'!$CT$6*('Infill Capacities'!$CX$16)+'Infill Capacities'!$CQ$16),(AND((O194&gt;'Infill Capacities'!$DC$16),(O194&lt;='Infill Capacities'!$DD$16))),((O194-'Infill Capacities'!$DC$16)*'Infill Capacities'!$CT$6*('Infill Capacities'!$CY$16)+'Infill Capacities'!$CS$16))+_xlfn.IFS((O194&lt;='Frame Capacities'!$BS$16),(O194*'Frame Capacities'!$BM$6*'Frame Capacities'!$BN$16),(AND((O194&gt;'Frame Capacities'!$BS$16),(O194&lt;='Frame Capacities'!$BT$16))),((O194-'Frame Capacities'!$BS$16)*'Frame Capacities'!$BM$6*('Frame Capacities'!$BO$16)+'Frame Capacities'!$BI$16),(AND((O194&gt;'Frame Capacities'!$BT$16),(O194&lt;='Frame Capacities'!$BU$16))),((O194-'Frame Capacities'!$BT$16)*'Frame Capacities'!$BM$6*('Frame Capacities'!$BP$16)+'Frame Capacities'!$BJ$16),(AND((O194&gt;'Frame Capacities'!$BU$16),(O194&lt;='Frame Capacities'!$BV$16))),((O194-'Frame Capacities'!$BU$16)*'Frame Capacities'!$BM$6*('Frame Capacities'!$BQ$16)+'Frame Capacities'!$BK$16))</f>
        <v>383.25670485965702</v>
      </c>
      <c r="U194" s="39">
        <f>U193+T194*K194</f>
        <v>2377.8266538845292</v>
      </c>
      <c r="V194" s="44" t="s">
        <v>134</v>
      </c>
      <c r="X194" s="17">
        <v>4</v>
      </c>
      <c r="Y194" s="15">
        <f>'Structural Information'!$Z$8</f>
        <v>40.367000000000004</v>
      </c>
      <c r="Z194" s="15">
        <f t="shared" si="100"/>
        <v>0.81029515259248852</v>
      </c>
      <c r="AA194" s="15">
        <f t="shared" si="101"/>
        <v>9.5209680429617407</v>
      </c>
      <c r="AB194" s="24">
        <f>T197/M192</f>
        <v>20834.573082414572</v>
      </c>
    </row>
    <row r="195" spans="3:28" x14ac:dyDescent="0.25">
      <c r="J195" s="40">
        <v>3</v>
      </c>
      <c r="K195" s="39">
        <f>'Structural Information'!$U$9</f>
        <v>3</v>
      </c>
      <c r="L195" s="39">
        <f>L196+K195</f>
        <v>8.75</v>
      </c>
      <c r="M195" s="77">
        <f>'Yield Mechanism'!$V$60</f>
        <v>1.5273795531813246E-2</v>
      </c>
      <c r="N195" s="16">
        <f>M195-M196</f>
        <v>5.3120836350473294E-3</v>
      </c>
      <c r="O195" s="41">
        <f t="shared" si="97"/>
        <v>1.7706945450157764E-3</v>
      </c>
      <c r="P195" s="77">
        <f>$C$29</f>
        <v>9.0401636363636392E-3</v>
      </c>
      <c r="Q195" s="77">
        <f>$D$29</f>
        <v>2.1153036582858631E-3</v>
      </c>
      <c r="R195" s="39">
        <f t="shared" si="98"/>
        <v>0.19586974486758621</v>
      </c>
      <c r="S195" s="15">
        <f t="shared" si="99"/>
        <v>0.83708763896842087</v>
      </c>
      <c r="T195" s="39">
        <f>_xlfn.IFS((O195&lt;='Infill Capacities'!$DA$17),(O195*'Infill Capacities'!$CU$17*'Infill Capacities'!$CT$7),(AND((O195&gt;'Infill Capacities'!$DA$17),(O195&lt;='Infill Capacities'!$DB$17))),((O195-'Infill Capacities'!$DA$17)*'Infill Capacities'!$CT$7*('Infill Capacities'!$CW$17)+'Infill Capacities'!$CP$17),(AND((O195&gt;'Infill Capacities'!$DB$17),(O195&lt;='Infill Capacities'!$DC$17))),((O195-'Infill Capacities'!$DB$17)*'Infill Capacities'!$CT$7*('Infill Capacities'!$CX$17)+'Infill Capacities'!$CQ$17),(AND((O195&gt;'Infill Capacities'!$DC$17),(O195&lt;='Infill Capacities'!$DD$17))),((O195-'Infill Capacities'!$DC$17)*'Infill Capacities'!$CT$7*('Infill Capacities'!$CY$17)+'Infill Capacities'!$CS$17))+_xlfn.IFS((O195&lt;='Frame Capacities'!$BS$17),(O195*'Frame Capacities'!$BM$7*'Frame Capacities'!$BN$17),(AND((O195&gt;'Frame Capacities'!$BS$17),(O195&lt;='Frame Capacities'!$BT$17))),((O195-'Frame Capacities'!$BS$17)*'Frame Capacities'!$BM$7*('Frame Capacities'!$BO$17)+'Frame Capacities'!$BI$17),(AND((O195&gt;'Frame Capacities'!$BT$17),(O195&lt;='Frame Capacities'!$BU$17))),((O195-'Frame Capacities'!$BT$17)*'Frame Capacities'!$BM$7*('Frame Capacities'!$BP$17)+'Frame Capacities'!$BJ$17),(AND((O195&gt;'Frame Capacities'!$BU$17),(O195&lt;='Frame Capacities'!$BV$17))),((O195-'Frame Capacities'!$BU$17)*'Frame Capacities'!$BM$7*('Frame Capacities'!$BQ$17)+'Frame Capacities'!$BK$17))</f>
        <v>468.48880902022347</v>
      </c>
      <c r="U195" s="39">
        <f>U194+T195*K195</f>
        <v>3783.2930809451996</v>
      </c>
      <c r="V195" s="42">
        <v>0</v>
      </c>
      <c r="X195" s="17">
        <v>3</v>
      </c>
      <c r="Y195" s="15">
        <f>'Structural Information'!$Z$9</f>
        <v>40.367000000000004</v>
      </c>
      <c r="Z195" s="15">
        <f t="shared" si="100"/>
        <v>0.61655730423270538</v>
      </c>
      <c r="AA195" s="15">
        <f t="shared" si="101"/>
        <v>5.3948764120361723</v>
      </c>
      <c r="AB195" s="23" t="s">
        <v>411</v>
      </c>
    </row>
    <row r="196" spans="3:28" x14ac:dyDescent="0.25">
      <c r="J196" s="40">
        <v>2</v>
      </c>
      <c r="K196" s="39">
        <f>'Structural Information'!$U$10</f>
        <v>3</v>
      </c>
      <c r="L196" s="39">
        <f>L197+K196</f>
        <v>5.75</v>
      </c>
      <c r="M196" s="77">
        <f>'Yield Mechanism'!$V$61</f>
        <v>9.9617118967659166E-3</v>
      </c>
      <c r="N196" s="16">
        <f>M196-M197</f>
        <v>5.3162287174979197E-3</v>
      </c>
      <c r="O196" s="41">
        <f t="shared" si="97"/>
        <v>1.7720762391659733E-3</v>
      </c>
      <c r="P196" s="77">
        <f>$C$30</f>
        <v>8.5386603238057183E-3</v>
      </c>
      <c r="Q196" s="77">
        <f>$D$30</f>
        <v>1.8955928351937364E-3</v>
      </c>
      <c r="R196" s="15">
        <f t="shared" si="98"/>
        <v>0.20753562877134701</v>
      </c>
      <c r="S196" s="15">
        <f t="shared" si="99"/>
        <v>0.93484012297654662</v>
      </c>
      <c r="T196" s="39">
        <f>_xlfn.IFS((O196&lt;='Infill Capacities'!$DA$18),(O196*'Infill Capacities'!$CU$18*'Infill Capacities'!$CT$8),(AND((O196&gt;'Infill Capacities'!$DA$18),(O196&lt;='Infill Capacities'!$DB$18))),((O196-'Infill Capacities'!$DA$18)*'Infill Capacities'!$CT$8*('Infill Capacities'!$CW$18)+'Infill Capacities'!$CP$18),(AND((O196&gt;'Infill Capacities'!$DB$18),(O196&lt;='Infill Capacities'!$DC$18))),((O196-'Infill Capacities'!$DB$18)*'Infill Capacities'!$CT$8*('Infill Capacities'!$CX$18)+'Infill Capacities'!$CQ$18),(AND((O196&gt;'Infill Capacities'!$DC$18),(O196&lt;='Infill Capacities'!$DD$18))),((O196-'Infill Capacities'!$DC$18)*'Infill Capacities'!$CT$8*('Infill Capacities'!$CY$18)+'Infill Capacities'!$CS$18))+_xlfn.IFS((O196&lt;='Frame Capacities'!$BS$18),(O196*'Frame Capacities'!$BM$8*'Frame Capacities'!$BN$18),(AND((O196&gt;'Frame Capacities'!$BS$18),(O196&lt;='Frame Capacities'!$BT$18))),((O196-'Frame Capacities'!$BS$18)*'Frame Capacities'!$BM$8*('Frame Capacities'!$BO$18)+'Frame Capacities'!$BI$18),(AND((O196&gt;'Frame Capacities'!$BT$18),(O196&lt;='Frame Capacities'!$BU$18))),((O196-'Frame Capacities'!$BT$18)*'Frame Capacities'!$BM$8*('Frame Capacities'!$BP$18)+'Frame Capacities'!$BJ$18),(AND((O196&gt;'Frame Capacities'!$BU$18),(O196&lt;='Frame Capacities'!$BV$18))),((O196-'Frame Capacities'!$BU$18)*'Frame Capacities'!$BM$8*('Frame Capacities'!$BQ$18)+'Frame Capacities'!$BK$18))</f>
        <v>524.07735597332055</v>
      </c>
      <c r="U196" s="39">
        <f>U195+T196*K196</f>
        <v>5355.5251488651611</v>
      </c>
      <c r="V196" s="43"/>
      <c r="X196" s="17">
        <v>2</v>
      </c>
      <c r="Y196" s="15">
        <f>'Structural Information'!$Z$10</f>
        <v>40.367000000000004</v>
      </c>
      <c r="Z196" s="15">
        <f t="shared" si="100"/>
        <v>0.40212442413674981</v>
      </c>
      <c r="AA196" s="15">
        <f t="shared" si="101"/>
        <v>2.3122154387863114</v>
      </c>
      <c r="AB196" s="15">
        <f>(('Structural Information'!$Z$6*M192+'Structural Information'!$Z$7*M193+'Structural Information'!$Z$8*M194+'Structural Information'!$Z$9*M195+'Structural Information'!$Z$10*M196+'Structural Information'!$Z$11*M197)^2)/('Structural Information'!$Z$6*M192*M192+'Structural Information'!$Z$7*M193*M193+'Structural Information'!$Z$8*M194*M194+'Structural Information'!$Z$9*M195*M195+'Structural Information'!$Z$10*M196*M196+'Structural Information'!$Z$11*M197*M197)</f>
        <v>198.09250234282038</v>
      </c>
    </row>
    <row r="197" spans="3:28" x14ac:dyDescent="0.25">
      <c r="J197" s="40">
        <v>1</v>
      </c>
      <c r="K197" s="39">
        <f>'Structural Information'!$U$11</f>
        <v>2.75</v>
      </c>
      <c r="L197" s="39">
        <f>K197</f>
        <v>2.75</v>
      </c>
      <c r="M197" s="77">
        <f>'Yield Mechanism'!$V$62</f>
        <v>4.6454831792679969E-3</v>
      </c>
      <c r="N197" s="16">
        <f>M197</f>
        <v>4.6454831792679969E-3</v>
      </c>
      <c r="O197" s="41">
        <f t="shared" si="97"/>
        <v>1.689266610642908E-3</v>
      </c>
      <c r="P197" s="77">
        <f>$C$31</f>
        <v>6.5680321766578668E-3</v>
      </c>
      <c r="Q197" s="77">
        <f>$D$31</f>
        <v>1.7874727391059869E-3</v>
      </c>
      <c r="R197" s="15">
        <f t="shared" si="98"/>
        <v>0.25719523979288555</v>
      </c>
      <c r="S197" s="15">
        <f t="shared" si="99"/>
        <v>0.94505867065016214</v>
      </c>
      <c r="T197" s="39">
        <f>_xlfn.IFS((O197&lt;='Infill Capacities'!$DA$19),(O197*'Infill Capacities'!$CU$19*'Infill Capacities'!$CT$9),(AND((O197&gt;'Infill Capacities'!$DA$19),(O197&lt;='Infill Capacities'!$DB$19))),((O197-'Infill Capacities'!$DA$19)*'Infill Capacities'!$CT$9*('Infill Capacities'!$CW$19)+'Infill Capacities'!$CP$19),(AND((O197&gt;'Infill Capacities'!$DB$19),(O197&lt;='Infill Capacities'!$DC$19))),((O197-'Infill Capacities'!$DB$19)*'Infill Capacities'!$CT$9*('Infill Capacities'!$CX$19)+'Infill Capacities'!$CQ$19),(AND((O197&gt;'Infill Capacities'!$DC$19),(O197&lt;='Infill Capacities'!$DD$19))),((O197-'Infill Capacities'!$DC$19)*'Infill Capacities'!$CT$9*('Infill Capacities'!$CY$19)+'Infill Capacities'!$CS$19))+_xlfn.IFS((O197&lt;='Frame Capacities'!$BS$19),(O197*'Frame Capacities'!$BM$9*'Frame Capacities'!$BN$19),(AND((O197&gt;'Frame Capacities'!$BS$19),(O197&lt;='Frame Capacities'!$BT$19))),((O197-'Frame Capacities'!$BS$19)*'Frame Capacities'!$BM$9*('Frame Capacities'!$BO$19)+'Frame Capacities'!$BI$19),(AND((O197&gt;'Frame Capacities'!$BT$19),(O197&lt;='Frame Capacities'!$BU$19))),((O197-'Frame Capacities'!$BT$19)*'Frame Capacities'!$BM$9*('Frame Capacities'!$BP$19)+'Frame Capacities'!$BJ$19),(AND((O197&gt;'Frame Capacities'!$BU$19),(O197&lt;='Frame Capacities'!$BV$19))),((O197-'Frame Capacities'!$BU$19)*'Frame Capacities'!$BM$9*('Frame Capacities'!$BQ$19)+'Frame Capacities'!$BK$19))</f>
        <v>550</v>
      </c>
      <c r="U197" s="39">
        <f>U196+T197*K197</f>
        <v>6868.0251488651611</v>
      </c>
      <c r="V197" s="45"/>
      <c r="X197" s="17">
        <v>1</v>
      </c>
      <c r="Y197" s="15">
        <f>'Structural Information'!$Z$11</f>
        <v>40.367000000000004</v>
      </c>
      <c r="Z197" s="15">
        <f t="shared" si="100"/>
        <v>0.18752421949751125</v>
      </c>
      <c r="AA197" s="15">
        <f t="shared" si="101"/>
        <v>0.51569160361815591</v>
      </c>
      <c r="AB197" s="14" t="s">
        <v>410</v>
      </c>
    </row>
    <row r="198" spans="3:28" x14ac:dyDescent="0.25">
      <c r="X198" s="35"/>
      <c r="Y198" s="14" t="s">
        <v>99</v>
      </c>
      <c r="Z198" s="22">
        <f>SUM(Z192:Z197)</f>
        <v>3.978553751602361</v>
      </c>
      <c r="AA198" s="22">
        <f>SUM(AA192:AA197)</f>
        <v>49.681142069634426</v>
      </c>
      <c r="AB198" s="24">
        <f>2*PI()*SQRT(AB196/AB194)</f>
        <v>0.61266290312633409</v>
      </c>
    </row>
    <row r="199" spans="3:28" x14ac:dyDescent="0.25">
      <c r="S199" s="140"/>
    </row>
    <row r="200" spans="3:28" ht="15.75" x14ac:dyDescent="0.25">
      <c r="J200" s="895" t="s">
        <v>420</v>
      </c>
      <c r="K200" s="895"/>
      <c r="L200" s="895"/>
      <c r="M200" s="895"/>
      <c r="N200" s="895"/>
      <c r="O200" s="895"/>
      <c r="P200" s="895"/>
      <c r="Q200" s="895"/>
      <c r="R200" s="895"/>
      <c r="S200" s="895"/>
      <c r="T200" s="895"/>
      <c r="U200" s="895"/>
      <c r="V200" s="895"/>
      <c r="W200" s="36"/>
      <c r="X200" s="895" t="s">
        <v>128</v>
      </c>
      <c r="Y200" s="895"/>
      <c r="Z200" s="895"/>
      <c r="AA200" s="895"/>
      <c r="AB200" s="895"/>
    </row>
    <row r="201" spans="3:28" x14ac:dyDescent="0.25">
      <c r="J201" s="553" t="s">
        <v>9</v>
      </c>
      <c r="K201" s="550" t="s">
        <v>3</v>
      </c>
      <c r="L201" s="550" t="s">
        <v>92</v>
      </c>
      <c r="M201" s="869" t="s">
        <v>94</v>
      </c>
      <c r="N201" s="869" t="s">
        <v>102</v>
      </c>
      <c r="O201" s="868" t="s">
        <v>123</v>
      </c>
      <c r="P201" s="868" t="s">
        <v>295</v>
      </c>
      <c r="Q201" s="868" t="s">
        <v>296</v>
      </c>
      <c r="R201" s="869" t="s">
        <v>298</v>
      </c>
      <c r="S201" s="869" t="s">
        <v>297</v>
      </c>
      <c r="T201" s="553" t="s">
        <v>96</v>
      </c>
      <c r="U201" s="550" t="s">
        <v>124</v>
      </c>
      <c r="V201" s="553" t="s">
        <v>100</v>
      </c>
      <c r="X201" s="553" t="s">
        <v>9</v>
      </c>
      <c r="Y201" s="896" t="s">
        <v>97</v>
      </c>
      <c r="Z201" s="896" t="s">
        <v>98</v>
      </c>
      <c r="AA201" s="896" t="s">
        <v>126</v>
      </c>
      <c r="AB201" s="550" t="s">
        <v>127</v>
      </c>
    </row>
    <row r="202" spans="3:28" x14ac:dyDescent="0.25">
      <c r="J202" s="553"/>
      <c r="K202" s="550"/>
      <c r="L202" s="550"/>
      <c r="M202" s="553"/>
      <c r="N202" s="553"/>
      <c r="O202" s="550"/>
      <c r="P202" s="868"/>
      <c r="Q202" s="868"/>
      <c r="R202" s="869"/>
      <c r="S202" s="869"/>
      <c r="T202" s="553"/>
      <c r="U202" s="550"/>
      <c r="V202" s="553"/>
      <c r="X202" s="553"/>
      <c r="Y202" s="896"/>
      <c r="Z202" s="896"/>
      <c r="AA202" s="896"/>
      <c r="AB202" s="550"/>
    </row>
    <row r="203" spans="3:28" x14ac:dyDescent="0.25">
      <c r="J203" s="40">
        <v>6</v>
      </c>
      <c r="K203" s="39">
        <f>'Structural Information'!$U$6</f>
        <v>3</v>
      </c>
      <c r="L203" s="39">
        <f>L204+K203</f>
        <v>17.75</v>
      </c>
      <c r="M203" s="77">
        <f>'Yield Mechanism'!$V$57</f>
        <v>2.6398429083446286E-2</v>
      </c>
      <c r="N203" s="16">
        <f>M203-M204</f>
        <v>2.5419457715451128E-3</v>
      </c>
      <c r="O203" s="41">
        <f t="shared" ref="O203:O208" si="102">N203/K203</f>
        <v>8.4731525718170428E-4</v>
      </c>
      <c r="P203" s="77">
        <f>$C$26</f>
        <v>8.2871046175051685E-3</v>
      </c>
      <c r="Q203" s="77">
        <f>$D$26</f>
        <v>3.5410993298384918E-3</v>
      </c>
      <c r="R203" s="15">
        <f t="shared" ref="R203:R208" si="103">O203/P203</f>
        <v>0.10224502963216946</v>
      </c>
      <c r="S203" s="15">
        <f t="shared" ref="S203:S208" si="104">O203/Q203</f>
        <v>0.23928028509167801</v>
      </c>
      <c r="T203" s="39">
        <f>_xlfn.IFS((O203&lt;='Infill Capacities'!$DA$14),(O203*'Infill Capacities'!$CU$14*'Infill Capacities'!$CT$4),(AND((O203&gt;'Infill Capacities'!$DA$14),(O203&lt;='Infill Capacities'!$DB$14))),((O203-'Infill Capacities'!$DA$14)*'Infill Capacities'!$CT$4*('Infill Capacities'!$CW$14)+'Infill Capacities'!$CP$14),(AND((O203&gt;'Infill Capacities'!$DB$14),(O203&lt;='Infill Capacities'!$DC$14))),((O203-'Infill Capacities'!$DB$14)*'Infill Capacities'!$CT$4*('Infill Capacities'!$CX$14)+'Infill Capacities'!$CQ$14),(AND((O203&gt;'Infill Capacities'!$DC$14),(O203&lt;='Infill Capacities'!$DD$14))),((O203-'Infill Capacities'!$DC$14)*'Infill Capacities'!$CT$4*('Infill Capacities'!$CY$14)+'Infill Capacities'!$CS$14))+_xlfn.IFS((O203&lt;='Frame Capacities'!$BS$14),(O203*'Frame Capacities'!$BM$4*'Frame Capacities'!$BN$14),(AND((O203&gt;'Frame Capacities'!$BS$14),(O203&lt;='Frame Capacities'!$BT$14))),((O203-'Frame Capacities'!$BS$14)*'Frame Capacities'!$BM$4*('Frame Capacities'!$BO$14)+'Frame Capacities'!$BI$14),(AND((O203&gt;'Frame Capacities'!$BT$14),(O203&lt;='Frame Capacities'!$BU$14))),((O203-'Frame Capacities'!$BT$14)*'Frame Capacities'!$BM$4*('Frame Capacities'!$BP$14)+'Frame Capacities'!$BJ$14),(AND((O203&gt;'Frame Capacities'!$BU$14),(O203&lt;='Frame Capacities'!$BV$14))),((O203-'Frame Capacities'!$BU$14)*'Frame Capacities'!$BM$4*('Frame Capacities'!$BQ$14)+'Frame Capacities'!$BK$14))</f>
        <v>138.11123975575882</v>
      </c>
      <c r="U203" s="39">
        <f>K203*T203</f>
        <v>414.33371926727648</v>
      </c>
      <c r="V203" s="15">
        <f>U208/AB203</f>
        <v>550.00360466387156</v>
      </c>
      <c r="X203" s="17">
        <v>6</v>
      </c>
      <c r="Y203" s="15">
        <f>'Structural Information'!$Z$6</f>
        <v>37.8446</v>
      </c>
      <c r="Z203" s="15">
        <f t="shared" ref="Z203:Z208" si="105">Y203*M203</f>
        <v>0.99903798929139132</v>
      </c>
      <c r="AA203" s="15">
        <f t="shared" ref="AA203:AA208" si="106">Z203*L203</f>
        <v>17.732924309922197</v>
      </c>
      <c r="AB203" s="15">
        <f>AA209/Z209</f>
        <v>12.48723661195362</v>
      </c>
    </row>
    <row r="204" spans="3:28" x14ac:dyDescent="0.25">
      <c r="J204" s="40">
        <v>5</v>
      </c>
      <c r="K204" s="39">
        <f>'Structural Information'!$U$7</f>
        <v>3</v>
      </c>
      <c r="L204" s="39">
        <f>L205+K204</f>
        <v>14.75</v>
      </c>
      <c r="M204" s="77">
        <f>'Yield Mechanism'!$V$58</f>
        <v>2.3856483311901173E-2</v>
      </c>
      <c r="N204" s="16">
        <f>M204-M205</f>
        <v>3.7832761725921232E-3</v>
      </c>
      <c r="O204" s="41">
        <f t="shared" si="102"/>
        <v>1.2610920575307077E-3</v>
      </c>
      <c r="P204" s="77">
        <f>$C$27</f>
        <v>9.5976000000000013E-3</v>
      </c>
      <c r="Q204" s="77">
        <f>$D$27</f>
        <v>2.6401516470303181E-3</v>
      </c>
      <c r="R204" s="15">
        <f t="shared" si="103"/>
        <v>0.13139660514406806</v>
      </c>
      <c r="S204" s="15">
        <f t="shared" si="104"/>
        <v>0.47765894771582645</v>
      </c>
      <c r="T204" s="39">
        <f>_xlfn.IFS((O204&lt;='Infill Capacities'!$DA$15),(O204*'Infill Capacities'!$CU$15*'Infill Capacities'!$CT$5),(AND((O204&gt;'Infill Capacities'!$DA$15),(O204&lt;='Infill Capacities'!$DB$15))),((O204-'Infill Capacities'!$DA$15)*'Infill Capacities'!$CT$5*('Infill Capacities'!$CW$15)+'Infill Capacities'!$CP$15),(AND((O204&gt;'Infill Capacities'!$DB$15),(O204&lt;='Infill Capacities'!$DC$15))),((O204-'Infill Capacities'!$DB$15)*'Infill Capacities'!$CT$5*('Infill Capacities'!$CX$15)+'Infill Capacities'!$CQ$15),(AND((O204&gt;'Infill Capacities'!$DC$15),(O204&lt;='Infill Capacities'!$DD$15))),((O204-'Infill Capacities'!$DC$15)*'Infill Capacities'!$CT$5*('Infill Capacities'!$CY$15)+'Infill Capacities'!$CS$15))+_xlfn.IFS((O204&lt;='Frame Capacities'!$BS$15),(O204*'Frame Capacities'!$BM$5*'Frame Capacities'!$BN$15),(AND((O204&gt;'Frame Capacities'!$BS$15),(O204&lt;='Frame Capacities'!$BT$15))),((O204-'Frame Capacities'!$BS$15)*'Frame Capacities'!$BM$5*('Frame Capacities'!$BO$15)+'Frame Capacities'!$BI$15),(AND((O204&gt;'Frame Capacities'!$BT$15),(O204&lt;='Frame Capacities'!$BU$15))),((O204-'Frame Capacities'!$BT$15)*'Frame Capacities'!$BM$5*('Frame Capacities'!$BP$15)+'Frame Capacities'!$BJ$15),(AND((O204&gt;'Frame Capacities'!$BU$15),(O204&lt;='Frame Capacities'!$BV$15))),((O204-'Frame Capacities'!$BU$15)*'Frame Capacities'!$BM$5*('Frame Capacities'!$BQ$15)+'Frame Capacities'!$BK$15))</f>
        <v>271.24094001276052</v>
      </c>
      <c r="U204" s="39">
        <f>U203+T204*K204</f>
        <v>1228.0565393055581</v>
      </c>
      <c r="V204" s="43"/>
      <c r="X204" s="17">
        <v>5</v>
      </c>
      <c r="Y204" s="15">
        <f>'Structural Information'!$Z$7</f>
        <v>40.367000000000004</v>
      </c>
      <c r="Z204" s="15">
        <f t="shared" si="105"/>
        <v>0.96301466185151474</v>
      </c>
      <c r="AA204" s="15">
        <f t="shared" si="106"/>
        <v>14.204466262309843</v>
      </c>
      <c r="AB204" s="14" t="s">
        <v>409</v>
      </c>
    </row>
    <row r="205" spans="3:28" x14ac:dyDescent="0.25">
      <c r="J205" s="40">
        <v>4</v>
      </c>
      <c r="K205" s="39">
        <f>'Structural Information'!$U$8</f>
        <v>3</v>
      </c>
      <c r="L205" s="39">
        <f>L206+K205</f>
        <v>11.75</v>
      </c>
      <c r="M205" s="77">
        <f>'Yield Mechanism'!$V$59</f>
        <v>2.007320713930905E-2</v>
      </c>
      <c r="N205" s="41">
        <f>M205-M206</f>
        <v>4.7994116074958036E-3</v>
      </c>
      <c r="O205" s="41">
        <f t="shared" si="102"/>
        <v>1.5998038691652679E-3</v>
      </c>
      <c r="P205" s="77">
        <f>$C$28</f>
        <v>9.5975999999999995E-3</v>
      </c>
      <c r="Q205" s="77">
        <f>$D$28</f>
        <v>2.3645656029115843E-3</v>
      </c>
      <c r="R205" s="15">
        <f t="shared" si="103"/>
        <v>0.16668790834846919</v>
      </c>
      <c r="S205" s="15">
        <f t="shared" si="104"/>
        <v>0.67657411035471604</v>
      </c>
      <c r="T205" s="39">
        <f>_xlfn.IFS((O205&lt;='Infill Capacities'!$DA$16),(O205*'Infill Capacities'!$CU$16*'Infill Capacities'!$CT$6),(AND((O205&gt;'Infill Capacities'!$DA$16),(O205&lt;='Infill Capacities'!$DB$16))),((O205-'Infill Capacities'!$DA$16)*'Infill Capacities'!$CT$6*('Infill Capacities'!$CW$16)+'Infill Capacities'!$CP$16),(AND((O205&gt;'Infill Capacities'!$DB$16),(O205&lt;='Infill Capacities'!$DC$16))),((O205-'Infill Capacities'!$DB$16)*'Infill Capacities'!$CT$6*('Infill Capacities'!$CX$16)+'Infill Capacities'!$CQ$16),(AND((O205&gt;'Infill Capacities'!$DC$16),(O205&lt;='Infill Capacities'!$DD$16))),((O205-'Infill Capacities'!$DC$16)*'Infill Capacities'!$CT$6*('Infill Capacities'!$CY$16)+'Infill Capacities'!$CS$16))+_xlfn.IFS((O205&lt;='Frame Capacities'!$BS$16),(O205*'Frame Capacities'!$BM$6*'Frame Capacities'!$BN$16),(AND((O205&gt;'Frame Capacities'!$BS$16),(O205&lt;='Frame Capacities'!$BT$16))),((O205-'Frame Capacities'!$BS$16)*'Frame Capacities'!$BM$6*('Frame Capacities'!$BO$16)+'Frame Capacities'!$BI$16),(AND((O205&gt;'Frame Capacities'!$BT$16),(O205&lt;='Frame Capacities'!$BU$16))),((O205-'Frame Capacities'!$BT$16)*'Frame Capacities'!$BM$6*('Frame Capacities'!$BP$16)+'Frame Capacities'!$BJ$16),(AND((O205&gt;'Frame Capacities'!$BU$16),(O205&lt;='Frame Capacities'!$BV$16))),((O205-'Frame Capacities'!$BU$16)*'Frame Capacities'!$BM$6*('Frame Capacities'!$BQ$16)+'Frame Capacities'!$BK$16))</f>
        <v>383.25670485965702</v>
      </c>
      <c r="U205" s="39">
        <f>U204+T205*K205</f>
        <v>2377.8266538845292</v>
      </c>
      <c r="V205" s="44" t="s">
        <v>134</v>
      </c>
      <c r="X205" s="17">
        <v>4</v>
      </c>
      <c r="Y205" s="15">
        <f>'Structural Information'!$Z$8</f>
        <v>40.367000000000004</v>
      </c>
      <c r="Z205" s="15">
        <f t="shared" si="105"/>
        <v>0.81029515259248852</v>
      </c>
      <c r="AA205" s="15">
        <f t="shared" si="106"/>
        <v>9.5209680429617407</v>
      </c>
      <c r="AB205" s="24">
        <f>T208/M203</f>
        <v>20834.573082414572</v>
      </c>
    </row>
    <row r="206" spans="3:28" x14ac:dyDescent="0.25">
      <c r="J206" s="40">
        <v>3</v>
      </c>
      <c r="K206" s="39">
        <f>'Structural Information'!$U$9</f>
        <v>3</v>
      </c>
      <c r="L206" s="39">
        <f>L207+K206</f>
        <v>8.75</v>
      </c>
      <c r="M206" s="77">
        <f>'Yield Mechanism'!$V$60</f>
        <v>1.5273795531813246E-2</v>
      </c>
      <c r="N206" s="16">
        <f>M206-M207</f>
        <v>5.3120836350473294E-3</v>
      </c>
      <c r="O206" s="41">
        <f t="shared" si="102"/>
        <v>1.7706945450157764E-3</v>
      </c>
      <c r="P206" s="77">
        <f>$C$29</f>
        <v>9.0401636363636392E-3</v>
      </c>
      <c r="Q206" s="77">
        <f>$D$29</f>
        <v>2.1153036582858631E-3</v>
      </c>
      <c r="R206" s="39">
        <f t="shared" si="103"/>
        <v>0.19586974486758621</v>
      </c>
      <c r="S206" s="15">
        <f t="shared" si="104"/>
        <v>0.83708763896842087</v>
      </c>
      <c r="T206" s="39">
        <f>_xlfn.IFS((O206&lt;='Infill Capacities'!$DA$17),(O206*'Infill Capacities'!$CU$17*'Infill Capacities'!$CT$7),(AND((O206&gt;'Infill Capacities'!$DA$17),(O206&lt;='Infill Capacities'!$DB$17))),((O206-'Infill Capacities'!$DA$17)*'Infill Capacities'!$CT$7*('Infill Capacities'!$CW$17)+'Infill Capacities'!$CP$17),(AND((O206&gt;'Infill Capacities'!$DB$17),(O206&lt;='Infill Capacities'!$DC$17))),((O206-'Infill Capacities'!$DB$17)*'Infill Capacities'!$CT$7*('Infill Capacities'!$CX$17)+'Infill Capacities'!$CQ$17),(AND((O206&gt;'Infill Capacities'!$DC$17),(O206&lt;='Infill Capacities'!$DD$17))),((O206-'Infill Capacities'!$DC$17)*'Infill Capacities'!$CT$7*('Infill Capacities'!$CY$17)+'Infill Capacities'!$CS$17))+_xlfn.IFS((O206&lt;='Frame Capacities'!$BS$17),(O206*'Frame Capacities'!$BM$7*'Frame Capacities'!$BN$17),(AND((O206&gt;'Frame Capacities'!$BS$17),(O206&lt;='Frame Capacities'!$BT$17))),((O206-'Frame Capacities'!$BS$17)*'Frame Capacities'!$BM$7*('Frame Capacities'!$BO$17)+'Frame Capacities'!$BI$17),(AND((O206&gt;'Frame Capacities'!$BT$17),(O206&lt;='Frame Capacities'!$BU$17))),((O206-'Frame Capacities'!$BT$17)*'Frame Capacities'!$BM$7*('Frame Capacities'!$BP$17)+'Frame Capacities'!$BJ$17),(AND((O206&gt;'Frame Capacities'!$BU$17),(O206&lt;='Frame Capacities'!$BV$17))),((O206-'Frame Capacities'!$BU$17)*'Frame Capacities'!$BM$7*('Frame Capacities'!$BQ$17)+'Frame Capacities'!$BK$17))</f>
        <v>468.48880902022347</v>
      </c>
      <c r="U206" s="39">
        <f>U205+T206*K206</f>
        <v>3783.2930809451996</v>
      </c>
      <c r="V206" s="42">
        <v>0</v>
      </c>
      <c r="X206" s="17">
        <v>3</v>
      </c>
      <c r="Y206" s="15">
        <f>'Structural Information'!$Z$9</f>
        <v>40.367000000000004</v>
      </c>
      <c r="Z206" s="15">
        <f t="shared" si="105"/>
        <v>0.61655730423270538</v>
      </c>
      <c r="AA206" s="15">
        <f t="shared" si="106"/>
        <v>5.3948764120361723</v>
      </c>
      <c r="AB206" s="23" t="s">
        <v>411</v>
      </c>
    </row>
    <row r="207" spans="3:28" x14ac:dyDescent="0.25">
      <c r="J207" s="40">
        <v>2</v>
      </c>
      <c r="K207" s="39">
        <f>'Structural Information'!$U$10</f>
        <v>3</v>
      </c>
      <c r="L207" s="39">
        <f>L208+K207</f>
        <v>5.75</v>
      </c>
      <c r="M207" s="77">
        <f>'Yield Mechanism'!$V$61</f>
        <v>9.9617118967659166E-3</v>
      </c>
      <c r="N207" s="16">
        <f>M207-M208</f>
        <v>5.3162287174979197E-3</v>
      </c>
      <c r="O207" s="41">
        <f t="shared" si="102"/>
        <v>1.7720762391659733E-3</v>
      </c>
      <c r="P207" s="77">
        <f>$C$30</f>
        <v>8.5386603238057183E-3</v>
      </c>
      <c r="Q207" s="77">
        <f>$D$30</f>
        <v>1.8955928351937364E-3</v>
      </c>
      <c r="R207" s="15">
        <f t="shared" si="103"/>
        <v>0.20753562877134701</v>
      </c>
      <c r="S207" s="15">
        <f t="shared" si="104"/>
        <v>0.93484012297654662</v>
      </c>
      <c r="T207" s="39">
        <f>_xlfn.IFS((O207&lt;='Infill Capacities'!$DA$18),(O207*'Infill Capacities'!$CU$18*'Infill Capacities'!$CT$8),(AND((O207&gt;'Infill Capacities'!$DA$18),(O207&lt;='Infill Capacities'!$DB$18))),((O207-'Infill Capacities'!$DA$18)*'Infill Capacities'!$CT$8*('Infill Capacities'!$CW$18)+'Infill Capacities'!$CP$18),(AND((O207&gt;'Infill Capacities'!$DB$18),(O207&lt;='Infill Capacities'!$DC$18))),((O207-'Infill Capacities'!$DB$18)*'Infill Capacities'!$CT$8*('Infill Capacities'!$CX$18)+'Infill Capacities'!$CQ$18),(AND((O207&gt;'Infill Capacities'!$DC$18),(O207&lt;='Infill Capacities'!$DD$18))),((O207-'Infill Capacities'!$DC$18)*'Infill Capacities'!$CT$8*('Infill Capacities'!$CY$18)+'Infill Capacities'!$CS$18))+_xlfn.IFS((O207&lt;='Frame Capacities'!$BS$18),(O207*'Frame Capacities'!$BM$8*'Frame Capacities'!$BN$18),(AND((O207&gt;'Frame Capacities'!$BS$18),(O207&lt;='Frame Capacities'!$BT$18))),((O207-'Frame Capacities'!$BS$18)*'Frame Capacities'!$BM$8*('Frame Capacities'!$BO$18)+'Frame Capacities'!$BI$18),(AND((O207&gt;'Frame Capacities'!$BT$18),(O207&lt;='Frame Capacities'!$BU$18))),((O207-'Frame Capacities'!$BT$18)*'Frame Capacities'!$BM$8*('Frame Capacities'!$BP$18)+'Frame Capacities'!$BJ$18),(AND((O207&gt;'Frame Capacities'!$BU$18),(O207&lt;='Frame Capacities'!$BV$18))),((O207-'Frame Capacities'!$BU$18)*'Frame Capacities'!$BM$8*('Frame Capacities'!$BQ$18)+'Frame Capacities'!$BK$18))</f>
        <v>524.07735597332055</v>
      </c>
      <c r="U207" s="39">
        <f>U206+T207*K207</f>
        <v>5355.5251488651611</v>
      </c>
      <c r="V207" s="43"/>
      <c r="X207" s="17">
        <v>2</v>
      </c>
      <c r="Y207" s="15">
        <f>'Structural Information'!$Z$10</f>
        <v>40.367000000000004</v>
      </c>
      <c r="Z207" s="15">
        <f t="shared" si="105"/>
        <v>0.40212442413674981</v>
      </c>
      <c r="AA207" s="15">
        <f t="shared" si="106"/>
        <v>2.3122154387863114</v>
      </c>
      <c r="AB207" s="15">
        <f>(('Structural Information'!$Z$6*M203+'Structural Information'!$Z$7*M204+'Structural Information'!$Z$8*M205+'Structural Information'!$Z$9*M206+'Structural Information'!$Z$10*M207+'Structural Information'!$Z$11*M208)^2)/('Structural Information'!$Z$6*M203*M203+'Structural Information'!$Z$7*M204*M204+'Structural Information'!$Z$8*M205*M205+'Structural Information'!$Z$9*M206*M206+'Structural Information'!$Z$10*M207*M207+'Structural Information'!$Z$11*M208*M208)</f>
        <v>198.09250234282038</v>
      </c>
    </row>
    <row r="208" spans="3:28" x14ac:dyDescent="0.25">
      <c r="J208" s="40">
        <v>1</v>
      </c>
      <c r="K208" s="39">
        <f>'Structural Information'!$U$11</f>
        <v>2.75</v>
      </c>
      <c r="L208" s="39">
        <f>K208</f>
        <v>2.75</v>
      </c>
      <c r="M208" s="77">
        <f>'Yield Mechanism'!$V$62</f>
        <v>4.6454831792679969E-3</v>
      </c>
      <c r="N208" s="16">
        <f>M208</f>
        <v>4.6454831792679969E-3</v>
      </c>
      <c r="O208" s="41">
        <f t="shared" si="102"/>
        <v>1.689266610642908E-3</v>
      </c>
      <c r="P208" s="77">
        <f>$C$31</f>
        <v>6.5680321766578668E-3</v>
      </c>
      <c r="Q208" s="77">
        <f>$D$31</f>
        <v>1.7874727391059869E-3</v>
      </c>
      <c r="R208" s="15">
        <f t="shared" si="103"/>
        <v>0.25719523979288555</v>
      </c>
      <c r="S208" s="15">
        <f t="shared" si="104"/>
        <v>0.94505867065016214</v>
      </c>
      <c r="T208" s="39">
        <f>_xlfn.IFS((O208&lt;='Infill Capacities'!$DA$19),(O208*'Infill Capacities'!$CU$19*'Infill Capacities'!$CT$9),(AND((O208&gt;'Infill Capacities'!$DA$19),(O208&lt;='Infill Capacities'!$DB$19))),((O208-'Infill Capacities'!$DA$19)*'Infill Capacities'!$CT$9*('Infill Capacities'!$CW$19)+'Infill Capacities'!$CP$19),(AND((O208&gt;'Infill Capacities'!$DB$19),(O208&lt;='Infill Capacities'!$DC$19))),((O208-'Infill Capacities'!$DB$19)*'Infill Capacities'!$CT$9*('Infill Capacities'!$CX$19)+'Infill Capacities'!$CQ$19),(AND((O208&gt;'Infill Capacities'!$DC$19),(O208&lt;='Infill Capacities'!$DD$19))),((O208-'Infill Capacities'!$DC$19)*'Infill Capacities'!$CT$9*('Infill Capacities'!$CY$19)+'Infill Capacities'!$CS$19))+_xlfn.IFS((O208&lt;='Frame Capacities'!$BS$19),(O208*'Frame Capacities'!$BM$9*'Frame Capacities'!$BN$19),(AND((O208&gt;'Frame Capacities'!$BS$19),(O208&lt;='Frame Capacities'!$BT$19))),((O208-'Frame Capacities'!$BS$19)*'Frame Capacities'!$BM$9*('Frame Capacities'!$BO$19)+'Frame Capacities'!$BI$19),(AND((O208&gt;'Frame Capacities'!$BT$19),(O208&lt;='Frame Capacities'!$BU$19))),((O208-'Frame Capacities'!$BT$19)*'Frame Capacities'!$BM$9*('Frame Capacities'!$BP$19)+'Frame Capacities'!$BJ$19),(AND((O208&gt;'Frame Capacities'!$BU$19),(O208&lt;='Frame Capacities'!$BV$19))),((O208-'Frame Capacities'!$BU$19)*'Frame Capacities'!$BM$9*('Frame Capacities'!$BQ$19)+'Frame Capacities'!$BK$19))</f>
        <v>550</v>
      </c>
      <c r="U208" s="39">
        <f>U207+T208*K208</f>
        <v>6868.0251488651611</v>
      </c>
      <c r="V208" s="45"/>
      <c r="X208" s="17">
        <v>1</v>
      </c>
      <c r="Y208" s="15">
        <f>'Structural Information'!$Z$11</f>
        <v>40.367000000000004</v>
      </c>
      <c r="Z208" s="15">
        <f t="shared" si="105"/>
        <v>0.18752421949751125</v>
      </c>
      <c r="AA208" s="15">
        <f t="shared" si="106"/>
        <v>0.51569160361815591</v>
      </c>
      <c r="AB208" s="14" t="s">
        <v>410</v>
      </c>
    </row>
    <row r="209" spans="10:28" x14ac:dyDescent="0.25">
      <c r="X209" s="35"/>
      <c r="Y209" s="14" t="s">
        <v>99</v>
      </c>
      <c r="Z209" s="22">
        <f>SUM(Z203:Z208)</f>
        <v>3.978553751602361</v>
      </c>
      <c r="AA209" s="22">
        <f>SUM(AA203:AA208)</f>
        <v>49.681142069634426</v>
      </c>
      <c r="AB209" s="24">
        <f>2*PI()*SQRT(AB207/AB205)</f>
        <v>0.61266290312633409</v>
      </c>
    </row>
    <row r="211" spans="10:28" ht="15.75" x14ac:dyDescent="0.25">
      <c r="J211" s="895" t="s">
        <v>421</v>
      </c>
      <c r="K211" s="895"/>
      <c r="L211" s="895"/>
      <c r="M211" s="895"/>
      <c r="N211" s="895"/>
      <c r="O211" s="895"/>
      <c r="P211" s="895"/>
      <c r="Q211" s="895"/>
      <c r="R211" s="895"/>
      <c r="S211" s="895"/>
      <c r="T211" s="895"/>
      <c r="U211" s="895"/>
      <c r="V211" s="895"/>
      <c r="W211" s="36"/>
      <c r="X211" s="895" t="s">
        <v>128</v>
      </c>
      <c r="Y211" s="895"/>
      <c r="Z211" s="895"/>
      <c r="AA211" s="895"/>
      <c r="AB211" s="895"/>
    </row>
    <row r="212" spans="10:28" x14ac:dyDescent="0.25">
      <c r="J212" s="553" t="s">
        <v>9</v>
      </c>
      <c r="K212" s="550" t="s">
        <v>3</v>
      </c>
      <c r="L212" s="550" t="s">
        <v>92</v>
      </c>
      <c r="M212" s="869" t="s">
        <v>94</v>
      </c>
      <c r="N212" s="869" t="s">
        <v>102</v>
      </c>
      <c r="O212" s="868" t="s">
        <v>123</v>
      </c>
      <c r="P212" s="868" t="s">
        <v>295</v>
      </c>
      <c r="Q212" s="868" t="s">
        <v>296</v>
      </c>
      <c r="R212" s="869" t="s">
        <v>298</v>
      </c>
      <c r="S212" s="869" t="s">
        <v>297</v>
      </c>
      <c r="T212" s="553" t="s">
        <v>96</v>
      </c>
      <c r="U212" s="550" t="s">
        <v>124</v>
      </c>
      <c r="V212" s="553" t="s">
        <v>100</v>
      </c>
      <c r="X212" s="553" t="s">
        <v>9</v>
      </c>
      <c r="Y212" s="896" t="s">
        <v>97</v>
      </c>
      <c r="Z212" s="896" t="s">
        <v>98</v>
      </c>
      <c r="AA212" s="896" t="s">
        <v>126</v>
      </c>
      <c r="AB212" s="550" t="s">
        <v>127</v>
      </c>
    </row>
    <row r="213" spans="10:28" x14ac:dyDescent="0.25">
      <c r="J213" s="553"/>
      <c r="K213" s="550"/>
      <c r="L213" s="550"/>
      <c r="M213" s="553"/>
      <c r="N213" s="553"/>
      <c r="O213" s="550"/>
      <c r="P213" s="868"/>
      <c r="Q213" s="868"/>
      <c r="R213" s="869"/>
      <c r="S213" s="869"/>
      <c r="T213" s="553"/>
      <c r="U213" s="550"/>
      <c r="V213" s="553"/>
      <c r="X213" s="553"/>
      <c r="Y213" s="896"/>
      <c r="Z213" s="896"/>
      <c r="AA213" s="896"/>
      <c r="AB213" s="550"/>
    </row>
    <row r="214" spans="10:28" x14ac:dyDescent="0.25">
      <c r="J214" s="40">
        <v>6</v>
      </c>
      <c r="K214" s="39">
        <f>'Structural Information'!$U$6</f>
        <v>3</v>
      </c>
      <c r="L214" s="39">
        <f>L215+K214</f>
        <v>17.75</v>
      </c>
      <c r="M214" s="77">
        <f>'Yield Mechanism'!$V$57</f>
        <v>2.6398429083446286E-2</v>
      </c>
      <c r="N214" s="16">
        <f>M214-M215</f>
        <v>2.5419457715451128E-3</v>
      </c>
      <c r="O214" s="41">
        <f t="shared" ref="O214:O219" si="107">N214/K214</f>
        <v>8.4731525718170428E-4</v>
      </c>
      <c r="P214" s="77">
        <f>$C$26</f>
        <v>8.2871046175051685E-3</v>
      </c>
      <c r="Q214" s="77">
        <f>$D$26</f>
        <v>3.5410993298384918E-3</v>
      </c>
      <c r="R214" s="15">
        <f t="shared" ref="R214:R219" si="108">O214/P214</f>
        <v>0.10224502963216946</v>
      </c>
      <c r="S214" s="15">
        <f t="shared" ref="S214:S219" si="109">O214/Q214</f>
        <v>0.23928028509167801</v>
      </c>
      <c r="T214" s="39">
        <f>_xlfn.IFS((O214&lt;='Infill Capacities'!$DA$14),(O214*'Infill Capacities'!$CU$14*'Infill Capacities'!$CT$4),(AND((O214&gt;'Infill Capacities'!$DA$14),(O214&lt;='Infill Capacities'!$DB$14))),((O214-'Infill Capacities'!$DA$14)*'Infill Capacities'!$CT$4*('Infill Capacities'!$CW$14)+'Infill Capacities'!$CP$14),(AND((O214&gt;'Infill Capacities'!$DB$14),(O214&lt;='Infill Capacities'!$DC$14))),((O214-'Infill Capacities'!$DB$14)*'Infill Capacities'!$CT$4*('Infill Capacities'!$CX$14)+'Infill Capacities'!$CQ$14),(AND((O214&gt;'Infill Capacities'!$DC$14),(O214&lt;='Infill Capacities'!$DD$14))),((O214-'Infill Capacities'!$DC$14)*'Infill Capacities'!$CT$4*('Infill Capacities'!$CY$14)+'Infill Capacities'!$CS$14))+_xlfn.IFS((O214&lt;='Frame Capacities'!$BS$14),(O214*'Frame Capacities'!$BM$4*'Frame Capacities'!$BN$14),(AND((O214&gt;'Frame Capacities'!$BS$14),(O214&lt;='Frame Capacities'!$BT$14))),((O214-'Frame Capacities'!$BS$14)*'Frame Capacities'!$BM$4*('Frame Capacities'!$BO$14)+'Frame Capacities'!$BI$14),(AND((O214&gt;'Frame Capacities'!$BT$14),(O214&lt;='Frame Capacities'!$BU$14))),((O214-'Frame Capacities'!$BT$14)*'Frame Capacities'!$BM$4*('Frame Capacities'!$BP$14)+'Frame Capacities'!$BJ$14),(AND((O214&gt;'Frame Capacities'!$BU$14),(O214&lt;='Frame Capacities'!$BV$14))),((O214-'Frame Capacities'!$BU$14)*'Frame Capacities'!$BM$4*('Frame Capacities'!$BQ$14)+'Frame Capacities'!$BK$14))</f>
        <v>138.11123975575882</v>
      </c>
      <c r="U214" s="39">
        <f>K214*T214</f>
        <v>414.33371926727648</v>
      </c>
      <c r="V214" s="15">
        <f>U219/AB214</f>
        <v>550.00360466387156</v>
      </c>
      <c r="X214" s="17">
        <v>6</v>
      </c>
      <c r="Y214" s="15">
        <f>'Structural Information'!$Z$6</f>
        <v>37.8446</v>
      </c>
      <c r="Z214" s="15">
        <f t="shared" ref="Z214:Z219" si="110">Y214*M214</f>
        <v>0.99903798929139132</v>
      </c>
      <c r="AA214" s="15">
        <f t="shared" ref="AA214:AA219" si="111">Z214*L214</f>
        <v>17.732924309922197</v>
      </c>
      <c r="AB214" s="15">
        <f>AA220/Z220</f>
        <v>12.48723661195362</v>
      </c>
    </row>
    <row r="215" spans="10:28" x14ac:dyDescent="0.25">
      <c r="J215" s="40">
        <v>5</v>
      </c>
      <c r="K215" s="39">
        <f>'Structural Information'!$U$7</f>
        <v>3</v>
      </c>
      <c r="L215" s="39">
        <f>L216+K215</f>
        <v>14.75</v>
      </c>
      <c r="M215" s="77">
        <f>'Yield Mechanism'!$V$58</f>
        <v>2.3856483311901173E-2</v>
      </c>
      <c r="N215" s="16">
        <f>M215-M216</f>
        <v>3.7832761725921232E-3</v>
      </c>
      <c r="O215" s="41">
        <f t="shared" si="107"/>
        <v>1.2610920575307077E-3</v>
      </c>
      <c r="P215" s="77">
        <f>$C$27</f>
        <v>9.5976000000000013E-3</v>
      </c>
      <c r="Q215" s="77">
        <f>$D$27</f>
        <v>2.6401516470303181E-3</v>
      </c>
      <c r="R215" s="15">
        <f t="shared" si="108"/>
        <v>0.13139660514406806</v>
      </c>
      <c r="S215" s="15">
        <f t="shared" si="109"/>
        <v>0.47765894771582645</v>
      </c>
      <c r="T215" s="39">
        <f>_xlfn.IFS((O215&lt;='Infill Capacities'!$DA$15),(O215*'Infill Capacities'!$CU$15*'Infill Capacities'!$CT$5),(AND((O215&gt;'Infill Capacities'!$DA$15),(O215&lt;='Infill Capacities'!$DB$15))),((O215-'Infill Capacities'!$DA$15)*'Infill Capacities'!$CT$5*('Infill Capacities'!$CW$15)+'Infill Capacities'!$CP$15),(AND((O215&gt;'Infill Capacities'!$DB$15),(O215&lt;='Infill Capacities'!$DC$15))),((O215-'Infill Capacities'!$DB$15)*'Infill Capacities'!$CT$5*('Infill Capacities'!$CX$15)+'Infill Capacities'!$CQ$15),(AND((O215&gt;'Infill Capacities'!$DC$15),(O215&lt;='Infill Capacities'!$DD$15))),((O215-'Infill Capacities'!$DC$15)*'Infill Capacities'!$CT$5*('Infill Capacities'!$CY$15)+'Infill Capacities'!$CS$15))+_xlfn.IFS((O215&lt;='Frame Capacities'!$BS$15),(O215*'Frame Capacities'!$BM$5*'Frame Capacities'!$BN$15),(AND((O215&gt;'Frame Capacities'!$BS$15),(O215&lt;='Frame Capacities'!$BT$15))),((O215-'Frame Capacities'!$BS$15)*'Frame Capacities'!$BM$5*('Frame Capacities'!$BO$15)+'Frame Capacities'!$BI$15),(AND((O215&gt;'Frame Capacities'!$BT$15),(O215&lt;='Frame Capacities'!$BU$15))),((O215-'Frame Capacities'!$BT$15)*'Frame Capacities'!$BM$5*('Frame Capacities'!$BP$15)+'Frame Capacities'!$BJ$15),(AND((O215&gt;'Frame Capacities'!$BU$15),(O215&lt;='Frame Capacities'!$BV$15))),((O215-'Frame Capacities'!$BU$15)*'Frame Capacities'!$BM$5*('Frame Capacities'!$BQ$15)+'Frame Capacities'!$BK$15))</f>
        <v>271.24094001276052</v>
      </c>
      <c r="U215" s="39">
        <f>U214+T215*K215</f>
        <v>1228.0565393055581</v>
      </c>
      <c r="V215" s="43"/>
      <c r="X215" s="17">
        <v>5</v>
      </c>
      <c r="Y215" s="15">
        <f>'Structural Information'!$Z$7</f>
        <v>40.367000000000004</v>
      </c>
      <c r="Z215" s="15">
        <f t="shared" si="110"/>
        <v>0.96301466185151474</v>
      </c>
      <c r="AA215" s="15">
        <f t="shared" si="111"/>
        <v>14.204466262309843</v>
      </c>
      <c r="AB215" s="14" t="s">
        <v>409</v>
      </c>
    </row>
    <row r="216" spans="10:28" x14ac:dyDescent="0.25">
      <c r="J216" s="40">
        <v>4</v>
      </c>
      <c r="K216" s="39">
        <f>'Structural Information'!$U$8</f>
        <v>3</v>
      </c>
      <c r="L216" s="39">
        <f>L217+K216</f>
        <v>11.75</v>
      </c>
      <c r="M216" s="77">
        <f>'Yield Mechanism'!$V$59</f>
        <v>2.007320713930905E-2</v>
      </c>
      <c r="N216" s="41">
        <f>M216-M217</f>
        <v>4.7994116074958036E-3</v>
      </c>
      <c r="O216" s="41">
        <f t="shared" si="107"/>
        <v>1.5998038691652679E-3</v>
      </c>
      <c r="P216" s="77">
        <f>$C$28</f>
        <v>9.5975999999999995E-3</v>
      </c>
      <c r="Q216" s="77">
        <f>$D$28</f>
        <v>2.3645656029115843E-3</v>
      </c>
      <c r="R216" s="15">
        <f t="shared" si="108"/>
        <v>0.16668790834846919</v>
      </c>
      <c r="S216" s="15">
        <f t="shared" si="109"/>
        <v>0.67657411035471604</v>
      </c>
      <c r="T216" s="39">
        <f>_xlfn.IFS((O216&lt;='Infill Capacities'!$DA$16),(O216*'Infill Capacities'!$CU$16*'Infill Capacities'!$CT$6),(AND((O216&gt;'Infill Capacities'!$DA$16),(O216&lt;='Infill Capacities'!$DB$16))),((O216-'Infill Capacities'!$DA$16)*'Infill Capacities'!$CT$6*('Infill Capacities'!$CW$16)+'Infill Capacities'!$CP$16),(AND((O216&gt;'Infill Capacities'!$DB$16),(O216&lt;='Infill Capacities'!$DC$16))),((O216-'Infill Capacities'!$DB$16)*'Infill Capacities'!$CT$6*('Infill Capacities'!$CX$16)+'Infill Capacities'!$CQ$16),(AND((O216&gt;'Infill Capacities'!$DC$16),(O216&lt;='Infill Capacities'!$DD$16))),((O216-'Infill Capacities'!$DC$16)*'Infill Capacities'!$CT$6*('Infill Capacities'!$CY$16)+'Infill Capacities'!$CS$16))+_xlfn.IFS((O216&lt;='Frame Capacities'!$BS$16),(O216*'Frame Capacities'!$BM$6*'Frame Capacities'!$BN$16),(AND((O216&gt;'Frame Capacities'!$BS$16),(O216&lt;='Frame Capacities'!$BT$16))),((O216-'Frame Capacities'!$BS$16)*'Frame Capacities'!$BM$6*('Frame Capacities'!$BO$16)+'Frame Capacities'!$BI$16),(AND((O216&gt;'Frame Capacities'!$BT$16),(O216&lt;='Frame Capacities'!$BU$16))),((O216-'Frame Capacities'!$BT$16)*'Frame Capacities'!$BM$6*('Frame Capacities'!$BP$16)+'Frame Capacities'!$BJ$16),(AND((O216&gt;'Frame Capacities'!$BU$16),(O216&lt;='Frame Capacities'!$BV$16))),((O216-'Frame Capacities'!$BU$16)*'Frame Capacities'!$BM$6*('Frame Capacities'!$BQ$16)+'Frame Capacities'!$BK$16))</f>
        <v>383.25670485965702</v>
      </c>
      <c r="U216" s="39">
        <f>U215+T216*K216</f>
        <v>2377.8266538845292</v>
      </c>
      <c r="V216" s="44" t="s">
        <v>134</v>
      </c>
      <c r="X216" s="17">
        <v>4</v>
      </c>
      <c r="Y216" s="15">
        <f>'Structural Information'!$Z$8</f>
        <v>40.367000000000004</v>
      </c>
      <c r="Z216" s="15">
        <f t="shared" si="110"/>
        <v>0.81029515259248852</v>
      </c>
      <c r="AA216" s="15">
        <f t="shared" si="111"/>
        <v>9.5209680429617407</v>
      </c>
      <c r="AB216" s="24">
        <f>T219/M214</f>
        <v>20834.573082414572</v>
      </c>
    </row>
    <row r="217" spans="10:28" x14ac:dyDescent="0.25">
      <c r="J217" s="40">
        <v>3</v>
      </c>
      <c r="K217" s="39">
        <f>'Structural Information'!$U$9</f>
        <v>3</v>
      </c>
      <c r="L217" s="39">
        <f>L218+K217</f>
        <v>8.75</v>
      </c>
      <c r="M217" s="77">
        <f>'Yield Mechanism'!$V$60</f>
        <v>1.5273795531813246E-2</v>
      </c>
      <c r="N217" s="16">
        <f>M217-M218</f>
        <v>5.3120836350473294E-3</v>
      </c>
      <c r="O217" s="41">
        <f t="shared" si="107"/>
        <v>1.7706945450157764E-3</v>
      </c>
      <c r="P217" s="77">
        <f>$C$29</f>
        <v>9.0401636363636392E-3</v>
      </c>
      <c r="Q217" s="77">
        <f>$D$29</f>
        <v>2.1153036582858631E-3</v>
      </c>
      <c r="R217" s="39">
        <f t="shared" si="108"/>
        <v>0.19586974486758621</v>
      </c>
      <c r="S217" s="15">
        <f t="shared" si="109"/>
        <v>0.83708763896842087</v>
      </c>
      <c r="T217" s="39">
        <f>_xlfn.IFS((O217&lt;='Infill Capacities'!$DA$17),(O217*'Infill Capacities'!$CU$17*'Infill Capacities'!$CT$7),(AND((O217&gt;'Infill Capacities'!$DA$17),(O217&lt;='Infill Capacities'!$DB$17))),((O217-'Infill Capacities'!$DA$17)*'Infill Capacities'!$CT$7*('Infill Capacities'!$CW$17)+'Infill Capacities'!$CP$17),(AND((O217&gt;'Infill Capacities'!$DB$17),(O217&lt;='Infill Capacities'!$DC$17))),((O217-'Infill Capacities'!$DB$17)*'Infill Capacities'!$CT$7*('Infill Capacities'!$CX$17)+'Infill Capacities'!$CQ$17),(AND((O217&gt;'Infill Capacities'!$DC$17),(O217&lt;='Infill Capacities'!$DD$17))),((O217-'Infill Capacities'!$DC$17)*'Infill Capacities'!$CT$7*('Infill Capacities'!$CY$17)+'Infill Capacities'!$CS$17))+_xlfn.IFS((O217&lt;='Frame Capacities'!$BS$17),(O217*'Frame Capacities'!$BM$7*'Frame Capacities'!$BN$17),(AND((O217&gt;'Frame Capacities'!$BS$17),(O217&lt;='Frame Capacities'!$BT$17))),((O217-'Frame Capacities'!$BS$17)*'Frame Capacities'!$BM$7*('Frame Capacities'!$BO$17)+'Frame Capacities'!$BI$17),(AND((O217&gt;'Frame Capacities'!$BT$17),(O217&lt;='Frame Capacities'!$BU$17))),((O217-'Frame Capacities'!$BT$17)*'Frame Capacities'!$BM$7*('Frame Capacities'!$BP$17)+'Frame Capacities'!$BJ$17),(AND((O217&gt;'Frame Capacities'!$BU$17),(O217&lt;='Frame Capacities'!$BV$17))),((O217-'Frame Capacities'!$BU$17)*'Frame Capacities'!$BM$7*('Frame Capacities'!$BQ$17)+'Frame Capacities'!$BK$17))</f>
        <v>468.48880902022347</v>
      </c>
      <c r="U217" s="39">
        <f>U216+T217*K217</f>
        <v>3783.2930809451996</v>
      </c>
      <c r="V217" s="42">
        <v>0</v>
      </c>
      <c r="X217" s="17">
        <v>3</v>
      </c>
      <c r="Y217" s="15">
        <f>'Structural Information'!$Z$9</f>
        <v>40.367000000000004</v>
      </c>
      <c r="Z217" s="15">
        <f t="shared" si="110"/>
        <v>0.61655730423270538</v>
      </c>
      <c r="AA217" s="15">
        <f t="shared" si="111"/>
        <v>5.3948764120361723</v>
      </c>
      <c r="AB217" s="23" t="s">
        <v>411</v>
      </c>
    </row>
    <row r="218" spans="10:28" x14ac:dyDescent="0.25">
      <c r="J218" s="40">
        <v>2</v>
      </c>
      <c r="K218" s="39">
        <f>'Structural Information'!$U$10</f>
        <v>3</v>
      </c>
      <c r="L218" s="39">
        <f>L219+K218</f>
        <v>5.75</v>
      </c>
      <c r="M218" s="77">
        <f>'Yield Mechanism'!$V$61</f>
        <v>9.9617118967659166E-3</v>
      </c>
      <c r="N218" s="16">
        <f>M218-M219</f>
        <v>5.3162287174979197E-3</v>
      </c>
      <c r="O218" s="41">
        <f t="shared" si="107"/>
        <v>1.7720762391659733E-3</v>
      </c>
      <c r="P218" s="77">
        <f>$C$30</f>
        <v>8.5386603238057183E-3</v>
      </c>
      <c r="Q218" s="77">
        <f>$D$30</f>
        <v>1.8955928351937364E-3</v>
      </c>
      <c r="R218" s="15">
        <f t="shared" si="108"/>
        <v>0.20753562877134701</v>
      </c>
      <c r="S218" s="15">
        <f t="shared" si="109"/>
        <v>0.93484012297654662</v>
      </c>
      <c r="T218" s="39">
        <f>_xlfn.IFS((O218&lt;='Infill Capacities'!$DA$18),(O218*'Infill Capacities'!$CU$18*'Infill Capacities'!$CT$8),(AND((O218&gt;'Infill Capacities'!$DA$18),(O218&lt;='Infill Capacities'!$DB$18))),((O218-'Infill Capacities'!$DA$18)*'Infill Capacities'!$CT$8*('Infill Capacities'!$CW$18)+'Infill Capacities'!$CP$18),(AND((O218&gt;'Infill Capacities'!$DB$18),(O218&lt;='Infill Capacities'!$DC$18))),((O218-'Infill Capacities'!$DB$18)*'Infill Capacities'!$CT$8*('Infill Capacities'!$CX$18)+'Infill Capacities'!$CQ$18),(AND((O218&gt;'Infill Capacities'!$DC$18),(O218&lt;='Infill Capacities'!$DD$18))),((O218-'Infill Capacities'!$DC$18)*'Infill Capacities'!$CT$8*('Infill Capacities'!$CY$18)+'Infill Capacities'!$CS$18))+_xlfn.IFS((O218&lt;='Frame Capacities'!$BS$18),(O218*'Frame Capacities'!$BM$8*'Frame Capacities'!$BN$18),(AND((O218&gt;'Frame Capacities'!$BS$18),(O218&lt;='Frame Capacities'!$BT$18))),((O218-'Frame Capacities'!$BS$18)*'Frame Capacities'!$BM$8*('Frame Capacities'!$BO$18)+'Frame Capacities'!$BI$18),(AND((O218&gt;'Frame Capacities'!$BT$18),(O218&lt;='Frame Capacities'!$BU$18))),((O218-'Frame Capacities'!$BT$18)*'Frame Capacities'!$BM$8*('Frame Capacities'!$BP$18)+'Frame Capacities'!$BJ$18),(AND((O218&gt;'Frame Capacities'!$BU$18),(O218&lt;='Frame Capacities'!$BV$18))),((O218-'Frame Capacities'!$BU$18)*'Frame Capacities'!$BM$8*('Frame Capacities'!$BQ$18)+'Frame Capacities'!$BK$18))</f>
        <v>524.07735597332055</v>
      </c>
      <c r="U218" s="39">
        <f>U217+T218*K218</f>
        <v>5355.5251488651611</v>
      </c>
      <c r="V218" s="43"/>
      <c r="X218" s="17">
        <v>2</v>
      </c>
      <c r="Y218" s="15">
        <f>'Structural Information'!$Z$10</f>
        <v>40.367000000000004</v>
      </c>
      <c r="Z218" s="15">
        <f t="shared" si="110"/>
        <v>0.40212442413674981</v>
      </c>
      <c r="AA218" s="15">
        <f t="shared" si="111"/>
        <v>2.3122154387863114</v>
      </c>
      <c r="AB218" s="15">
        <f>(('Structural Information'!$Z$6*M214+'Structural Information'!$Z$7*M215+'Structural Information'!$Z$8*M216+'Structural Information'!$Z$9*M217+'Structural Information'!$Z$10*M218+'Structural Information'!$Z$11*M219)^2)/('Structural Information'!$Z$6*M214*M214+'Structural Information'!$Z$7*M215*M215+'Structural Information'!$Z$8*M216*M216+'Structural Information'!$Z$9*M217*M217+'Structural Information'!$Z$10*M218*M218+'Structural Information'!$Z$11*M219*M219)</f>
        <v>198.09250234282038</v>
      </c>
    </row>
    <row r="219" spans="10:28" x14ac:dyDescent="0.25">
      <c r="J219" s="40">
        <v>1</v>
      </c>
      <c r="K219" s="39">
        <f>'Structural Information'!$U$11</f>
        <v>2.75</v>
      </c>
      <c r="L219" s="39">
        <f>K219</f>
        <v>2.75</v>
      </c>
      <c r="M219" s="77">
        <f>'Yield Mechanism'!$V$62</f>
        <v>4.6454831792679969E-3</v>
      </c>
      <c r="N219" s="16">
        <f>M219</f>
        <v>4.6454831792679969E-3</v>
      </c>
      <c r="O219" s="41">
        <f t="shared" si="107"/>
        <v>1.689266610642908E-3</v>
      </c>
      <c r="P219" s="77">
        <f>$C$31</f>
        <v>6.5680321766578668E-3</v>
      </c>
      <c r="Q219" s="77">
        <f>$D$31</f>
        <v>1.7874727391059869E-3</v>
      </c>
      <c r="R219" s="15">
        <f t="shared" si="108"/>
        <v>0.25719523979288555</v>
      </c>
      <c r="S219" s="15">
        <f t="shared" si="109"/>
        <v>0.94505867065016214</v>
      </c>
      <c r="T219" s="39">
        <f>_xlfn.IFS((O219&lt;='Infill Capacities'!$DA$19),(O219*'Infill Capacities'!$CU$19*'Infill Capacities'!$CT$9),(AND((O219&gt;'Infill Capacities'!$DA$19),(O219&lt;='Infill Capacities'!$DB$19))),((O219-'Infill Capacities'!$DA$19)*'Infill Capacities'!$CT$9*('Infill Capacities'!$CW$19)+'Infill Capacities'!$CP$19),(AND((O219&gt;'Infill Capacities'!$DB$19),(O219&lt;='Infill Capacities'!$DC$19))),((O219-'Infill Capacities'!$DB$19)*'Infill Capacities'!$CT$9*('Infill Capacities'!$CX$19)+'Infill Capacities'!$CQ$19),(AND((O219&gt;'Infill Capacities'!$DC$19),(O219&lt;='Infill Capacities'!$DD$19))),((O219-'Infill Capacities'!$DC$19)*'Infill Capacities'!$CT$9*('Infill Capacities'!$CY$19)+'Infill Capacities'!$CS$19))+_xlfn.IFS((O219&lt;='Frame Capacities'!$BS$19),(O219*'Frame Capacities'!$BM$9*'Frame Capacities'!$BN$19),(AND((O219&gt;'Frame Capacities'!$BS$19),(O219&lt;='Frame Capacities'!$BT$19))),((O219-'Frame Capacities'!$BS$19)*'Frame Capacities'!$BM$9*('Frame Capacities'!$BO$19)+'Frame Capacities'!$BI$19),(AND((O219&gt;'Frame Capacities'!$BT$19),(O219&lt;='Frame Capacities'!$BU$19))),((O219-'Frame Capacities'!$BT$19)*'Frame Capacities'!$BM$9*('Frame Capacities'!$BP$19)+'Frame Capacities'!$BJ$19),(AND((O219&gt;'Frame Capacities'!$BU$19),(O219&lt;='Frame Capacities'!$BV$19))),((O219-'Frame Capacities'!$BU$19)*'Frame Capacities'!$BM$9*('Frame Capacities'!$BQ$19)+'Frame Capacities'!$BK$19))</f>
        <v>550</v>
      </c>
      <c r="U219" s="39">
        <f>U218+T219*K219</f>
        <v>6868.0251488651611</v>
      </c>
      <c r="V219" s="45"/>
      <c r="X219" s="17">
        <v>1</v>
      </c>
      <c r="Y219" s="15">
        <f>'Structural Information'!$Z$11</f>
        <v>40.367000000000004</v>
      </c>
      <c r="Z219" s="15">
        <f t="shared" si="110"/>
        <v>0.18752421949751125</v>
      </c>
      <c r="AA219" s="15">
        <f t="shared" si="111"/>
        <v>0.51569160361815591</v>
      </c>
      <c r="AB219" s="14" t="s">
        <v>410</v>
      </c>
    </row>
    <row r="220" spans="10:28" x14ac:dyDescent="0.25">
      <c r="X220" s="35"/>
      <c r="Y220" s="14" t="s">
        <v>99</v>
      </c>
      <c r="Z220" s="22">
        <f>SUM(Z214:Z219)</f>
        <v>3.978553751602361</v>
      </c>
      <c r="AA220" s="22">
        <f>SUM(AA214:AA219)</f>
        <v>49.681142069634426</v>
      </c>
      <c r="AB220" s="24">
        <f>2*PI()*SQRT(AB218/AB216)</f>
        <v>0.61266290312633409</v>
      </c>
    </row>
    <row r="223" spans="10:28" ht="15.75" x14ac:dyDescent="0.25">
      <c r="J223" s="946" t="str">
        <f>'[2]Displaced Shapes'!V2</f>
        <v>Storey Stiffnesses (OpenSees)</v>
      </c>
      <c r="K223" s="947"/>
      <c r="L223" s="947"/>
      <c r="M223" s="947"/>
      <c r="N223" s="947"/>
      <c r="O223" s="947"/>
      <c r="P223" s="947"/>
      <c r="Q223" s="948"/>
      <c r="R223" s="945" t="str">
        <f>[3]Sheet2!O3</f>
        <v>Truss Stiff. 4 [kN/m]</v>
      </c>
      <c r="S223" s="166" t="s">
        <v>275</v>
      </c>
      <c r="T223" s="926" t="s">
        <v>253</v>
      </c>
    </row>
    <row r="224" spans="10:28" x14ac:dyDescent="0.25">
      <c r="J224" s="550" t="str">
        <f>'[2]Displaced Shapes'!V3</f>
        <v>Storey</v>
      </c>
      <c r="K224" s="550" t="str">
        <f>'[2]Displaced Shapes'!W3</f>
        <v>Load Coeff.</v>
      </c>
      <c r="L224" s="925" t="str">
        <f>'[2]Displaced Shapes'!X3</f>
        <v>Cumul. L. Coeff.</v>
      </c>
      <c r="M224" s="550" t="str">
        <f>'[2]Displaced Shapes'!Y3</f>
        <v>Storey Disp. (m)</v>
      </c>
      <c r="N224" s="925" t="str">
        <f>'[2]Displaced Shapes'!Z3</f>
        <v>Base Shear (kN)</v>
      </c>
      <c r="O224" s="550" t="str">
        <f>'[2]Displaced Shapes'!AA3</f>
        <v>K1 (kN/m)</v>
      </c>
      <c r="P224" s="923" t="s">
        <v>274</v>
      </c>
      <c r="Q224" s="921" t="s">
        <v>273</v>
      </c>
      <c r="R224" s="945"/>
      <c r="S224" s="941" t="s">
        <v>273</v>
      </c>
      <c r="T224" s="927"/>
    </row>
    <row r="225" spans="10:20" x14ac:dyDescent="0.25">
      <c r="J225" s="550">
        <f>'[2]Displaced Shapes'!V4</f>
        <v>0</v>
      </c>
      <c r="K225" s="550">
        <f>'[2]Displaced Shapes'!W4</f>
        <v>0</v>
      </c>
      <c r="L225" s="925">
        <f>'[2]Displaced Shapes'!X4</f>
        <v>0</v>
      </c>
      <c r="M225" s="550">
        <f>'[2]Displaced Shapes'!Y4</f>
        <v>0</v>
      </c>
      <c r="N225" s="925">
        <f>'[2]Displaced Shapes'!Z4</f>
        <v>0</v>
      </c>
      <c r="O225" s="550">
        <f>'[2]Displaced Shapes'!AA4</f>
        <v>0</v>
      </c>
      <c r="P225" s="924"/>
      <c r="Q225" s="922"/>
      <c r="R225" s="945"/>
      <c r="S225" s="941"/>
      <c r="T225" s="944"/>
    </row>
    <row r="226" spans="10:20" x14ac:dyDescent="0.25">
      <c r="J226" s="54">
        <f>'[2]Displaced Shapes'!V5</f>
        <v>6</v>
      </c>
      <c r="K226" s="38">
        <f>'[4]Displaced Shapes'!W5</f>
        <v>0.2857142857142857</v>
      </c>
      <c r="L226" s="38">
        <f>'[4]Displaced Shapes'!X5</f>
        <v>0.2857142857142857</v>
      </c>
      <c r="M226" s="54">
        <f>'[4]Displaced Shapes'!Y5</f>
        <v>1.0110600000000037E-3</v>
      </c>
      <c r="N226" s="24">
        <f>'[4]Displaced Shapes'!Z5</f>
        <v>57.538725714285711</v>
      </c>
      <c r="O226" s="154">
        <f t="shared" ref="O226:O231" si="112">N226/M226</f>
        <v>56909.308759406464</v>
      </c>
      <c r="P226" s="24">
        <v>3705.0091458580678</v>
      </c>
      <c r="Q226" s="158">
        <f t="shared" ref="Q226:Q231" si="113">O226-P226</f>
        <v>53204.299613548399</v>
      </c>
      <c r="R226" s="15">
        <f>[3]Sheet2!O5</f>
        <v>7645.3055715294167</v>
      </c>
      <c r="S226" s="165">
        <f>'System Capacities'!J19</f>
        <v>50750.341422418271</v>
      </c>
      <c r="T226" s="161">
        <f t="shared" ref="T226:T231" si="114">(Q226-S226)/Q226</f>
        <v>4.612330599133066E-2</v>
      </c>
    </row>
    <row r="227" spans="10:20" x14ac:dyDescent="0.25">
      <c r="J227" s="54">
        <f>'[2]Displaced Shapes'!V6</f>
        <v>5</v>
      </c>
      <c r="K227" s="38">
        <f>'[4]Displaced Shapes'!W6</f>
        <v>0.23809523809523808</v>
      </c>
      <c r="L227" s="38">
        <f>'[4]Displaced Shapes'!X6</f>
        <v>0.52380952380952372</v>
      </c>
      <c r="M227" s="54">
        <f>'[4]Displaced Shapes'!Y6</f>
        <v>1.4379999999999992E-3</v>
      </c>
      <c r="N227" s="24">
        <f>'[4]Displaced Shapes'!Z6</f>
        <v>105.4876638095238</v>
      </c>
      <c r="O227" s="154">
        <f t="shared" si="112"/>
        <v>73357.207099807973</v>
      </c>
      <c r="P227" s="24">
        <v>3860.9974288689132</v>
      </c>
      <c r="Q227" s="158">
        <f t="shared" si="113"/>
        <v>69496.209670939061</v>
      </c>
      <c r="R227" s="15">
        <f>[3]Sheet2!O6</f>
        <v>11879.94598367702</v>
      </c>
      <c r="S227" s="165">
        <f>'System Capacities'!J20</f>
        <v>68068.81725985049</v>
      </c>
      <c r="T227" s="161">
        <f t="shared" si="114"/>
        <v>2.0539140448769793E-2</v>
      </c>
    </row>
    <row r="228" spans="10:20" x14ac:dyDescent="0.25">
      <c r="J228" s="54">
        <f>'[2]Displaced Shapes'!V7</f>
        <v>4</v>
      </c>
      <c r="K228" s="38">
        <f>'[4]Displaced Shapes'!W7</f>
        <v>0.19047619047619047</v>
      </c>
      <c r="L228" s="38">
        <f>'[4]Displaced Shapes'!X7</f>
        <v>0.71428571428571419</v>
      </c>
      <c r="M228" s="54">
        <f>'[4]Displaced Shapes'!Y7</f>
        <v>1.7883699999999992E-3</v>
      </c>
      <c r="N228" s="24">
        <f>'[4]Displaced Shapes'!Z7</f>
        <v>143.84681428571426</v>
      </c>
      <c r="O228" s="154">
        <f t="shared" si="112"/>
        <v>80434.59367229059</v>
      </c>
      <c r="P228" s="24">
        <v>4018.1887879425876</v>
      </c>
      <c r="Q228" s="158">
        <f t="shared" si="113"/>
        <v>76416.404884347998</v>
      </c>
      <c r="R228" s="15">
        <f>[3]Sheet2!O7</f>
        <v>14466.510891244869</v>
      </c>
      <c r="S228" s="165">
        <f>'System Capacities'!J21</f>
        <v>76002.120549632207</v>
      </c>
      <c r="T228" s="161">
        <f t="shared" si="114"/>
        <v>5.4214057222763479E-3</v>
      </c>
    </row>
    <row r="229" spans="10:20" x14ac:dyDescent="0.25">
      <c r="J229" s="54">
        <f>'[2]Displaced Shapes'!V8</f>
        <v>3</v>
      </c>
      <c r="K229" s="38">
        <f>'[4]Displaced Shapes'!W8</f>
        <v>0.14285714285714285</v>
      </c>
      <c r="L229" s="38">
        <f>'[4]Displaced Shapes'!X8</f>
        <v>0.85714285714285698</v>
      </c>
      <c r="M229" s="54">
        <f>'[4]Displaced Shapes'!Y8</f>
        <v>1.9810200000000004E-3</v>
      </c>
      <c r="N229" s="24">
        <f>'[4]Displaced Shapes'!Z8</f>
        <v>172.61617714285711</v>
      </c>
      <c r="O229" s="154">
        <f t="shared" si="112"/>
        <v>87134.999718759558</v>
      </c>
      <c r="P229" s="24">
        <v>5304.8611101498182</v>
      </c>
      <c r="Q229" s="158">
        <f t="shared" si="113"/>
        <v>81830.138608609734</v>
      </c>
      <c r="R229" s="15">
        <f>[3]Sheet2!O8</f>
        <v>18700.268787204248</v>
      </c>
      <c r="S229" s="165">
        <f>'System Capacities'!J22</f>
        <v>82507.303060889535</v>
      </c>
      <c r="T229" s="161">
        <f t="shared" si="114"/>
        <v>-8.2752450844382885E-3</v>
      </c>
    </row>
    <row r="230" spans="10:20" x14ac:dyDescent="0.25">
      <c r="J230" s="54">
        <f>'[2]Displaced Shapes'!V9</f>
        <v>2</v>
      </c>
      <c r="K230" s="38">
        <f>'[4]Displaced Shapes'!W9</f>
        <v>9.5238095238095233E-2</v>
      </c>
      <c r="L230" s="38">
        <f>'[4]Displaced Shapes'!X9</f>
        <v>0.95238095238095222</v>
      </c>
      <c r="M230" s="54">
        <f>'[4]Displaced Shapes'!Y9</f>
        <v>2.0990599999999998E-3</v>
      </c>
      <c r="N230" s="24">
        <f>'[4]Displaced Shapes'!Z9</f>
        <v>191.79575238095234</v>
      </c>
      <c r="O230" s="154">
        <f t="shared" si="112"/>
        <v>91372.210599483748</v>
      </c>
      <c r="P230" s="24">
        <v>5674.1407270611107</v>
      </c>
      <c r="Q230" s="158">
        <f t="shared" si="113"/>
        <v>85698.069872422639</v>
      </c>
      <c r="R230" s="15">
        <f>[3]Sheet2!O9</f>
        <v>22196.88197302751</v>
      </c>
      <c r="S230" s="165">
        <f>'System Capacities'!J23</f>
        <v>92070.404972892095</v>
      </c>
      <c r="T230" s="161">
        <f t="shared" si="114"/>
        <v>-7.4357976906082604E-2</v>
      </c>
    </row>
    <row r="231" spans="10:20" x14ac:dyDescent="0.25">
      <c r="J231" s="54">
        <f>'[2]Displaced Shapes'!V10</f>
        <v>1</v>
      </c>
      <c r="K231" s="38">
        <f>'[4]Displaced Shapes'!W10</f>
        <v>4.7619047619047616E-2</v>
      </c>
      <c r="L231" s="38">
        <f>'[4]Displaced Shapes'!X10</f>
        <v>0.99999999999999978</v>
      </c>
      <c r="M231" s="54">
        <f>'[4]Displaced Shapes'!Y10</f>
        <v>1.6824396116909999E-3</v>
      </c>
      <c r="N231" s="24">
        <f>'[4]Displaced Shapes'!Z10</f>
        <v>201.38553999999993</v>
      </c>
      <c r="O231" s="154">
        <f t="shared" si="112"/>
        <v>119698.52504696423</v>
      </c>
      <c r="P231" s="24">
        <v>14467.52811381129</v>
      </c>
      <c r="Q231" s="158">
        <f t="shared" si="113"/>
        <v>105230.99693315294</v>
      </c>
      <c r="R231" s="15">
        <f>[3]Sheet2!O10</f>
        <v>33505.258554760039</v>
      </c>
      <c r="S231" s="165">
        <f>'System Capacities'!J24</f>
        <v>104933.93345308179</v>
      </c>
      <c r="T231" s="162">
        <f t="shared" si="114"/>
        <v>2.82296555890146E-3</v>
      </c>
    </row>
    <row r="232" spans="10:20" x14ac:dyDescent="0.25">
      <c r="J232" s="155"/>
      <c r="K232" s="156"/>
      <c r="L232" s="156"/>
      <c r="M232" s="156"/>
      <c r="N232" s="156"/>
      <c r="O232" s="156"/>
      <c r="P232" s="2"/>
      <c r="Q232" s="2"/>
      <c r="R232" s="2"/>
      <c r="S232" s="2"/>
      <c r="T232" s="163"/>
    </row>
    <row r="233" spans="10:20" x14ac:dyDescent="0.25">
      <c r="J233" s="919" t="str">
        <f>'[2]Displaced Shapes'!V12</f>
        <v>Structure Stiffness (kN/m)</v>
      </c>
      <c r="K233" s="919">
        <f>'[2]Displaced Shapes'!W12</f>
        <v>0</v>
      </c>
      <c r="L233" s="919">
        <f>'[2]Displaced Shapes'!X12</f>
        <v>0</v>
      </c>
      <c r="M233" s="54">
        <f>SUM(M226:M231)</f>
        <v>9.999949611691001E-3</v>
      </c>
      <c r="N233" s="24">
        <f>N231</f>
        <v>201.38553999999993</v>
      </c>
      <c r="O233" s="154">
        <f>N233/M233</f>
        <v>20138.655475279484</v>
      </c>
      <c r="P233" s="157"/>
      <c r="Q233" s="157"/>
      <c r="R233" s="157"/>
      <c r="S233" s="157"/>
      <c r="T233" s="164"/>
    </row>
    <row r="234" spans="10:20" x14ac:dyDescent="0.25">
      <c r="J234" s="220"/>
      <c r="K234" s="2"/>
      <c r="L234" s="2"/>
      <c r="M234" s="2"/>
      <c r="N234" s="2"/>
      <c r="O234" s="2"/>
      <c r="P234" s="2"/>
      <c r="Q234" s="2"/>
      <c r="R234" s="2"/>
      <c r="S234" s="2"/>
      <c r="T234" s="163"/>
    </row>
    <row r="235" spans="10:20" x14ac:dyDescent="0.25">
      <c r="J235" s="220"/>
      <c r="K235" s="2"/>
      <c r="L235" s="920" t="s">
        <v>302</v>
      </c>
      <c r="M235" s="923" t="s">
        <v>303</v>
      </c>
      <c r="N235" s="550" t="s">
        <v>304</v>
      </c>
      <c r="O235" s="921" t="s">
        <v>273</v>
      </c>
      <c r="P235" s="926" t="s">
        <v>253</v>
      </c>
      <c r="Q235" s="550" t="s">
        <v>302</v>
      </c>
      <c r="R235" s="925" t="s">
        <v>303</v>
      </c>
      <c r="S235" s="550" t="s">
        <v>305</v>
      </c>
      <c r="T235" s="926" t="s">
        <v>253</v>
      </c>
    </row>
    <row r="236" spans="10:20" x14ac:dyDescent="0.25">
      <c r="J236" s="220"/>
      <c r="K236" s="2"/>
      <c r="L236" s="549"/>
      <c r="M236" s="924"/>
      <c r="N236" s="550"/>
      <c r="O236" s="922"/>
      <c r="P236" s="927"/>
      <c r="Q236" s="550"/>
      <c r="R236" s="925"/>
      <c r="S236" s="550"/>
      <c r="T236" s="927"/>
    </row>
    <row r="237" spans="10:20" x14ac:dyDescent="0.25">
      <c r="J237" s="220"/>
      <c r="K237" s="2"/>
      <c r="L237" s="54">
        <f>'[4]Displaced Shapes'!AC5</f>
        <v>4.2399999999999383E-4</v>
      </c>
      <c r="M237" s="24">
        <f>'[4]Displaced Shapes'!AD5</f>
        <v>23.931771428571437</v>
      </c>
      <c r="N237" s="154">
        <f>'[4]Displaced Shapes'!AE5</f>
        <v>56442.857142857989</v>
      </c>
      <c r="O237" s="158">
        <f t="shared" ref="O237:O242" si="115">N237-P226</f>
        <v>52737.847996999924</v>
      </c>
      <c r="P237" s="161">
        <f t="shared" ref="P237:P242" si="116">(O237-S226)/O237</f>
        <v>3.7686531591025786E-2</v>
      </c>
      <c r="Q237" s="54">
        <f>'[4]Displaced Shapes'!AG5</f>
        <v>-1.2344000000000035E-3</v>
      </c>
      <c r="R237" s="24">
        <f>'[4]Displaced Shapes'!AH5</f>
        <v>-93.742553714285691</v>
      </c>
      <c r="S237" s="154">
        <f>'[4]Displaced Shapes'!AI5</f>
        <v>75941.79659290782</v>
      </c>
      <c r="T237" s="161">
        <f t="shared" ref="T237:T242" si="117">(S226-S237)/S226</f>
        <v>-0.49638001369901263</v>
      </c>
    </row>
    <row r="238" spans="10:20" x14ac:dyDescent="0.25">
      <c r="J238" s="220"/>
      <c r="K238" s="2"/>
      <c r="L238" s="54">
        <f>'[4]Displaced Shapes'!AC6</f>
        <v>6.2620000000000037E-4</v>
      </c>
      <c r="M238" s="24">
        <f>'[4]Displaced Shapes'!AD6</f>
        <v>43.874914285714297</v>
      </c>
      <c r="N238" s="154">
        <f>'[4]Displaced Shapes'!AE6</f>
        <v>70065.33740931694</v>
      </c>
      <c r="O238" s="158">
        <f t="shared" si="115"/>
        <v>66204.339980448029</v>
      </c>
      <c r="P238" s="161">
        <f t="shared" si="116"/>
        <v>-2.8162463064401712E-2</v>
      </c>
      <c r="Q238" s="54">
        <f>'[4]Displaced Shapes'!AG6</f>
        <v>-1.8088999999999952E-3</v>
      </c>
      <c r="R238" s="24">
        <f>'[4]Displaced Shapes'!AH6</f>
        <v>-171.86134847619041</v>
      </c>
      <c r="S238" s="154">
        <f>'[4]Displaced Shapes'!AI6</f>
        <v>95008.761388794781</v>
      </c>
      <c r="T238" s="161">
        <f t="shared" si="117"/>
        <v>-0.3957751172038429</v>
      </c>
    </row>
    <row r="239" spans="10:20" x14ac:dyDescent="0.25">
      <c r="J239" s="220"/>
      <c r="K239" s="2"/>
      <c r="L239" s="54">
        <f>'[4]Displaced Shapes'!AC7</f>
        <v>1.070999999999999E-3</v>
      </c>
      <c r="M239" s="24">
        <f>'[4]Displaced Shapes'!AD7</f>
        <v>59.829428571428586</v>
      </c>
      <c r="N239" s="154">
        <f>'[4]Displaced Shapes'!AE7</f>
        <v>55863.145258103308</v>
      </c>
      <c r="O239" s="158">
        <f t="shared" si="115"/>
        <v>51844.956470160723</v>
      </c>
      <c r="P239" s="161">
        <f t="shared" si="116"/>
        <v>-0.46595012753796211</v>
      </c>
      <c r="Q239" s="54">
        <f>'[4]Displaced Shapes'!AG7</f>
        <v>-2.1028000000000088E-3</v>
      </c>
      <c r="R239" s="24">
        <f>'[4]Displaced Shapes'!AH7</f>
        <v>-234.3563842857142</v>
      </c>
      <c r="S239" s="154">
        <f>'[4]Displaced Shapes'!AI7</f>
        <v>111449.67865974568</v>
      </c>
      <c r="T239" s="161">
        <f t="shared" si="117"/>
        <v>-0.4664022247506226</v>
      </c>
    </row>
    <row r="240" spans="10:20" x14ac:dyDescent="0.25">
      <c r="J240" s="220"/>
      <c r="K240" s="2"/>
      <c r="L240" s="54">
        <f>'[4]Displaced Shapes'!AC8</f>
        <v>3.9334000000000001E-3</v>
      </c>
      <c r="M240" s="24">
        <f>'[4]Displaced Shapes'!AD8</f>
        <v>71.795314285714298</v>
      </c>
      <c r="N240" s="154">
        <f>'[4]Displaced Shapes'!AE8</f>
        <v>18252.736636425052</v>
      </c>
      <c r="O240" s="158">
        <f t="shared" si="115"/>
        <v>12947.875526275235</v>
      </c>
      <c r="P240" s="161">
        <f t="shared" si="116"/>
        <v>-5.3722656966740798</v>
      </c>
      <c r="Q240" s="54">
        <f>'[4]Displaced Shapes'!AG8</f>
        <v>-3.1704999999999928E-3</v>
      </c>
      <c r="R240" s="24">
        <f>'[4]Displaced Shapes'!AH8</f>
        <v>-281.22766114285702</v>
      </c>
      <c r="S240" s="154">
        <f>'[4]Displaced Shapes'!AI8</f>
        <v>88701.359767499656</v>
      </c>
      <c r="T240" s="161">
        <f t="shared" si="117"/>
        <v>-7.5072829638353003E-2</v>
      </c>
    </row>
    <row r="241" spans="10:20" x14ac:dyDescent="0.25">
      <c r="J241" s="220"/>
      <c r="K241" s="2"/>
      <c r="L241" s="54">
        <f>'[4]Displaced Shapes'!AC9</f>
        <v>7.9775800000000032E-3</v>
      </c>
      <c r="M241" s="24">
        <f>'[4]Displaced Shapes'!AD9</f>
        <v>79.772571428571439</v>
      </c>
      <c r="N241" s="154">
        <f>'[4]Displaced Shapes'!AE9</f>
        <v>9999.5952943839366</v>
      </c>
      <c r="O241" s="158">
        <f t="shared" si="115"/>
        <v>4325.4545673228258</v>
      </c>
      <c r="P241" s="161">
        <f t="shared" si="116"/>
        <v>-20.285717729750118</v>
      </c>
      <c r="Q241" s="54">
        <f>'[4]Displaced Shapes'!AG9</f>
        <v>2.6240409999999999E-2</v>
      </c>
      <c r="R241" s="24">
        <f>'[4]Displaced Shapes'!AH9</f>
        <v>-312.47517904761889</v>
      </c>
      <c r="S241" s="154">
        <f>'[4]Displaced Shapes'!AI9</f>
        <v>-11908.166794940282</v>
      </c>
      <c r="T241" s="161">
        <f t="shared" si="117"/>
        <v>1.1293376172120275</v>
      </c>
    </row>
    <row r="242" spans="10:20" x14ac:dyDescent="0.25">
      <c r="J242" s="220"/>
      <c r="K242" s="2"/>
      <c r="L242" s="54">
        <f>'[4]Displaced Shapes'!AC10</f>
        <v>3.1676198145699991E-3</v>
      </c>
      <c r="M242" s="24">
        <f>'[4]Displaced Shapes'!AD10</f>
        <v>83.761200000000017</v>
      </c>
      <c r="N242" s="154">
        <f>'[4]Displaced Shapes'!AE10</f>
        <v>26442.946093065308</v>
      </c>
      <c r="O242" s="158">
        <f t="shared" si="115"/>
        <v>11975.417979254018</v>
      </c>
      <c r="P242" s="161">
        <f t="shared" si="116"/>
        <v>-7.762444336796201</v>
      </c>
      <c r="Q242" s="54">
        <f>'[4]Displaced Shapes'!AG10</f>
        <v>-2.7240093417709981E-3</v>
      </c>
      <c r="R242" s="24">
        <f>'[4]Displaced Shapes'!AH10</f>
        <v>-328.09893799999986</v>
      </c>
      <c r="S242" s="154">
        <f>'[4]Displaced Shapes'!AI10</f>
        <v>120447.06784547528</v>
      </c>
      <c r="T242" s="161">
        <f t="shared" si="117"/>
        <v>-0.14783715697963182</v>
      </c>
    </row>
    <row r="243" spans="10:20" x14ac:dyDescent="0.25">
      <c r="J243" s="220"/>
      <c r="K243" s="2"/>
      <c r="L243" s="2"/>
      <c r="M243" s="220"/>
      <c r="N243" s="2"/>
      <c r="O243" s="2"/>
      <c r="P243" s="2"/>
      <c r="Q243" s="2"/>
      <c r="R243" s="2"/>
      <c r="S243" s="2"/>
      <c r="T243" s="163"/>
    </row>
    <row r="244" spans="10:20" x14ac:dyDescent="0.25">
      <c r="J244" s="919" t="str">
        <f>J233</f>
        <v>Structure Stiffness (kN/m)</v>
      </c>
      <c r="K244" s="919">
        <f>'[2]Displaced Shapes'!W23</f>
        <v>0</v>
      </c>
      <c r="L244" s="919">
        <f>'[2]Displaced Shapes'!X23</f>
        <v>0</v>
      </c>
      <c r="M244" s="54">
        <f>SUM(L237:L242)</f>
        <v>1.7199799814569997E-2</v>
      </c>
      <c r="N244" s="24">
        <f>M242</f>
        <v>83.761200000000017</v>
      </c>
      <c r="O244" s="154">
        <f>N244/M244</f>
        <v>4869.8938884768695</v>
      </c>
      <c r="P244" s="157"/>
      <c r="Q244" s="54">
        <f>SUM(Q237:Q242)</f>
        <v>1.5199800658229E-2</v>
      </c>
      <c r="R244" s="51">
        <f>R242</f>
        <v>-328.09893799999986</v>
      </c>
      <c r="S244" s="154">
        <f>R244/Q244</f>
        <v>-21585.739535496527</v>
      </c>
      <c r="T244" s="164"/>
    </row>
  </sheetData>
  <mergeCells count="458">
    <mergeCell ref="T223:T225"/>
    <mergeCell ref="P224:P225"/>
    <mergeCell ref="Q224:Q225"/>
    <mergeCell ref="R223:R225"/>
    <mergeCell ref="J224:J225"/>
    <mergeCell ref="K224:K225"/>
    <mergeCell ref="L224:L225"/>
    <mergeCell ref="M224:M225"/>
    <mergeCell ref="N224:N225"/>
    <mergeCell ref="O224:O225"/>
    <mergeCell ref="J223:Q223"/>
    <mergeCell ref="B134:H134"/>
    <mergeCell ref="S224:S225"/>
    <mergeCell ref="J233:L233"/>
    <mergeCell ref="B124:B125"/>
    <mergeCell ref="C124:C125"/>
    <mergeCell ref="B135:B136"/>
    <mergeCell ref="C135:C136"/>
    <mergeCell ref="D135:D136"/>
    <mergeCell ref="E135:E136"/>
    <mergeCell ref="F135:F136"/>
    <mergeCell ref="G135:G136"/>
    <mergeCell ref="H135:H136"/>
    <mergeCell ref="C186:C187"/>
    <mergeCell ref="J68:V68"/>
    <mergeCell ref="X68:AB68"/>
    <mergeCell ref="J69:J70"/>
    <mergeCell ref="K69:K70"/>
    <mergeCell ref="L69:L70"/>
    <mergeCell ref="M69:M70"/>
    <mergeCell ref="N69:N70"/>
    <mergeCell ref="O69:O70"/>
    <mergeCell ref="P69:P70"/>
    <mergeCell ref="Q69:Q70"/>
    <mergeCell ref="AB69:AB70"/>
    <mergeCell ref="X69:X70"/>
    <mergeCell ref="Y69:Y70"/>
    <mergeCell ref="Z69:Z70"/>
    <mergeCell ref="AA69:AA70"/>
    <mergeCell ref="X57:AB57"/>
    <mergeCell ref="X58:X59"/>
    <mergeCell ref="Y58:Y59"/>
    <mergeCell ref="Z58:Z59"/>
    <mergeCell ref="AA58:AA59"/>
    <mergeCell ref="AB58:AB59"/>
    <mergeCell ref="X46:AB46"/>
    <mergeCell ref="X47:X48"/>
    <mergeCell ref="Y47:Y48"/>
    <mergeCell ref="Z47:Z48"/>
    <mergeCell ref="AA47:AA48"/>
    <mergeCell ref="AB47:AB48"/>
    <mergeCell ref="X35:AB35"/>
    <mergeCell ref="X36:X37"/>
    <mergeCell ref="Y36:Y37"/>
    <mergeCell ref="Z36:Z37"/>
    <mergeCell ref="AA36:AA37"/>
    <mergeCell ref="AB36:AB37"/>
    <mergeCell ref="X13:AB13"/>
    <mergeCell ref="X14:X15"/>
    <mergeCell ref="Y14:Y15"/>
    <mergeCell ref="Z14:Z15"/>
    <mergeCell ref="AA14:AA15"/>
    <mergeCell ref="AB14:AB15"/>
    <mergeCell ref="X24:AB24"/>
    <mergeCell ref="X25:X26"/>
    <mergeCell ref="AB25:AB26"/>
    <mergeCell ref="U47:U48"/>
    <mergeCell ref="V47:V48"/>
    <mergeCell ref="J47:J48"/>
    <mergeCell ref="K47:K48"/>
    <mergeCell ref="L47:L48"/>
    <mergeCell ref="M47:M48"/>
    <mergeCell ref="N47:N48"/>
    <mergeCell ref="O47:O48"/>
    <mergeCell ref="U58:U59"/>
    <mergeCell ref="V58:V59"/>
    <mergeCell ref="J57:V57"/>
    <mergeCell ref="J58:J59"/>
    <mergeCell ref="K58:K59"/>
    <mergeCell ref="L58:L59"/>
    <mergeCell ref="M58:M59"/>
    <mergeCell ref="N58:N59"/>
    <mergeCell ref="O58:O59"/>
    <mergeCell ref="P58:P59"/>
    <mergeCell ref="L36:L37"/>
    <mergeCell ref="M36:M37"/>
    <mergeCell ref="N36:N37"/>
    <mergeCell ref="O36:O37"/>
    <mergeCell ref="P36:P37"/>
    <mergeCell ref="R58:R59"/>
    <mergeCell ref="T58:T59"/>
    <mergeCell ref="P47:P48"/>
    <mergeCell ref="R47:R48"/>
    <mergeCell ref="T47:T48"/>
    <mergeCell ref="X2:AB2"/>
    <mergeCell ref="J2:V2"/>
    <mergeCell ref="J13:V13"/>
    <mergeCell ref="R14:R15"/>
    <mergeCell ref="J24:V24"/>
    <mergeCell ref="J25:J26"/>
    <mergeCell ref="K25:K26"/>
    <mergeCell ref="K3:K4"/>
    <mergeCell ref="N3:N4"/>
    <mergeCell ref="L3:L4"/>
    <mergeCell ref="X3:X4"/>
    <mergeCell ref="L25:L26"/>
    <mergeCell ref="M25:M26"/>
    <mergeCell ref="N25:N26"/>
    <mergeCell ref="O25:O26"/>
    <mergeCell ref="O14:O15"/>
    <mergeCell ref="P14:P15"/>
    <mergeCell ref="T14:T15"/>
    <mergeCell ref="U14:U15"/>
    <mergeCell ref="V14:V15"/>
    <mergeCell ref="AB3:AB4"/>
    <mergeCell ref="V3:V4"/>
    <mergeCell ref="J14:J15"/>
    <mergeCell ref="K14:K15"/>
    <mergeCell ref="AA3:AA4"/>
    <mergeCell ref="P25:P26"/>
    <mergeCell ref="R25:R26"/>
    <mergeCell ref="T25:T26"/>
    <mergeCell ref="U25:U26"/>
    <mergeCell ref="M3:M4"/>
    <mergeCell ref="Y25:Y26"/>
    <mergeCell ref="Z25:Z26"/>
    <mergeCell ref="AA25:AA26"/>
    <mergeCell ref="V25:V26"/>
    <mergeCell ref="Y3:Y4"/>
    <mergeCell ref="Z3:Z4"/>
    <mergeCell ref="R3:R4"/>
    <mergeCell ref="T3:T4"/>
    <mergeCell ref="L14:L15"/>
    <mergeCell ref="M14:M15"/>
    <mergeCell ref="N14:N15"/>
    <mergeCell ref="J35:V35"/>
    <mergeCell ref="U3:U4"/>
    <mergeCell ref="B35:D35"/>
    <mergeCell ref="B2:H2"/>
    <mergeCell ref="B13:H13"/>
    <mergeCell ref="B14:B15"/>
    <mergeCell ref="C14:D14"/>
    <mergeCell ref="E14:E15"/>
    <mergeCell ref="F14:F15"/>
    <mergeCell ref="G14:H15"/>
    <mergeCell ref="B3:B4"/>
    <mergeCell ref="E3:E4"/>
    <mergeCell ref="F3:F4"/>
    <mergeCell ref="C3:D3"/>
    <mergeCell ref="G3:H4"/>
    <mergeCell ref="B24:H24"/>
    <mergeCell ref="E35:G35"/>
    <mergeCell ref="T235:T236"/>
    <mergeCell ref="F186:F187"/>
    <mergeCell ref="S3:S4"/>
    <mergeCell ref="Q3:Q4"/>
    <mergeCell ref="Q14:Q15"/>
    <mergeCell ref="S14:S15"/>
    <mergeCell ref="Q25:Q26"/>
    <mergeCell ref="S25:S26"/>
    <mergeCell ref="Q36:Q37"/>
    <mergeCell ref="S36:S37"/>
    <mergeCell ref="Q47:Q48"/>
    <mergeCell ref="S47:S48"/>
    <mergeCell ref="Q58:Q59"/>
    <mergeCell ref="S58:S59"/>
    <mergeCell ref="R36:R37"/>
    <mergeCell ref="T36:T37"/>
    <mergeCell ref="J167:V167"/>
    <mergeCell ref="J178:V178"/>
    <mergeCell ref="J189:V189"/>
    <mergeCell ref="J200:V200"/>
    <mergeCell ref="J211:V211"/>
    <mergeCell ref="J3:J4"/>
    <mergeCell ref="O3:O4"/>
    <mergeCell ref="P3:P4"/>
    <mergeCell ref="U36:U37"/>
    <mergeCell ref="V36:V37"/>
    <mergeCell ref="J46:V46"/>
    <mergeCell ref="J36:J37"/>
    <mergeCell ref="K36:K37"/>
    <mergeCell ref="J244:L244"/>
    <mergeCell ref="L235:L236"/>
    <mergeCell ref="O235:O236"/>
    <mergeCell ref="M235:M236"/>
    <mergeCell ref="N235:N236"/>
    <mergeCell ref="Q235:Q236"/>
    <mergeCell ref="R235:R236"/>
    <mergeCell ref="S235:S236"/>
    <mergeCell ref="P235:P236"/>
    <mergeCell ref="J79:V79"/>
    <mergeCell ref="R69:R70"/>
    <mergeCell ref="S69:S70"/>
    <mergeCell ref="T69:T70"/>
    <mergeCell ref="U69:U70"/>
    <mergeCell ref="V69:V70"/>
    <mergeCell ref="J90:V90"/>
    <mergeCell ref="J134:V134"/>
    <mergeCell ref="J145:V145"/>
    <mergeCell ref="J156:V156"/>
    <mergeCell ref="X79:AB79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X80:X81"/>
    <mergeCell ref="Y80:Y81"/>
    <mergeCell ref="Z80:Z81"/>
    <mergeCell ref="AA80:AA81"/>
    <mergeCell ref="AB80:AB81"/>
    <mergeCell ref="X90:AB90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Y102:Y103"/>
    <mergeCell ref="Z102:Z103"/>
    <mergeCell ref="AA102:AA103"/>
    <mergeCell ref="AB102:AB103"/>
    <mergeCell ref="S91:S92"/>
    <mergeCell ref="T91:T92"/>
    <mergeCell ref="U91:U92"/>
    <mergeCell ref="V91:V92"/>
    <mergeCell ref="X91:X92"/>
    <mergeCell ref="Y91:Y92"/>
    <mergeCell ref="Z91:Z92"/>
    <mergeCell ref="AA91:AA92"/>
    <mergeCell ref="AB91:AB92"/>
    <mergeCell ref="X101:AB101"/>
    <mergeCell ref="X102:X103"/>
    <mergeCell ref="E41:E42"/>
    <mergeCell ref="F41:F42"/>
    <mergeCell ref="G41:G42"/>
    <mergeCell ref="C185:F185"/>
    <mergeCell ref="D186:D187"/>
    <mergeCell ref="E186:E187"/>
    <mergeCell ref="B123:H123"/>
    <mergeCell ref="D124:H124"/>
    <mergeCell ref="J101:V101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J112:V112"/>
    <mergeCell ref="J123:V123"/>
    <mergeCell ref="X112:AB112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X113:X114"/>
    <mergeCell ref="Y113:Y114"/>
    <mergeCell ref="Z113:Z114"/>
    <mergeCell ref="AA113:AA114"/>
    <mergeCell ref="AB113:AB114"/>
    <mergeCell ref="X123:AB123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X124:X125"/>
    <mergeCell ref="Y124:Y125"/>
    <mergeCell ref="Z124:Z125"/>
    <mergeCell ref="AA124:AA125"/>
    <mergeCell ref="AB124:AB125"/>
    <mergeCell ref="X134:AB134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V135:V136"/>
    <mergeCell ref="X135:X136"/>
    <mergeCell ref="Y135:Y136"/>
    <mergeCell ref="Z135:Z136"/>
    <mergeCell ref="AA135:AA136"/>
    <mergeCell ref="AB135:AB136"/>
    <mergeCell ref="X145:AB145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X146:X147"/>
    <mergeCell ref="Y146:Y147"/>
    <mergeCell ref="Z146:Z147"/>
    <mergeCell ref="AA146:AA147"/>
    <mergeCell ref="AB146:AB147"/>
    <mergeCell ref="X156:AB156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X157:X158"/>
    <mergeCell ref="Y157:Y158"/>
    <mergeCell ref="Z157:Z158"/>
    <mergeCell ref="AA157:AA158"/>
    <mergeCell ref="AB157:AB158"/>
    <mergeCell ref="X167:AB167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X168:X169"/>
    <mergeCell ref="Y168:Y169"/>
    <mergeCell ref="Z168:Z169"/>
    <mergeCell ref="AA168:AA169"/>
    <mergeCell ref="AB168:AB169"/>
    <mergeCell ref="X178:AB178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T179:T180"/>
    <mergeCell ref="U179:U180"/>
    <mergeCell ref="V179:V180"/>
    <mergeCell ref="X179:X180"/>
    <mergeCell ref="Y179:Y180"/>
    <mergeCell ref="Z179:Z180"/>
    <mergeCell ref="AA179:AA180"/>
    <mergeCell ref="AB179:AB180"/>
    <mergeCell ref="X189:AB189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X190:X191"/>
    <mergeCell ref="Y190:Y191"/>
    <mergeCell ref="Z190:Z191"/>
    <mergeCell ref="AA190:AA191"/>
    <mergeCell ref="AB190:AB191"/>
    <mergeCell ref="X200:AB200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S201:S202"/>
    <mergeCell ref="T201:T202"/>
    <mergeCell ref="U201:U202"/>
    <mergeCell ref="V201:V202"/>
    <mergeCell ref="X201:X202"/>
    <mergeCell ref="Y201:Y202"/>
    <mergeCell ref="Z201:Z202"/>
    <mergeCell ref="AA201:AA202"/>
    <mergeCell ref="AB201:AB202"/>
    <mergeCell ref="X211:AB211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X212:X213"/>
    <mergeCell ref="Y212:Y213"/>
    <mergeCell ref="Z212:Z213"/>
    <mergeCell ref="AA212:AA213"/>
    <mergeCell ref="AB212:AB2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Structural Information</vt:lpstr>
      <vt:lpstr>Frame Capacities</vt:lpstr>
      <vt:lpstr>Infill Capacities</vt:lpstr>
      <vt:lpstr>System Capacities</vt:lpstr>
      <vt:lpstr>Yield Mechanism</vt:lpstr>
      <vt:lpstr>Post-yield 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2019-05-10T16:40:13Z</dcterms:modified>
</cp:coreProperties>
</file>