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\Desktop\IzzysCrap\importantToshSatFiles\Spring2017\SeniorDesignS17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G60" i="1"/>
  <c r="G55" i="1"/>
  <c r="G56" i="1"/>
  <c r="F55" i="1"/>
  <c r="F56" i="1"/>
  <c r="F54" i="1"/>
  <c r="G54" i="1" s="1"/>
  <c r="D64" i="1" l="1"/>
  <c r="D4" i="1"/>
  <c r="D7" i="1"/>
  <c r="D6" i="1"/>
  <c r="D5" i="1"/>
  <c r="B8" i="1" l="1"/>
  <c r="I4" i="1" s="1"/>
  <c r="G15" i="1"/>
  <c r="G14" i="1"/>
  <c r="F15" i="1"/>
  <c r="F14" i="1"/>
  <c r="G33" i="1"/>
  <c r="G34" i="1"/>
  <c r="G35" i="1"/>
  <c r="G36" i="1"/>
  <c r="G32" i="1"/>
  <c r="F33" i="1"/>
  <c r="F34" i="1"/>
  <c r="F35" i="1"/>
  <c r="F36" i="1"/>
  <c r="F32" i="1"/>
  <c r="G39" i="1"/>
  <c r="G40" i="1"/>
  <c r="G30" i="1"/>
  <c r="G29" i="1"/>
  <c r="G28" i="1"/>
  <c r="G38" i="1"/>
  <c r="G52" i="1"/>
  <c r="F52" i="1"/>
  <c r="F48" i="1"/>
  <c r="G48" i="1"/>
  <c r="F47" i="1"/>
  <c r="G47" i="1" s="1"/>
  <c r="F46" i="1"/>
  <c r="G46" i="1" s="1"/>
  <c r="G45" i="1"/>
  <c r="F45" i="1"/>
  <c r="G44" i="1"/>
  <c r="F44" i="1"/>
  <c r="G43" i="1"/>
  <c r="F43" i="1"/>
  <c r="G42" i="1"/>
  <c r="F42" i="1"/>
  <c r="G18" i="1"/>
  <c r="F18" i="1"/>
  <c r="F17" i="1"/>
  <c r="G17" i="1" s="1"/>
  <c r="F11" i="1"/>
  <c r="F24" i="1"/>
  <c r="G24" i="1" s="1"/>
  <c r="F23" i="1"/>
  <c r="G23" i="1" s="1"/>
  <c r="F22" i="1"/>
  <c r="G22" i="1" s="1"/>
  <c r="E6" i="1" l="1"/>
  <c r="E7" i="1"/>
  <c r="E5" i="1"/>
  <c r="E4" i="1"/>
</calcChain>
</file>

<file path=xl/sharedStrings.xml><?xml version="1.0" encoding="utf-8"?>
<sst xmlns="http://schemas.openxmlformats.org/spreadsheetml/2006/main" count="123" uniqueCount="78">
  <si>
    <t>Members:</t>
  </si>
  <si>
    <t>Jonathan</t>
  </si>
  <si>
    <t>Isabelle</t>
  </si>
  <si>
    <t>Cris</t>
  </si>
  <si>
    <t>Abner</t>
  </si>
  <si>
    <t>Cash:</t>
  </si>
  <si>
    <t>Parts:</t>
  </si>
  <si>
    <t>Total Cont:</t>
  </si>
  <si>
    <t>Refund:</t>
  </si>
  <si>
    <t>Record of parts purchased:</t>
  </si>
  <si>
    <t>Date:</t>
  </si>
  <si>
    <t>Store:</t>
  </si>
  <si>
    <t>Part:</t>
  </si>
  <si>
    <t>Quantity:</t>
  </si>
  <si>
    <t>Unit Price:</t>
  </si>
  <si>
    <t>Tax:</t>
  </si>
  <si>
    <t>Total Cost:</t>
  </si>
  <si>
    <t>Expense Records for Senior Design Project, Fall 2016 - Spring 2017</t>
  </si>
  <si>
    <t>Sept-24-2016</t>
  </si>
  <si>
    <t>Frys</t>
  </si>
  <si>
    <t>FF jumpers</t>
  </si>
  <si>
    <t>Tx tax rate:</t>
  </si>
  <si>
    <t>MF jumpers</t>
  </si>
  <si>
    <t>Pow Hub</t>
  </si>
  <si>
    <t>Sept-22-2016</t>
  </si>
  <si>
    <t>Header Pins</t>
  </si>
  <si>
    <t>Breadboard</t>
  </si>
  <si>
    <t>MicroCenter</t>
  </si>
  <si>
    <t>Filament</t>
  </si>
  <si>
    <t>March-04-2017</t>
  </si>
  <si>
    <t>March-05-2017</t>
  </si>
  <si>
    <t>RCA Male</t>
  </si>
  <si>
    <t>Cinch Terminal Blocks</t>
  </si>
  <si>
    <t>Coax Jack FE</t>
  </si>
  <si>
    <t>Coax Jack M</t>
  </si>
  <si>
    <t>DC Coax Power M</t>
  </si>
  <si>
    <t>DC Coax Power F</t>
  </si>
  <si>
    <t>March-20-2017</t>
  </si>
  <si>
    <t>Wire Cutter/Stripper</t>
  </si>
  <si>
    <t>Feb-06-2017</t>
  </si>
  <si>
    <t>Amazon</t>
  </si>
  <si>
    <t>Monitor</t>
  </si>
  <si>
    <t>Nov-16-2016</t>
  </si>
  <si>
    <t>HC-SR04 (5 PCS)</t>
  </si>
  <si>
    <t>HDMI Mini Adapter (2)</t>
  </si>
  <si>
    <t>USB On the Go</t>
  </si>
  <si>
    <t>Feb-23-2017</t>
  </si>
  <si>
    <t>Analog Mux</t>
  </si>
  <si>
    <t>Feb-17-2017</t>
  </si>
  <si>
    <t>OBD II Bluetooth</t>
  </si>
  <si>
    <t>Feb-02-2017</t>
  </si>
  <si>
    <t>Flux</t>
  </si>
  <si>
    <t>Braid</t>
  </si>
  <si>
    <t>Tip Cleaner</t>
  </si>
  <si>
    <t>Tip Tinner</t>
  </si>
  <si>
    <t>75-ohm resisters</t>
  </si>
  <si>
    <t>March-09-2017</t>
  </si>
  <si>
    <t>Bay Area Circuits</t>
  </si>
  <si>
    <t>Custom PCB (33 PCS)</t>
  </si>
  <si>
    <t>Sept-10-2016</t>
  </si>
  <si>
    <t>Microcenter</t>
  </si>
  <si>
    <t>Rasberry Pi 0</t>
  </si>
  <si>
    <t>Heatsink</t>
  </si>
  <si>
    <t>Grand Total:</t>
  </si>
  <si>
    <t>Per person:</t>
  </si>
  <si>
    <t>Expected Per/person:</t>
  </si>
  <si>
    <t>Actual Per/person:</t>
  </si>
  <si>
    <t>Donated Items:</t>
  </si>
  <si>
    <t>Item:</t>
  </si>
  <si>
    <t>At-Tiny 85</t>
  </si>
  <si>
    <t>Cost/unit:</t>
  </si>
  <si>
    <t>Pinhole Cams</t>
  </si>
  <si>
    <t>Rasberry Pi 3</t>
  </si>
  <si>
    <t>March-22-2017</t>
  </si>
  <si>
    <t>Female Pin for MLX-Hu</t>
  </si>
  <si>
    <t xml:space="preserve"> </t>
  </si>
  <si>
    <t>3 Pin Wafer</t>
  </si>
  <si>
    <t>3 Pin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</si>
</sst>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6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4" fontId="0" fillId="0" borderId="0" xfId="1" applyFont="1"/>
    <xf numFmtId="44" fontId="0" fillId="0" borderId="0" xfId="1" applyFont="1" applyAlignment="1">
      <alignment horizontal="center"/>
    </xf>
    <xf numFmtId="0" fontId="2" fillId="0" borderId="0" xfId="0" applyFont="1" applyAlignment="1">
      <alignment wrapText="1"/>
    </xf>
    <xf numFmtId="44" fontId="0" fillId="0" borderId="0" xfId="0" applyNumberFormat="1"/>
    <xf numFmtId="0" fontId="5" fillId="0" borderId="0" xfId="0" applyFont="1"/>
    <xf numFmtId="1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Expected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Sheet1!$I$3:$I$4</c:f>
              <c:numCache>
                <c:formatCode>_("$"* #,##0.00_);_("$"* \(#,##0.00\);_("$"* "-"??_);_(@_)</c:formatCode>
                <c:ptCount val="2"/>
                <c:pt idx="0">
                  <c:v>200</c:v>
                </c:pt>
                <c:pt idx="1">
                  <c:v>65.400168750000006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8-4515-AC0A-EE91955EDE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9845696"/>
        <c:axId val="447742512"/>
        <c:axId val="0"/>
      </c:bar3DChart>
      <c:catAx>
        <c:axId val="38984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Expected, Actual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42512"/>
        <c:crosses val="autoZero"/>
        <c:auto val="0"/>
        <c:lblAlgn val="ctr"/>
        <c:lblOffset val="100"/>
        <c:noMultiLvlLbl val="0"/>
      </c:catAx>
      <c:valAx>
        <c:axId val="447742512"/>
        <c:scaling>
          <c:orientation val="minMax"/>
        </c:scaling>
        <c:delete val="1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898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0</xdr:row>
      <xdr:rowOff>0</xdr:rowOff>
    </xdr:from>
    <xdr:to>
      <xdr:col>20</xdr:col>
      <xdr:colOff>514349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F4860-E222-42AF-A7BD-7AC2F5DDF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="80" zoomScaleNormal="80" workbookViewId="0">
      <selection activeCell="J18" sqref="J18"/>
    </sheetView>
  </sheetViews>
  <sheetFormatPr defaultRowHeight="15" x14ac:dyDescent="0.25"/>
  <cols>
    <col min="1" max="1" width="15.85546875" customWidth="1"/>
    <col min="2" max="2" width="17.85546875" customWidth="1"/>
    <col min="3" max="3" width="19" customWidth="1"/>
    <col min="4" max="4" width="11" customWidth="1"/>
    <col min="5" max="5" width="10.7109375" customWidth="1"/>
    <col min="7" max="7" width="11.42578125" customWidth="1"/>
    <col min="9" max="9" width="11.140625" customWidth="1"/>
    <col min="11" max="11" width="11.5703125" customWidth="1"/>
  </cols>
  <sheetData>
    <row r="1" spans="1:9" ht="26.25" x14ac:dyDescent="0.4">
      <c r="A1" s="2" t="s">
        <v>17</v>
      </c>
    </row>
    <row r="3" spans="1:9" x14ac:dyDescent="0.25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65</v>
      </c>
      <c r="I3" s="7">
        <v>200</v>
      </c>
    </row>
    <row r="4" spans="1:9" x14ac:dyDescent="0.25">
      <c r="A4" t="s">
        <v>1</v>
      </c>
      <c r="B4" s="7">
        <v>0</v>
      </c>
      <c r="C4" s="7">
        <f>(G60-(C6+C7))/2</f>
        <v>125.76408750000002</v>
      </c>
      <c r="D4" s="7">
        <f>(B4+C4)</f>
        <v>125.76408750000002</v>
      </c>
      <c r="E4" s="7">
        <f>$D4-$B$8</f>
        <v>60.363918750000011</v>
      </c>
      <c r="G4" s="1" t="s">
        <v>66</v>
      </c>
      <c r="I4" s="7">
        <f>B8</f>
        <v>65.400168750000006</v>
      </c>
    </row>
    <row r="5" spans="1:9" x14ac:dyDescent="0.25">
      <c r="A5" t="s">
        <v>2</v>
      </c>
      <c r="B5" s="7">
        <v>0</v>
      </c>
      <c r="C5" s="7">
        <f>C4</f>
        <v>125.76408750000002</v>
      </c>
      <c r="D5" s="7">
        <f>(B5+C5)</f>
        <v>125.76408750000002</v>
      </c>
      <c r="E5" s="7">
        <f t="shared" ref="E5:E7" si="0">$D5-$B$8</f>
        <v>60.363918750000011</v>
      </c>
    </row>
    <row r="6" spans="1:9" x14ac:dyDescent="0.25">
      <c r="A6" t="s">
        <v>3</v>
      </c>
      <c r="B6" s="7">
        <v>100</v>
      </c>
      <c r="C6" s="8">
        <v>10.0725</v>
      </c>
      <c r="D6" s="7">
        <f>(B6+C6)</f>
        <v>110.07250000000001</v>
      </c>
      <c r="E6" s="7">
        <f t="shared" si="0"/>
        <v>44.672331249999999</v>
      </c>
    </row>
    <row r="7" spans="1:9" x14ac:dyDescent="0.25">
      <c r="A7" t="s">
        <v>4</v>
      </c>
      <c r="B7" s="7">
        <v>200</v>
      </c>
      <c r="C7" s="7">
        <v>0</v>
      </c>
      <c r="D7" s="7">
        <f>(B7+C7)</f>
        <v>200</v>
      </c>
      <c r="E7" s="7">
        <f t="shared" si="0"/>
        <v>134.59983124999999</v>
      </c>
    </row>
    <row r="8" spans="1:9" x14ac:dyDescent="0.25">
      <c r="A8" s="1" t="s">
        <v>64</v>
      </c>
      <c r="B8">
        <f>(SUM(C4:C7))/4</f>
        <v>65.400168750000006</v>
      </c>
    </row>
    <row r="10" spans="1:9" ht="18.75" x14ac:dyDescent="0.3">
      <c r="A10" s="3" t="s">
        <v>9</v>
      </c>
    </row>
    <row r="11" spans="1:9" x14ac:dyDescent="0.25">
      <c r="E11" t="s">
        <v>21</v>
      </c>
      <c r="F11">
        <f>8.25/100</f>
        <v>8.2500000000000004E-2</v>
      </c>
    </row>
    <row r="12" spans="1:9" ht="15.75" x14ac:dyDescent="0.25">
      <c r="A12" s="4" t="s">
        <v>10</v>
      </c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</row>
    <row r="13" spans="1:9" x14ac:dyDescent="0.25">
      <c r="E13" s="8"/>
      <c r="F13" s="8"/>
      <c r="G13" s="8"/>
    </row>
    <row r="14" spans="1:9" x14ac:dyDescent="0.25">
      <c r="A14" t="s">
        <v>59</v>
      </c>
      <c r="B14" t="s">
        <v>60</v>
      </c>
      <c r="C14" t="s">
        <v>61</v>
      </c>
      <c r="D14">
        <v>4</v>
      </c>
      <c r="E14">
        <v>1</v>
      </c>
      <c r="F14">
        <f>$F$11*E14*D14</f>
        <v>0.33</v>
      </c>
      <c r="G14">
        <f>$F14+$E14*$D14</f>
        <v>4.33</v>
      </c>
    </row>
    <row r="15" spans="1:9" x14ac:dyDescent="0.25">
      <c r="A15" t="s">
        <v>59</v>
      </c>
      <c r="B15" t="s">
        <v>60</v>
      </c>
      <c r="C15" t="s">
        <v>62</v>
      </c>
      <c r="D15">
        <v>1</v>
      </c>
      <c r="E15">
        <v>5.41</v>
      </c>
      <c r="F15">
        <f>$F$11*E15*D15</f>
        <v>0.44632500000000003</v>
      </c>
      <c r="G15">
        <f>$F15+$E15*$D15</f>
        <v>5.856325</v>
      </c>
    </row>
    <row r="16" spans="1:9" x14ac:dyDescent="0.25">
      <c r="E16" s="8"/>
      <c r="F16" s="8"/>
      <c r="G16" s="8"/>
    </row>
    <row r="17" spans="1:7" x14ac:dyDescent="0.25">
      <c r="A17" t="s">
        <v>24</v>
      </c>
      <c r="B17" t="s">
        <v>19</v>
      </c>
      <c r="C17" t="s">
        <v>25</v>
      </c>
      <c r="D17">
        <v>1</v>
      </c>
      <c r="E17" s="8">
        <v>10.99</v>
      </c>
      <c r="F17" s="8">
        <f>$E17*$F$11</f>
        <v>0.90667500000000001</v>
      </c>
      <c r="G17" s="8">
        <f>$E17*$D17+$F17</f>
        <v>11.896675</v>
      </c>
    </row>
    <row r="18" spans="1:7" x14ac:dyDescent="0.25">
      <c r="A18" t="s">
        <v>24</v>
      </c>
      <c r="B18" t="s">
        <v>19</v>
      </c>
      <c r="C18" t="s">
        <v>26</v>
      </c>
      <c r="D18">
        <v>1</v>
      </c>
      <c r="E18" s="8">
        <v>8.99</v>
      </c>
      <c r="F18" s="8">
        <f>$E18*$F$11</f>
        <v>0.74167500000000008</v>
      </c>
      <c r="G18" s="8">
        <f>$E18*$D18+$F18</f>
        <v>9.731675000000001</v>
      </c>
    </row>
    <row r="19" spans="1:7" x14ac:dyDescent="0.25">
      <c r="E19" s="8"/>
      <c r="F19" s="8"/>
      <c r="G19" s="8"/>
    </row>
    <row r="20" spans="1:7" x14ac:dyDescent="0.25">
      <c r="E20" s="8"/>
      <c r="F20" s="8"/>
      <c r="G20" s="8"/>
    </row>
    <row r="21" spans="1:7" x14ac:dyDescent="0.25">
      <c r="E21" s="8"/>
      <c r="F21" s="8"/>
      <c r="G21" s="8"/>
    </row>
    <row r="22" spans="1:7" x14ac:dyDescent="0.25">
      <c r="A22" t="s">
        <v>18</v>
      </c>
      <c r="B22" t="s">
        <v>19</v>
      </c>
      <c r="C22" t="s">
        <v>20</v>
      </c>
      <c r="D22">
        <v>1</v>
      </c>
      <c r="E22" s="8">
        <v>14.95</v>
      </c>
      <c r="F22" s="8">
        <f>$F$11*$E22*$D22</f>
        <v>1.2333750000000001</v>
      </c>
      <c r="G22" s="8">
        <f>$F22+($E22*$D22)</f>
        <v>16.183374999999998</v>
      </c>
    </row>
    <row r="23" spans="1:7" x14ac:dyDescent="0.25">
      <c r="A23" t="s">
        <v>18</v>
      </c>
      <c r="B23" t="s">
        <v>19</v>
      </c>
      <c r="C23" t="s">
        <v>22</v>
      </c>
      <c r="D23">
        <v>1</v>
      </c>
      <c r="E23" s="8">
        <v>14.99</v>
      </c>
      <c r="F23" s="8">
        <f>$F$11*$E23*$D23</f>
        <v>1.236675</v>
      </c>
      <c r="G23" s="8">
        <f>$F23+($E23*$D23)</f>
        <v>16.226675</v>
      </c>
    </row>
    <row r="24" spans="1:7" x14ac:dyDescent="0.25">
      <c r="A24" t="s">
        <v>18</v>
      </c>
      <c r="B24" t="s">
        <v>19</v>
      </c>
      <c r="C24" t="s">
        <v>23</v>
      </c>
      <c r="D24">
        <v>1</v>
      </c>
      <c r="E24" s="8">
        <v>14.99</v>
      </c>
      <c r="F24" s="8">
        <f>$F$11*$E24*$D24</f>
        <v>1.236675</v>
      </c>
      <c r="G24" s="8">
        <f>$F24+($E24*$D24)</f>
        <v>16.226675</v>
      </c>
    </row>
    <row r="25" spans="1:7" x14ac:dyDescent="0.25">
      <c r="E25" s="8"/>
      <c r="F25" s="8"/>
      <c r="G25" s="8"/>
    </row>
    <row r="26" spans="1:7" x14ac:dyDescent="0.25">
      <c r="E26" s="8"/>
      <c r="F26" s="8"/>
      <c r="G26" s="8"/>
    </row>
    <row r="27" spans="1:7" x14ac:dyDescent="0.25">
      <c r="E27" s="8"/>
      <c r="F27" s="8"/>
      <c r="G27" s="8"/>
    </row>
    <row r="28" spans="1:7" x14ac:dyDescent="0.25">
      <c r="A28" t="s">
        <v>42</v>
      </c>
      <c r="B28" t="s">
        <v>40</v>
      </c>
      <c r="C28" t="s">
        <v>43</v>
      </c>
      <c r="D28">
        <v>1</v>
      </c>
      <c r="E28" s="8">
        <v>9.99</v>
      </c>
      <c r="F28" s="8">
        <v>0</v>
      </c>
      <c r="G28" s="8">
        <f>E28*D28+F28</f>
        <v>9.99</v>
      </c>
    </row>
    <row r="29" spans="1:7" ht="30" x14ac:dyDescent="0.25">
      <c r="A29" t="s">
        <v>42</v>
      </c>
      <c r="B29" t="s">
        <v>40</v>
      </c>
      <c r="C29" s="6" t="s">
        <v>44</v>
      </c>
      <c r="D29">
        <v>1</v>
      </c>
      <c r="E29" s="8">
        <v>5.99</v>
      </c>
      <c r="F29" s="8">
        <v>0</v>
      </c>
      <c r="G29" s="8">
        <f>E29*D29+F29</f>
        <v>5.99</v>
      </c>
    </row>
    <row r="30" spans="1:7" x14ac:dyDescent="0.25">
      <c r="A30" t="s">
        <v>42</v>
      </c>
      <c r="B30" t="s">
        <v>40</v>
      </c>
      <c r="C30" s="6" t="s">
        <v>45</v>
      </c>
      <c r="D30">
        <v>1</v>
      </c>
      <c r="E30" s="8">
        <v>4.1100000000000003</v>
      </c>
      <c r="F30" s="8">
        <v>0</v>
      </c>
      <c r="G30" s="8">
        <f>E30*D30+F30</f>
        <v>4.1100000000000003</v>
      </c>
    </row>
    <row r="31" spans="1:7" x14ac:dyDescent="0.25">
      <c r="C31" s="6"/>
      <c r="E31" s="8"/>
      <c r="F31" s="8"/>
      <c r="G31" s="8"/>
    </row>
    <row r="32" spans="1:7" x14ac:dyDescent="0.25">
      <c r="A32" t="s">
        <v>50</v>
      </c>
      <c r="B32" t="s">
        <v>19</v>
      </c>
      <c r="C32" s="6" t="s">
        <v>51</v>
      </c>
      <c r="D32">
        <v>1</v>
      </c>
      <c r="E32" s="8">
        <v>9.9499999999999993</v>
      </c>
      <c r="F32" s="8">
        <f>$F$11*E32</f>
        <v>0.82087500000000002</v>
      </c>
      <c r="G32" s="8">
        <f>$F32+$E32*$D32</f>
        <v>10.770875</v>
      </c>
    </row>
    <row r="33" spans="1:7" x14ac:dyDescent="0.25">
      <c r="A33" t="s">
        <v>50</v>
      </c>
      <c r="B33" t="s">
        <v>19</v>
      </c>
      <c r="C33" s="6" t="s">
        <v>52</v>
      </c>
      <c r="D33">
        <v>1</v>
      </c>
      <c r="E33" s="8">
        <v>3.15</v>
      </c>
      <c r="F33" s="8">
        <f t="shared" ref="F33:F36" si="1">$F$11*E33</f>
        <v>0.25987500000000002</v>
      </c>
      <c r="G33" s="8">
        <f t="shared" ref="G33:G36" si="2">$F33+$E33*$D33</f>
        <v>3.409875</v>
      </c>
    </row>
    <row r="34" spans="1:7" x14ac:dyDescent="0.25">
      <c r="A34" t="s">
        <v>50</v>
      </c>
      <c r="B34" t="s">
        <v>19</v>
      </c>
      <c r="C34" s="6" t="s">
        <v>53</v>
      </c>
      <c r="D34">
        <v>1</v>
      </c>
      <c r="E34" s="8">
        <v>9.7899999999999991</v>
      </c>
      <c r="F34" s="8">
        <f t="shared" si="1"/>
        <v>0.80767499999999992</v>
      </c>
      <c r="G34" s="8">
        <f t="shared" si="2"/>
        <v>10.597674999999999</v>
      </c>
    </row>
    <row r="35" spans="1:7" x14ac:dyDescent="0.25">
      <c r="A35" t="s">
        <v>50</v>
      </c>
      <c r="B35" t="s">
        <v>19</v>
      </c>
      <c r="C35" s="6" t="s">
        <v>54</v>
      </c>
      <c r="D35">
        <v>1</v>
      </c>
      <c r="E35" s="8">
        <v>7.99</v>
      </c>
      <c r="F35" s="8">
        <f t="shared" si="1"/>
        <v>0.65917500000000007</v>
      </c>
      <c r="G35" s="8">
        <f t="shared" si="2"/>
        <v>8.6491749999999996</v>
      </c>
    </row>
    <row r="36" spans="1:7" x14ac:dyDescent="0.25">
      <c r="A36" t="s">
        <v>50</v>
      </c>
      <c r="B36" t="s">
        <v>19</v>
      </c>
      <c r="C36" s="6" t="s">
        <v>55</v>
      </c>
      <c r="D36">
        <v>1</v>
      </c>
      <c r="E36" s="8">
        <v>3.99</v>
      </c>
      <c r="F36" s="8">
        <f t="shared" si="1"/>
        <v>0.32917500000000005</v>
      </c>
      <c r="G36" s="8">
        <f t="shared" si="2"/>
        <v>4.3191750000000004</v>
      </c>
    </row>
    <row r="37" spans="1:7" x14ac:dyDescent="0.25">
      <c r="E37" s="8"/>
      <c r="F37" s="8"/>
      <c r="G37" s="8"/>
    </row>
    <row r="38" spans="1:7" x14ac:dyDescent="0.25">
      <c r="A38" t="s">
        <v>39</v>
      </c>
      <c r="B38" t="s">
        <v>40</v>
      </c>
      <c r="C38" t="s">
        <v>41</v>
      </c>
      <c r="D38">
        <v>1</v>
      </c>
      <c r="E38" s="8">
        <v>26.99</v>
      </c>
      <c r="F38" s="8">
        <v>0</v>
      </c>
      <c r="G38" s="8">
        <f>E38*D38+F38</f>
        <v>26.99</v>
      </c>
    </row>
    <row r="39" spans="1:7" x14ac:dyDescent="0.25">
      <c r="A39" t="s">
        <v>48</v>
      </c>
      <c r="B39" t="s">
        <v>40</v>
      </c>
      <c r="C39" t="s">
        <v>49</v>
      </c>
      <c r="D39">
        <v>1</v>
      </c>
      <c r="E39" s="8">
        <v>11.99</v>
      </c>
      <c r="F39" s="8">
        <v>0</v>
      </c>
      <c r="G39" s="8">
        <f>E39*D39+F39</f>
        <v>11.99</v>
      </c>
    </row>
    <row r="40" spans="1:7" x14ac:dyDescent="0.25">
      <c r="A40" t="s">
        <v>46</v>
      </c>
      <c r="B40" t="s">
        <v>40</v>
      </c>
      <c r="C40" t="s">
        <v>47</v>
      </c>
      <c r="D40">
        <v>1</v>
      </c>
      <c r="E40" s="8">
        <v>7.95</v>
      </c>
      <c r="F40" s="8">
        <v>0</v>
      </c>
      <c r="G40" s="8">
        <f>E40*D40+F40</f>
        <v>7.95</v>
      </c>
    </row>
    <row r="41" spans="1:7" x14ac:dyDescent="0.25">
      <c r="E41" s="8"/>
      <c r="F41" s="8"/>
      <c r="G41" s="8"/>
    </row>
    <row r="42" spans="1:7" x14ac:dyDescent="0.25">
      <c r="A42" t="s">
        <v>29</v>
      </c>
      <c r="B42" t="s">
        <v>27</v>
      </c>
      <c r="C42" t="s">
        <v>28</v>
      </c>
      <c r="D42">
        <v>1</v>
      </c>
      <c r="E42" s="8">
        <v>14.99</v>
      </c>
      <c r="F42" s="8">
        <f t="shared" ref="F42:F48" si="3">$F$11*E42*D42</f>
        <v>1.236675</v>
      </c>
      <c r="G42" s="8">
        <f t="shared" ref="G42:G48" si="4">$F42+$E42</f>
        <v>16.226675</v>
      </c>
    </row>
    <row r="43" spans="1:7" x14ac:dyDescent="0.25">
      <c r="A43" t="s">
        <v>30</v>
      </c>
      <c r="B43" t="s">
        <v>19</v>
      </c>
      <c r="C43" t="s">
        <v>33</v>
      </c>
      <c r="D43">
        <v>1</v>
      </c>
      <c r="E43" s="8">
        <v>1.0900000000000001</v>
      </c>
      <c r="F43" s="8">
        <f t="shared" si="3"/>
        <v>8.9925000000000005E-2</v>
      </c>
      <c r="G43" s="8">
        <f t="shared" si="4"/>
        <v>1.1799250000000001</v>
      </c>
    </row>
    <row r="44" spans="1:7" x14ac:dyDescent="0.25">
      <c r="A44" t="s">
        <v>30</v>
      </c>
      <c r="B44" t="s">
        <v>19</v>
      </c>
      <c r="C44" t="s">
        <v>31</v>
      </c>
      <c r="D44">
        <v>1</v>
      </c>
      <c r="E44" s="8">
        <v>1.59</v>
      </c>
      <c r="F44" s="8">
        <f t="shared" si="3"/>
        <v>0.13117500000000001</v>
      </c>
      <c r="G44" s="8">
        <f t="shared" si="4"/>
        <v>1.7211750000000001</v>
      </c>
    </row>
    <row r="45" spans="1:7" ht="30" x14ac:dyDescent="0.25">
      <c r="A45" t="s">
        <v>30</v>
      </c>
      <c r="B45" t="s">
        <v>19</v>
      </c>
      <c r="C45" s="5" t="s">
        <v>32</v>
      </c>
      <c r="D45">
        <v>1</v>
      </c>
      <c r="E45" s="8">
        <v>1.79</v>
      </c>
      <c r="F45" s="8">
        <f t="shared" si="3"/>
        <v>0.147675</v>
      </c>
      <c r="G45" s="8">
        <f t="shared" si="4"/>
        <v>1.937675</v>
      </c>
    </row>
    <row r="46" spans="1:7" x14ac:dyDescent="0.25">
      <c r="A46" t="s">
        <v>30</v>
      </c>
      <c r="B46" t="s">
        <v>19</v>
      </c>
      <c r="C46" t="s">
        <v>34</v>
      </c>
      <c r="D46">
        <v>1</v>
      </c>
      <c r="E46" s="8">
        <v>1.0900000000000001</v>
      </c>
      <c r="F46" s="8">
        <f t="shared" si="3"/>
        <v>8.9925000000000005E-2</v>
      </c>
      <c r="G46" s="8">
        <f t="shared" si="4"/>
        <v>1.1799250000000001</v>
      </c>
    </row>
    <row r="47" spans="1:7" x14ac:dyDescent="0.25">
      <c r="A47" t="s">
        <v>30</v>
      </c>
      <c r="B47" t="s">
        <v>19</v>
      </c>
      <c r="C47" t="s">
        <v>35</v>
      </c>
      <c r="D47">
        <v>1</v>
      </c>
      <c r="E47" s="8">
        <v>1.49</v>
      </c>
      <c r="F47" s="8">
        <f t="shared" si="3"/>
        <v>0.12292500000000001</v>
      </c>
      <c r="G47" s="8">
        <f t="shared" si="4"/>
        <v>1.6129249999999999</v>
      </c>
    </row>
    <row r="48" spans="1:7" x14ac:dyDescent="0.25">
      <c r="A48" t="s">
        <v>30</v>
      </c>
      <c r="B48" t="s">
        <v>19</v>
      </c>
      <c r="C48" t="s">
        <v>36</v>
      </c>
      <c r="D48">
        <v>1</v>
      </c>
      <c r="E48" s="8">
        <v>1.49</v>
      </c>
      <c r="F48" s="8">
        <f t="shared" si="3"/>
        <v>0.12292500000000001</v>
      </c>
      <c r="G48" s="8">
        <f t="shared" si="4"/>
        <v>1.6129249999999999</v>
      </c>
    </row>
    <row r="49" spans="1:7" x14ac:dyDescent="0.25">
      <c r="E49" s="8"/>
      <c r="F49" s="8"/>
      <c r="G49" s="8"/>
    </row>
    <row r="50" spans="1:7" x14ac:dyDescent="0.25">
      <c r="A50" t="s">
        <v>56</v>
      </c>
      <c r="B50" t="s">
        <v>57</v>
      </c>
      <c r="C50" t="s">
        <v>58</v>
      </c>
      <c r="D50">
        <v>1</v>
      </c>
      <c r="E50" s="8">
        <v>36</v>
      </c>
      <c r="F50" s="8">
        <v>0</v>
      </c>
      <c r="G50" s="8">
        <v>36</v>
      </c>
    </row>
    <row r="51" spans="1:7" x14ac:dyDescent="0.25">
      <c r="E51" s="8"/>
      <c r="F51" s="8"/>
      <c r="G51" s="8"/>
    </row>
    <row r="52" spans="1:7" ht="30" x14ac:dyDescent="0.25">
      <c r="A52" t="s">
        <v>37</v>
      </c>
      <c r="B52" t="s">
        <v>19</v>
      </c>
      <c r="C52" s="6" t="s">
        <v>38</v>
      </c>
      <c r="D52">
        <v>1</v>
      </c>
      <c r="E52" s="8">
        <v>9.99</v>
      </c>
      <c r="F52" s="8">
        <f>$F$11*D52</f>
        <v>8.2500000000000004E-2</v>
      </c>
      <c r="G52" s="8">
        <f>$F52+$E52*$D52</f>
        <v>10.0725</v>
      </c>
    </row>
    <row r="53" spans="1:7" x14ac:dyDescent="0.25">
      <c r="C53" s="6"/>
      <c r="E53" s="8"/>
      <c r="F53" s="8"/>
      <c r="G53" s="8"/>
    </row>
    <row r="54" spans="1:7" ht="30" x14ac:dyDescent="0.25">
      <c r="A54" t="s">
        <v>73</v>
      </c>
      <c r="B54" t="s">
        <v>19</v>
      </c>
      <c r="C54" s="6" t="s">
        <v>74</v>
      </c>
      <c r="D54">
        <v>1</v>
      </c>
      <c r="E54" s="8">
        <v>1.89</v>
      </c>
      <c r="F54" s="8">
        <f>E54*$F$11</f>
        <v>0.15592500000000001</v>
      </c>
      <c r="G54" s="8">
        <f>E54+F54</f>
        <v>2.045925</v>
      </c>
    </row>
    <row r="55" spans="1:7" x14ac:dyDescent="0.25">
      <c r="A55" t="s">
        <v>73</v>
      </c>
      <c r="B55" t="s">
        <v>19</v>
      </c>
      <c r="C55" s="6" t="s">
        <v>76</v>
      </c>
      <c r="D55">
        <v>1</v>
      </c>
      <c r="E55" s="8">
        <v>1.39</v>
      </c>
      <c r="F55" s="8">
        <f t="shared" ref="F55:F56" si="5">E55*$F$11</f>
        <v>0.114675</v>
      </c>
      <c r="G55" s="8">
        <f t="shared" ref="G55:G56" si="6">E55+F55</f>
        <v>1.504675</v>
      </c>
    </row>
    <row r="56" spans="1:7" x14ac:dyDescent="0.25">
      <c r="A56" t="s">
        <v>73</v>
      </c>
      <c r="B56" t="s">
        <v>19</v>
      </c>
      <c r="C56" s="6" t="s">
        <v>77</v>
      </c>
      <c r="D56">
        <v>1</v>
      </c>
      <c r="E56" s="8">
        <v>1.19</v>
      </c>
      <c r="F56" s="8">
        <f t="shared" si="5"/>
        <v>9.8174999999999998E-2</v>
      </c>
      <c r="G56" s="8">
        <f t="shared" si="6"/>
        <v>1.2881749999999998</v>
      </c>
    </row>
    <row r="57" spans="1:7" x14ac:dyDescent="0.25">
      <c r="C57" s="6"/>
      <c r="E57" s="8"/>
      <c r="F57" s="8"/>
      <c r="G57" s="8"/>
    </row>
    <row r="58" spans="1:7" x14ac:dyDescent="0.25">
      <c r="C58" s="6"/>
      <c r="E58" s="8"/>
      <c r="F58" s="8"/>
      <c r="G58" s="8"/>
    </row>
    <row r="60" spans="1:7" ht="30" x14ac:dyDescent="0.25">
      <c r="F60" s="9" t="s">
        <v>63</v>
      </c>
      <c r="G60" s="10">
        <f>SUM(G13:G56)</f>
        <v>261.60067500000002</v>
      </c>
    </row>
    <row r="62" spans="1:7" ht="21" x14ac:dyDescent="0.35">
      <c r="A62" s="11" t="s">
        <v>67</v>
      </c>
    </row>
    <row r="63" spans="1:7" x14ac:dyDescent="0.25">
      <c r="A63" s="1" t="s">
        <v>68</v>
      </c>
      <c r="B63" s="1" t="s">
        <v>13</v>
      </c>
      <c r="C63" s="1" t="s">
        <v>70</v>
      </c>
      <c r="D63" s="1" t="s">
        <v>16</v>
      </c>
      <c r="E63" s="1" t="s">
        <v>10</v>
      </c>
    </row>
    <row r="64" spans="1:7" x14ac:dyDescent="0.25">
      <c r="A64" t="s">
        <v>69</v>
      </c>
      <c r="B64">
        <v>5</v>
      </c>
      <c r="C64" s="7">
        <v>1.7</v>
      </c>
      <c r="D64" s="7">
        <f>C64*B64</f>
        <v>8.5</v>
      </c>
    </row>
    <row r="65" spans="1:5" x14ac:dyDescent="0.25">
      <c r="A65" t="s">
        <v>71</v>
      </c>
      <c r="B65">
        <v>3</v>
      </c>
      <c r="C65" s="7"/>
      <c r="D65" s="7"/>
    </row>
    <row r="66" spans="1:5" x14ac:dyDescent="0.25">
      <c r="A66" t="s">
        <v>72</v>
      </c>
      <c r="B66">
        <v>1</v>
      </c>
      <c r="C66" s="7">
        <v>40</v>
      </c>
      <c r="D66" s="7">
        <v>40</v>
      </c>
      <c r="E66" s="12">
        <v>42644</v>
      </c>
    </row>
    <row r="81" spans="3:3" x14ac:dyDescent="0.25">
      <c r="C81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</dc:creator>
  <cp:lastModifiedBy>JV</cp:lastModifiedBy>
  <dcterms:created xsi:type="dcterms:W3CDTF">2017-03-20T17:00:11Z</dcterms:created>
  <dcterms:modified xsi:type="dcterms:W3CDTF">2017-03-22T22:17:38Z</dcterms:modified>
</cp:coreProperties>
</file>