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PMB-UNDIKSHA\va-pmb-undiksha\test\human\calc\"/>
    </mc:Choice>
  </mc:AlternateContent>
  <xr:revisionPtr revIDLastSave="0" documentId="13_ncr:1_{C43FDC21-2C72-4251-AD06-2CEF1E13DCA8}" xr6:coauthVersionLast="47" xr6:coauthVersionMax="47" xr10:uidLastSave="{00000000-0000-0000-0000-000000000000}"/>
  <bookViews>
    <workbookView xWindow="-120" yWindow="-120" windowWidth="29040" windowHeight="15720" xr2:uid="{1AD30FE2-C1F0-4340-B4CE-7F2C452643D4}"/>
  </bookViews>
  <sheets>
    <sheet name="Data" sheetId="2" r:id="rId1"/>
    <sheet name="CP" sheetId="1" r:id="rId2"/>
    <sheet name="CR" sheetId="4" r:id="rId3"/>
    <sheet name="F" sheetId="5" r:id="rId4"/>
    <sheet name="RR" sheetId="6" r:id="rId5"/>
    <sheet name="Final Score"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4" i="1" l="1"/>
  <c r="R5" i="1"/>
  <c r="R6" i="1"/>
  <c r="R7" i="1"/>
  <c r="R8" i="1"/>
  <c r="R9" i="1"/>
  <c r="R10" i="1"/>
  <c r="R11" i="1"/>
  <c r="R12" i="1"/>
  <c r="R13" i="1"/>
  <c r="R14" i="1"/>
  <c r="R15" i="1"/>
  <c r="R16" i="1"/>
  <c r="R17" i="1"/>
  <c r="R18" i="1"/>
  <c r="R19" i="1"/>
  <c r="R20" i="1"/>
  <c r="R21" i="1"/>
  <c r="R22" i="1"/>
  <c r="R23" i="1"/>
  <c r="R24" i="1"/>
  <c r="R25" i="1"/>
  <c r="R26" i="1"/>
  <c r="R27" i="1"/>
  <c r="L3" i="1"/>
  <c r="M3" i="1"/>
  <c r="A2" i="4" a="1"/>
  <c r="A2" i="4" s="1"/>
  <c r="H2" i="4" a="1"/>
  <c r="H2" i="4" s="1"/>
  <c r="L57" i="6"/>
  <c r="L56" i="6"/>
  <c r="L3" i="6" l="1"/>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2" i="6"/>
  <c r="Q4" i="1" l="1"/>
  <c r="Q5" i="1"/>
  <c r="Q6" i="1"/>
  <c r="Q7" i="1"/>
  <c r="Q8" i="1"/>
  <c r="Q9" i="1"/>
  <c r="Q10" i="1"/>
  <c r="Q11" i="1"/>
  <c r="Q12" i="1"/>
  <c r="Q13" i="1"/>
  <c r="Q14" i="1"/>
  <c r="Q15" i="1"/>
  <c r="Q16" i="1"/>
  <c r="Q17" i="1"/>
  <c r="Q18" i="1"/>
  <c r="Q19" i="1"/>
  <c r="Q20" i="1"/>
  <c r="Q21" i="1"/>
  <c r="Q22" i="1"/>
  <c r="Q23" i="1"/>
  <c r="Q24" i="1"/>
  <c r="Q25" i="1"/>
  <c r="Q26" i="1"/>
  <c r="Q27" i="1"/>
  <c r="Q3" i="1"/>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2" i="5"/>
  <c r="I3" i="4"/>
  <c r="I4" i="4"/>
  <c r="I5" i="4"/>
  <c r="I6" i="4"/>
  <c r="I7" i="4"/>
  <c r="I8" i="4"/>
  <c r="I9" i="4"/>
  <c r="I10" i="4"/>
  <c r="I11" i="4"/>
  <c r="I12" i="4"/>
  <c r="I13" i="4"/>
  <c r="I14" i="4"/>
  <c r="I15" i="4"/>
  <c r="I16" i="4"/>
  <c r="I17" i="4"/>
  <c r="I18" i="4"/>
  <c r="I19" i="4"/>
  <c r="I20" i="4"/>
  <c r="I21" i="4"/>
  <c r="I22" i="4"/>
  <c r="I23" i="4"/>
  <c r="I24" i="4"/>
  <c r="I25" i="4"/>
  <c r="I26" i="4"/>
  <c r="I2" i="4"/>
  <c r="A2" i="6" a="1"/>
  <c r="A2" i="6" s="1"/>
  <c r="A2" i="5" a="1"/>
  <c r="A2" i="5" s="1"/>
  <c r="N3" i="1"/>
  <c r="L4" i="1"/>
  <c r="M4" i="1"/>
  <c r="N4" i="1"/>
  <c r="O4" i="1"/>
  <c r="P4" i="1"/>
  <c r="L5" i="1"/>
  <c r="M5" i="1"/>
  <c r="N5" i="1"/>
  <c r="O5" i="1"/>
  <c r="P5" i="1"/>
  <c r="L6" i="1"/>
  <c r="M6" i="1"/>
  <c r="N6" i="1"/>
  <c r="O6" i="1"/>
  <c r="P6" i="1"/>
  <c r="L7" i="1"/>
  <c r="M7" i="1"/>
  <c r="N7" i="1"/>
  <c r="O7" i="1"/>
  <c r="P7" i="1"/>
  <c r="L8" i="1"/>
  <c r="M8" i="1"/>
  <c r="N8" i="1"/>
  <c r="O8" i="1"/>
  <c r="P8" i="1"/>
  <c r="L9" i="1"/>
  <c r="M9" i="1"/>
  <c r="N9" i="1"/>
  <c r="O9" i="1"/>
  <c r="P9" i="1"/>
  <c r="L10" i="1"/>
  <c r="M10" i="1"/>
  <c r="N10" i="1"/>
  <c r="O10" i="1"/>
  <c r="P10" i="1"/>
  <c r="L11" i="1"/>
  <c r="M11" i="1"/>
  <c r="N11" i="1"/>
  <c r="O11" i="1"/>
  <c r="P11" i="1"/>
  <c r="L12" i="1"/>
  <c r="M12" i="1"/>
  <c r="N12" i="1"/>
  <c r="O12" i="1"/>
  <c r="P12" i="1"/>
  <c r="L13" i="1"/>
  <c r="M13" i="1"/>
  <c r="N13" i="1"/>
  <c r="O13" i="1"/>
  <c r="P13" i="1"/>
  <c r="L14" i="1"/>
  <c r="M14" i="1"/>
  <c r="N14" i="1"/>
  <c r="O14" i="1"/>
  <c r="P14" i="1"/>
  <c r="L15" i="1"/>
  <c r="M15" i="1"/>
  <c r="N15" i="1"/>
  <c r="O15" i="1"/>
  <c r="P15" i="1"/>
  <c r="L16" i="1"/>
  <c r="M16" i="1"/>
  <c r="N16" i="1"/>
  <c r="O16" i="1"/>
  <c r="P16" i="1"/>
  <c r="L17" i="1"/>
  <c r="M17" i="1"/>
  <c r="N17" i="1"/>
  <c r="O17" i="1"/>
  <c r="P17" i="1"/>
  <c r="L18" i="1"/>
  <c r="M18" i="1"/>
  <c r="N18" i="1"/>
  <c r="O18" i="1"/>
  <c r="P18" i="1"/>
  <c r="L19" i="1"/>
  <c r="M19" i="1"/>
  <c r="N19" i="1"/>
  <c r="O19" i="1"/>
  <c r="P19" i="1"/>
  <c r="L20" i="1"/>
  <c r="M20" i="1"/>
  <c r="N20" i="1"/>
  <c r="O20" i="1"/>
  <c r="P20" i="1"/>
  <c r="L21" i="1"/>
  <c r="M21" i="1"/>
  <c r="N21" i="1"/>
  <c r="O21" i="1"/>
  <c r="P21" i="1"/>
  <c r="L22" i="1"/>
  <c r="M22" i="1"/>
  <c r="N22" i="1"/>
  <c r="O22" i="1"/>
  <c r="P22" i="1"/>
  <c r="L23" i="1"/>
  <c r="M23" i="1"/>
  <c r="N23" i="1"/>
  <c r="O23" i="1"/>
  <c r="P23" i="1"/>
  <c r="L24" i="1"/>
  <c r="M24" i="1"/>
  <c r="N24" i="1"/>
  <c r="O24" i="1"/>
  <c r="P24" i="1"/>
  <c r="L25" i="1"/>
  <c r="M25" i="1"/>
  <c r="N25" i="1"/>
  <c r="O25" i="1"/>
  <c r="P25" i="1"/>
  <c r="L26" i="1"/>
  <c r="M26" i="1"/>
  <c r="N26" i="1"/>
  <c r="O26" i="1"/>
  <c r="P26" i="1"/>
  <c r="L27" i="1"/>
  <c r="M27" i="1"/>
  <c r="N27" i="1"/>
  <c r="O27" i="1"/>
  <c r="P27" i="1"/>
  <c r="P3" i="1"/>
  <c r="O3" i="1"/>
  <c r="A3" i="1" a="1"/>
  <c r="A3" i="1" s="1"/>
  <c r="R3" i="1" l="1"/>
  <c r="D3" i="7" a="1"/>
  <c r="D3" i="7" s="1"/>
  <c r="D54" i="7" s="1"/>
  <c r="I28" i="4"/>
  <c r="C3" i="7" a="1"/>
  <c r="C3" i="7" s="1"/>
  <c r="C54" i="7" s="1"/>
  <c r="E3" i="7" a="1"/>
  <c r="E3" i="7" s="1"/>
  <c r="I53" i="5"/>
  <c r="L53" i="6"/>
  <c r="B3" i="7" a="1"/>
  <c r="B3" i="7" s="1"/>
  <c r="B54" i="7" l="1"/>
  <c r="F5" i="7"/>
  <c r="F29" i="7"/>
  <c r="F14" i="7"/>
  <c r="F42" i="7"/>
  <c r="F50" i="7"/>
  <c r="F43" i="7"/>
  <c r="F52" i="7"/>
  <c r="F22" i="7"/>
  <c r="F10" i="7"/>
  <c r="F23" i="7"/>
  <c r="F47" i="7"/>
  <c r="F32" i="7"/>
  <c r="F51" i="7"/>
  <c r="F28" i="7"/>
  <c r="F11" i="7"/>
  <c r="F33" i="7"/>
  <c r="F4" i="7"/>
  <c r="F38" i="7"/>
  <c r="F17" i="7"/>
  <c r="F41" i="7"/>
  <c r="F30" i="7"/>
  <c r="F18" i="7"/>
  <c r="F27" i="7"/>
  <c r="F8" i="7"/>
  <c r="F7" i="7"/>
  <c r="F37" i="7"/>
  <c r="F13" i="7"/>
  <c r="F44" i="7"/>
  <c r="F45" i="7"/>
  <c r="F24" i="7"/>
  <c r="F12" i="7"/>
  <c r="F25" i="7"/>
  <c r="F21" i="7"/>
  <c r="F6" i="7"/>
  <c r="F48" i="7"/>
  <c r="F19" i="7"/>
  <c r="F49" i="7"/>
  <c r="F31" i="7"/>
  <c r="F34" i="7"/>
  <c r="F46" i="7"/>
  <c r="F36" i="7"/>
  <c r="F16" i="7"/>
  <c r="F40" i="7"/>
  <c r="F26" i="7"/>
  <c r="F9" i="7"/>
  <c r="F20" i="7"/>
  <c r="E54" i="7"/>
  <c r="F3" i="7"/>
  <c r="F54" i="7" l="1"/>
  <c r="F15" i="7"/>
  <c r="F35" i="7"/>
  <c r="F39" i="7"/>
  <c r="R2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<sst xmlns="http://schemas.openxmlformats.org/spreadsheetml/2006/main" count="323" uniqueCount="285">
  <si>
    <t>No</t>
  </si>
  <si>
    <t>Question</t>
  </si>
  <si>
    <t>Answer</t>
  </si>
  <si>
    <t>Ground Truth</t>
  </si>
  <si>
    <t>Contexts</t>
  </si>
  <si>
    <t>Data Awal</t>
  </si>
  <si>
    <t>Hasil Model</t>
  </si>
  <si>
    <t>C1</t>
  </si>
  <si>
    <t>C2</t>
  </si>
  <si>
    <t>C3</t>
  </si>
  <si>
    <t>C4</t>
  </si>
  <si>
    <t>C5</t>
  </si>
  <si>
    <t>P@1</t>
  </si>
  <si>
    <t>P@2</t>
  </si>
  <si>
    <t>P@3</t>
  </si>
  <si>
    <t>P@4</t>
  </si>
  <si>
    <t>P@5</t>
  </si>
  <si>
    <t>K</t>
  </si>
  <si>
    <t>Number of claims in the generated answer that can be inferred from given context</t>
  </si>
  <si>
    <t>Total number of claims in the generated answer</t>
  </si>
  <si>
    <t>Number of relevant contexts retrieved</t>
  </si>
  <si>
    <t>Total number of reference context</t>
  </si>
  <si>
    <t>Score Faithfulness</t>
  </si>
  <si>
    <t>Score Response Relevancy</t>
  </si>
  <si>
    <t>Score Context Recall</t>
  </si>
  <si>
    <t>Score Context Precision</t>
  </si>
  <si>
    <t>P1</t>
  </si>
  <si>
    <t>P2</t>
  </si>
  <si>
    <t>P3</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</si>
  <si>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</si>
  <si>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</si>
  <si>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</si>
  <si>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</si>
  <si>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</si>
  <si>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</si>
  <si>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</si>
  <si>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</si>
  <si>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</si>
  <si>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</si>
  <si>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</si>
  <si>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</si>
  <si>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FHIS punya video profil?</t>
  </si>
  <si>
    <t>Kapan FK didirikan?</t>
  </si>
  <si>
    <t>Apa visi dari FMIPA?</t>
  </si>
  <si>
    <t>Pengembangan kurikulum Undiksha sesuai dengan apa?</t>
  </si>
  <si>
    <t>Di mana informasi lebih lanjut mengenai prosedur pembayaran UKT dengan BRIVA dapat ditemukan?</t>
  </si>
  <si>
    <t>Apa saja kriteria peserta UTBK?</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</si>
  <si>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</si>
  <si>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</si>
  <si>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</si>
  <si>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</si>
  <si>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</si>
  <si>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</si>
  <si>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</si>
  <si>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tugas utama dari UPA TIK?</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</si>
  <si>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</si>
  <si>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</si>
  <si>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</si>
  <si>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</si>
  <si>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</si>
  <si>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Dimana saya bisa melihat KTM?</t>
  </si>
  <si>
    <t>Salam Harmoni🙏
Daya tampung mahasiswa untuk Program Studi Ilmu Komputer (S1) di Universitas Pendidikan Ganesha adalah 110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</si>
  <si>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</si>
  <si>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</si>
  <si>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</si>
  <si>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</si>
  <si>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</si>
  <si>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</si>
  <si>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</si>
  <si>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</si>
  <si>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Precision@k</t>
  </si>
  <si>
    <t>Analisa TP (1) / FP (0) Kandidat Context (vk)</t>
  </si>
  <si>
    <t>AVG Score CP</t>
  </si>
  <si>
    <t>Context Precision@K</t>
  </si>
  <si>
    <t>Context</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</si>
  <si>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</si>
  <si>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</si>
  <si>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</si>
  <si>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</si>
  <si>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</si>
  <si>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</si>
  <si>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</si>
  <si>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</si>
  <si>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Kurikulum dikembangkan sesuai dengan visi, misi, tujuan, dan sasaran Undiksha yang berbasis kompetensi dan berorientasi Kerangka Kualifikasi Nasional Indonesia (KKNI).</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</si>
  <si>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</si>
  <si>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1. Lulusan SMA/SMK/MA/Sederajat tahun 2023, 2024, dan 2025.
2. Lulusan Paket C tahun 2023, 2024, dan 2025 dengan umur maksimal 25 tahun (per 1 Juli 2025).</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</si>
  <si>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</si>
  <si>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</si>
  <si>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</si>
  <si>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</si>
  <si>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</si>
  <si>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</si>
  <si>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</si>
  <si>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</si>
  <si>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</si>
  <si>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No Test Case</t>
  </si>
  <si>
    <t>CP</t>
  </si>
  <si>
    <t>CR</t>
  </si>
  <si>
    <t>F</t>
  </si>
  <si>
    <t>RR</t>
  </si>
  <si>
    <t>Average</t>
  </si>
  <si>
    <t>Retrieval</t>
  </si>
  <si>
    <t>Generation</t>
  </si>
  <si>
    <t>Total Average</t>
  </si>
  <si>
    <t>Total Average Score</t>
  </si>
  <si>
    <t>Apa saja jenis beasiswa yang ditawarkan oleh Universitas Pendidikan Ganesha?</t>
  </si>
  <si>
    <t>Apa jenis-jenis beasiswa untuk mahasiswa undiksha?</t>
  </si>
  <si>
    <t>Saya mau tahu tentang Beasiswa Afirmasi Dikti (Adik) Papua</t>
  </si>
  <si>
    <t>Bagaimana proses pendaftaran untuk mengikuti Program Adik Papua?</t>
  </si>
  <si>
    <t>Apa tujuan dari Program Beasiswa Afirmasi Dikti (Adik) Papua?</t>
  </si>
  <si>
    <t>Di mana saya dapat melihat informasi daya tampung mahasiswa baru Universitas Pendidikan Ganesha untuk tahun akademik 2024/2025?</t>
  </si>
  <si>
    <t>Apa saja informasi yang tersedia dalam informasi daya tampung mahasiswa baru Universitas Pendidikan Ganesha?</t>
  </si>
  <si>
    <t>Dimana melihat informasi daya tampung Mahasiswa Baru Undiksha Tahun Akademik 2024/2025?</t>
  </si>
  <si>
    <t>Berapa jumlah daya tampung mahasiswa program studi ilmu komputer S1?</t>
  </si>
  <si>
    <t>Apa syarat calon mahasiswa boleh ikut SMBJM di Undiksha?</t>
  </si>
  <si>
    <t>Apa yang dimaksud Estimasi Biaya Kuliah?</t>
  </si>
  <si>
    <t>Kenapa estimasi biaya kuliah ada di Undiksha?</t>
  </si>
  <si>
    <t>Apa itu estimasi biaya kuliah undiksha?</t>
  </si>
  <si>
    <t>Fasilitas apa yang dimiliki undiksha?</t>
  </si>
  <si>
    <t>Apa fasilitas yang disediakan Undiksha?</t>
  </si>
  <si>
    <t>Dimana kita bisa mendapatkan informasi fasilitas layanan konseling?</t>
  </si>
  <si>
    <t>Bagaimana cara mendapatkan informasi mengenai layanan konseling di Universitas Pendidikan Ganesha?</t>
  </si>
  <si>
    <t>Siapa nama Dekan Fakultas Bahasa dan Seni?</t>
  </si>
  <si>
    <t>Nama Dekan Fakultas Bahasa dan Seni</t>
  </si>
  <si>
    <t>Informasi mengenai Fakultas Bahasa dan Seni</t>
  </si>
  <si>
    <t>Sebutkan informasi tentang Fakultas Bahasa dan Seni</t>
  </si>
  <si>
    <t>Berikan info mengenai Fakultas Bahasa dan Seni</t>
  </si>
  <si>
    <t>Siapa kepala UPA TIK Undiksha?</t>
  </si>
  <si>
    <t>Siapa nama kepala UPA TIK Undiksha?</t>
  </si>
  <si>
    <t>Nama kepala UPA TIK Undiksha</t>
  </si>
  <si>
    <t>Apa motto Undiksha?</t>
  </si>
  <si>
    <t>Motto yang dimiliki undiksha?</t>
  </si>
  <si>
    <t>Sebutkan motto yang dimiliki Undiksha!</t>
  </si>
  <si>
    <t>Undiksha memiliki akreditasi apa saja?</t>
  </si>
  <si>
    <t>Akreditasi apa yang dimiliki undiksha?</t>
  </si>
  <si>
    <t>Apa visi Undiksha?</t>
  </si>
  <si>
    <t>Siapa rektor undiksha?</t>
  </si>
  <si>
    <t>Siapa nama rektor Undiksha?</t>
  </si>
  <si>
    <t>Mau cek kelulusan SMBJM nomor pendaftaran 3242000006 tanggal lahir 2005-11-30</t>
  </si>
  <si>
    <t>Gimana cara cek kelulusan SMBJM dengan nomor pendaftaran 3242000006 tanggal lahir 2005-11-30</t>
  </si>
  <si>
    <t>Saya ingin mengecek status kelulusan SMBJM</t>
  </si>
  <si>
    <t>Saya bingung mau cek status kelulusan SMBJM</t>
  </si>
  <si>
    <t>Gimana caranya cek status kelulusan SMBJM?</t>
  </si>
  <si>
    <t>Saya ingin cetak KTM, NIM saya adalah 2115101014</t>
  </si>
  <si>
    <t>NIM saya 2115101014 ingin cetak KTM</t>
  </si>
  <si>
    <t>Saya mau cetak KTM dengan NIM 2115101014</t>
  </si>
  <si>
    <t>Dimana saya dapat melihat KTM?</t>
  </si>
  <si>
    <t>Apa visi Fakultas Ekonomi?</t>
  </si>
  <si>
    <t>Siapa nama Wakil Dekan Fakultas Ekonomi?</t>
  </si>
  <si>
    <t>Nama Wakil Dekan FE</t>
  </si>
  <si>
    <t>Visi yang dimiliki Fakultas Ekonomi</t>
  </si>
  <si>
    <t>Informasi web FHIS</t>
  </si>
  <si>
    <t>Apakah FHIS punya web?</t>
  </si>
  <si>
    <t>Web FHIS Undiksha</t>
  </si>
  <si>
    <t>Apakah FHIS punya video profil?</t>
  </si>
  <si>
    <t>Video profil FHIS</t>
  </si>
  <si>
    <t>Siapa nama dekan FIP Undiksha?</t>
  </si>
  <si>
    <t>Nama dekan FIP</t>
  </si>
  <si>
    <t>FIP nama dekannya siapa?</t>
  </si>
  <si>
    <t>Kapan FIP mulai berdiri?</t>
  </si>
  <si>
    <t>Kapan FIP mulai berdiri dengan jurusan yang awal?</t>
  </si>
  <si>
    <t>Kapan FIP berdiri dan apa jurusan awalnya?</t>
  </si>
  <si>
    <t>FK didirikan kapan?</t>
  </si>
  <si>
    <t>Apa visi FK?</t>
  </si>
  <si>
    <t>Apa visi yang dimiliki FK?</t>
  </si>
  <si>
    <t>Visi dari FK</t>
  </si>
  <si>
    <t>Apa visi yang dimiliki FMIPA?</t>
  </si>
  <si>
    <t>Apa visi FMIPA?</t>
  </si>
  <si>
    <t>Siapa nama dekan FMIPA?</t>
  </si>
  <si>
    <t>Nama dekan FMIPA</t>
  </si>
  <si>
    <t>Dekan FMIPA siapa?</t>
  </si>
  <si>
    <t>Kapan program studi Pendidikan Olahraga dan Kesehatan berdiri di bawah Jurusan Pendidikan Matematika dan Ilmu Pengetahuan Alam (MIPA)?</t>
  </si>
  <si>
    <t>Kapan Program Studi Pendidikan Olahraga dan Kesehatan pertama kali berdiri?</t>
  </si>
  <si>
    <t>Kapan Program Studi Pendidikan Olahraga dan Kesehatan berdiri dan jurusan dibawahnya?</t>
  </si>
  <si>
    <t>Apa visi FOK?</t>
  </si>
  <si>
    <t>Visi dari FOK adalah</t>
  </si>
  <si>
    <t>Sebutkan visi dari FOK!</t>
  </si>
  <si>
    <t>Kapan FTK didirikan?</t>
  </si>
  <si>
    <t>Kapan FTK berdiri dan program studi awal apa yang ditawarkan?</t>
  </si>
  <si>
    <t>FTK kapan mulai berdiri? Dan apa program studi yang awal ditawarkan?</t>
  </si>
  <si>
    <t>Siapa nama dekan FTK?</t>
  </si>
  <si>
    <t>Nama dekan FTK</t>
  </si>
  <si>
    <t>Dekan FTK siapa?</t>
  </si>
  <si>
    <t>Kurikulum Undiksha sesuai dengan apa?</t>
  </si>
  <si>
    <t>Bagaimana kurikulum di Undiksha?</t>
  </si>
  <si>
    <t>Apa saja pedoman dari pengembangan kurikulum di Undiksha?</t>
  </si>
  <si>
    <t>Apa saja jenis kecerdasan yang dikembangkan di kurikulum Undiksha?</t>
  </si>
  <si>
    <t>Bagaimana falsafah Tri Hita Karana diterapkan dalam pengembangan kecerdasan di Universitas Pendidikan Ganesha?</t>
  </si>
  <si>
    <t>Apa jenis-jenis kecerdasan pada kurikulum Undiksha berdasarkan falsafah Tri Hita Karana?</t>
  </si>
  <si>
    <t>Nama direktur pascasarjana undiksha</t>
  </si>
  <si>
    <t>Siapa Direktur Pascasarjana Universitas Pendidikan Ganesha?</t>
  </si>
  <si>
    <t>Apa saja program doktoral yang ditawarkan oleh Fakultas Pascasarjana Universitas Pendidikan Ganesha?</t>
  </si>
  <si>
    <t>Sebutkan program doktoral di Fakultas Pascasarjana Universitas Pendidikan Ganesha</t>
  </si>
  <si>
    <t>Informasi cara pembayaran UKT Mahasiswa Baru Undiksha dengan Layanan BRIVA</t>
  </si>
  <si>
    <t>Di mana saya dapat menemukan informasi lebih lanjut mengenai prosedur pembayaran UKT mahasiswa baru Universitas Pendidikan Ganesha?</t>
  </si>
  <si>
    <t>Dimana informasi lebih lanjut mengenai prosedur pembayaran UKT dengan BRIVA?</t>
  </si>
  <si>
    <t>Link informasi prosedur mengenai cara pembayaran UKT untuk Mahasiswa Baru dengan BRIVA</t>
  </si>
  <si>
    <t>Apa itu BRI Virtual Account (BRIVA) dan bagaimana cara menggunakannya untuk pembayaran UKT di Undiksha?</t>
  </si>
  <si>
    <t>Apa tugas utama dan fungsi UPA TIK Undiksha?</t>
  </si>
  <si>
    <t>Tugas utama dari UPA TIK dan fungsinya di Undiksha</t>
  </si>
  <si>
    <t>Bagaimana cara mendapat informasi lebih lanjut mengenai UKM di Undiksha?</t>
  </si>
  <si>
    <t>Apa langkah-langkah untuk mendapat informasi lebih lanjut tentang UKM di Undiksha?</t>
  </si>
  <si>
    <t>Apa fungsi utama UKM?</t>
  </si>
  <si>
    <t>Apa fungsi utama dari UKM di Universitas Pendidikan Ganesha?</t>
  </si>
  <si>
    <t>Berapa biaya mengikuti Tes SNBT?</t>
  </si>
  <si>
    <t>Berapa biaya yang diperlukan untuk mengikuti SNBT?</t>
  </si>
  <si>
    <t>Biaya untuk mengikuti SNBT</t>
  </si>
  <si>
    <t>Kapan pelaksanaan SNBT?</t>
  </si>
  <si>
    <t>Jadwal SNBT</t>
  </si>
  <si>
    <t>Kapan pelaksanaan SNBP?</t>
  </si>
  <si>
    <t>Jadwal SNBP</t>
  </si>
  <si>
    <t>Apa syarat mendaftar SNBP?</t>
  </si>
  <si>
    <t>Syarat bagi siswa yang ingin mendaftar SNBP</t>
  </si>
  <si>
    <t>Apa kriteria untuk peserta UTBK?</t>
  </si>
  <si>
    <t>Kriteria peserta UTBK</t>
  </si>
  <si>
    <t>Apa saja kriteria peserta untuk bisa mengikuti UTBK?</t>
  </si>
  <si>
    <t>Apa saja prinsip yang diterapkan dalam Seleksi Nasional Penerimaan Mahasiswa Baru (SNPMB)?</t>
  </si>
  <si>
    <t>SNPMB terdapat prinsip-prinsip apa saja?</t>
  </si>
  <si>
    <t>Prinsip-prinsip SNPMB meliputi apa saja?</t>
  </si>
  <si>
    <t>Jadwal SMBJM</t>
  </si>
  <si>
    <t>Beasiswa di Universitas Pendidikan Ganesha</t>
  </si>
  <si>
    <t>Apakah daya tampung untuk Program Studi Ilmu Komputer (S1) di Universitas Pendidikan banyak?</t>
  </si>
  <si>
    <t>Berapa daya tampung mahasiswa untuk Program Studi Ilmu Komputer (S1) di Undiksha?</t>
  </si>
  <si>
    <t>Siapa saja yang boleh mengikuti seleksi Mahasiswa Baru Jalur Mandiri (SMBJM) di Undiksha?</t>
  </si>
  <si>
    <t>Apa saja fasilitas yang tersedia di Undiksha untuk mendukung proses belajar mengajar?</t>
  </si>
  <si>
    <t>Ingin tau informasi cara mendapatkan layanan konseling di undiksha</t>
  </si>
  <si>
    <t>Kapan Fakultas Kedokteran (FK) didirikan?</t>
  </si>
  <si>
    <t>Siapa Direktur Pascasarjana Undiksha?</t>
  </si>
  <si>
    <t>Program doktoral apa saja yang ada di Fakultas Pascasarjana Undiksha?</t>
  </si>
  <si>
    <t>Dimana informasi mengenai prosedur pembayaran UKT mahasiswa baru Universitas Pendidikan Ganesha?</t>
  </si>
  <si>
    <t>Kapan jadwal pendaftaran untuk SMBJM undiksha dibuka?</t>
  </si>
  <si>
    <t>Fungsi utama UKM di Universitas Pendidikan Ganesha</t>
  </si>
  <si>
    <t>Bagaimana cara mendapatkan informasi mengenai UKM di Universitas Pendidikan Ganesha?</t>
  </si>
  <si>
    <t>Visi Universitas Pendidikan Ganesha apa?</t>
  </si>
  <si>
    <t>Siapa rektor Universitas Pendidikan Ganesha?</t>
  </si>
  <si>
    <t>Siapa pendiri undiksha?</t>
  </si>
  <si>
    <t>Siapa rektor pertama undiksha?</t>
  </si>
  <si>
    <t>Presiden indonesia sekarang</t>
  </si>
  <si>
    <t>Eg1</t>
  </si>
  <si>
    <t>Eg2</t>
  </si>
  <si>
    <t>Eg3</t>
  </si>
  <si>
    <t>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t>
  </si>
  <si>
    <t>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t>
  </si>
  <si>
    <t>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t>
  </si>
  <si>
    <t>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t>
  </si>
  <si>
    <t>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t>
  </si>
  <si>
    <t>Salam Harmoni🙏
Anda dapat melihat informasi daya tampung mahasiswa baru Universitas Pendidikan Ganesha tahun akademik 2024/2025 dengan mengunjungi tautan berikut: [Daya Tampung Mahasiswa Baru 2024/2025](https://undiksha.ac.id/pmb/tahun2024/daya-tampung/).</t>
  </si>
  <si>
    <t>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t>
  </si>
  <si>
    <t>Salam Harmoni🙏
Daya tampung mahasiswa untuk Program Studi Ilmu Komputer (S1) di Universitas Pendidikan Ganesha adalah 110.</t>
  </si>
  <si>
    <t>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</si>
  <si>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</si>
  <si>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</si>
  <si>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</si>
  <si>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</si>
  <si>
    <t>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t>
  </si>
  <si>
    <t>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t>
  </si>
  <si>
    <t>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t>
  </si>
  <si>
    <t>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t>
  </si>
  <si>
    <t>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t>
  </si>
  <si>
    <t>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t>
  </si>
  <si>
    <t>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t>
  </si>
  <si>
    <t>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t>
  </si>
  <si>
    <t>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t>
  </si>
  <si>
    <t>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t>
  </si>
  <si>
    <t>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t>
  </si>
  <si>
    <t>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t>
  </si>
  <si>
    <t>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t>
  </si>
  <si>
    <t>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</si>
  <si>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Salam Harmoni🙏
Jadwal pendaftaran seleksi mahasiswa baru jalur mandiri (SMBJM) Universitas Pendidikan Ganesha untuk tahun 2025 akan diinformasikan segera. Mohon untuk selalu memantau informasi resmi dari Undiksha untuk mendapatkan update terkini.</t>
  </si>
  <si>
    <t>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</si>
  <si>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t>
  </si>
  <si>
    <t>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</si>
  <si>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t>
  </si>
  <si>
    <t>Salam Harmoni🙏
Jadwal Seleksi Nasional Berbasis Tes (SNBT) adalah sebagai berikut:
1. Pendaftaran UTBK-SNBT: 13 Januari – 27 Maret 2025
2. Pelaksanaan UTBK: 23 April – 03 Mei 2025
3. Pengumuman Hasil Seleksi Jalur SNBT: 28 Mei 2025
4. Masa Unduh Sertifikat UTBK: 03 Juni – 31 Juli 2025.</t>
  </si>
  <si>
    <t>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t>
  </si>
  <si>
    <t>Salam Harmoni🙏
Biaya untuk mengikuti Seleksi Nasional Berbasis Tes (SNBT) sebesar Rp200.000,00 (dua ratus ribu rupiah). Pembayaran dapat dilakukan melalui mitra bank seperti Mandiri, BNI, BTN, BRI, dan BSI.</t>
  </si>
  <si>
    <t>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t>
  </si>
  <si>
    <t>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t>
  </si>
  <si>
    <t>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t>
  </si>
  <si>
    <t>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t>
  </si>
  <si>
    <t>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t>
  </si>
  <si>
    <t>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t>
  </si>
  <si>
    <t>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t>
  </si>
  <si>
    <t>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t>
  </si>
  <si>
    <t>Total Reference Context Vector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</si>
</sst>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8"/>
      <name val="Calibri"/>
      <family val="2"/>
      <scheme val="minor"/>
    </font>
    <font>
      <b/>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2" fontId="0" fillId="0" borderId="1" xfId="0" applyNumberFormat="1" applyBorder="1" applyAlignment="1">
      <alignment horizontal="center" vertical="top"/>
    </xf>
    <xf numFmtId="0" fontId="0" fillId="0" borderId="1" xfId="0" applyBorder="1" applyAlignment="1">
      <alignment horizontal="center"/>
    </xf>
    <xf numFmtId="0" fontId="0" fillId="0" borderId="1" xfId="0" applyBorder="1"/>
    <xf numFmtId="2" fontId="3" fillId="0" borderId="1" xfId="0" applyNumberFormat="1" applyFont="1" applyBorder="1" applyAlignment="1">
      <alignment horizontal="center"/>
    </xf>
    <xf numFmtId="0" fontId="0" fillId="0" borderId="1" xfId="0" applyBorder="1" applyAlignment="1">
      <alignment horizontal="center" vertical="top" wrapText="1"/>
    </xf>
    <xf numFmtId="0" fontId="0" fillId="0" borderId="0" xfId="0" applyAlignment="1">
      <alignment wrapText="1"/>
    </xf>
    <xf numFmtId="2" fontId="0" fillId="0" borderId="1" xfId="0" applyNumberFormat="1" applyBorder="1" applyAlignment="1">
      <alignment horizontal="center"/>
    </xf>
    <xf numFmtId="2" fontId="1" fillId="2" borderId="1" xfId="0" applyNumberFormat="1" applyFont="1" applyFill="1" applyBorder="1" applyAlignment="1">
      <alignment horizontal="center" vertical="center"/>
    </xf>
    <xf numFmtId="2" fontId="0" fillId="0" borderId="0" xfId="0" applyNumberFormat="1" applyAlignment="1">
      <alignment horizontal="center"/>
    </xf>
    <xf numFmtId="2" fontId="1" fillId="0" borderId="1" xfId="0" applyNumberFormat="1"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2" fontId="0" fillId="0" borderId="1" xfId="0" applyNumberFormat="1" applyBorder="1" applyAlignment="1">
      <alignment horizontal="center" vertical="top" wrapText="1"/>
    </xf>
    <xf numFmtId="0" fontId="0" fillId="0" borderId="0" xfId="0" applyAlignment="1">
      <alignment vertical="top" wrapText="1"/>
    </xf>
    <xf numFmtId="0" fontId="0" fillId="0" borderId="1" xfId="0" applyBorder="1" applyAlignment="1">
      <alignment horizontal="center" wrapText="1"/>
    </xf>
    <xf numFmtId="0" fontId="0" fillId="0" borderId="1" xfId="0" applyBorder="1" applyAlignment="1">
      <alignment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3" fillId="0" borderId="2" xfId="0" applyFont="1" applyBorder="1" applyAlignment="1">
      <alignment horizontal="right"/>
    </xf>
    <xf numFmtId="0" fontId="3" fillId="0" borderId="4" xfId="0" applyFont="1" applyBorder="1" applyAlignment="1">
      <alignment horizontal="right"/>
    </xf>
    <xf numFmtId="0" fontId="3" fillId="0" borderId="3" xfId="0" applyFont="1" applyBorder="1" applyAlignment="1">
      <alignment horizontal="right"/>
    </xf>
    <xf numFmtId="0" fontId="3" fillId="0" borderId="1" xfId="0" applyFont="1" applyBorder="1" applyAlignment="1">
      <alignment horizontal="right"/>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RAGAS Evaluations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20146069346536"/>
          <c:y val="0.20584574035549594"/>
          <c:w val="0.84345653090390682"/>
          <c:h val="0.6116780843305385"/>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Context Precision</c:v>
              </c:pt>
              <c:pt idx="1">
                <c:v>Context Recall</c:v>
              </c:pt>
              <c:pt idx="2">
                <c:v>Faithfulness</c:v>
              </c:pt>
              <c:pt idx="3">
                <c:v>Response Relevancy</c:v>
              </c:pt>
            </c:strLit>
          </c:cat>
          <c:val>
            <c:numRef>
              <c:f>'Final Score'!$B$54:$E$54</c:f>
              <c:numCache>
                <c:formatCode>0.00</c:formatCode>
                <c:ptCount val="4"/>
                <c:pt idx="0">
                  <c:v>0</c:v>
                </c:pt>
                <c:pt idx="1">
                  <c:v>0.6375238095238096</c:v>
                </c:pt>
                <c:pt idx="2">
                  <c:v>0.98449999999999993</c:v>
                </c:pt>
                <c:pt idx="3">
                  <c:v>0.85901560927639264</c:v>
                </c:pt>
              </c:numCache>
            </c:numRef>
          </c:val>
          <c:extLst>
            <c:ext xmlns:c16="http://schemas.microsoft.com/office/drawing/2014/chart" uri="{C3380CC4-5D6E-409C-BE32-E72D297353CC}">
              <c16:uniqueId val="{00000000-34F9-4A10-8972-08FF9AFC412F}"/>
            </c:ext>
          </c:extLst>
        </c:ser>
        <c:dLbls>
          <c:dLblPos val="outEnd"/>
          <c:showLegendKey val="0"/>
          <c:showVal val="1"/>
          <c:showCatName val="0"/>
          <c:showSerName val="0"/>
          <c:showPercent val="0"/>
          <c:showBubbleSize val="0"/>
        </c:dLbls>
        <c:gapWidth val="219"/>
        <c:overlap val="-27"/>
        <c:axId val="949096688"/>
        <c:axId val="949097168"/>
      </c:barChart>
      <c:catAx>
        <c:axId val="94909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b="1"/>
                  <a:t>Metric evaluations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7168"/>
        <c:crosses val="autoZero"/>
        <c:auto val="1"/>
        <c:lblAlgn val="ctr"/>
        <c:lblOffset val="100"/>
        <c:noMultiLvlLbl val="0"/>
      </c:catAx>
      <c:valAx>
        <c:axId val="949097168"/>
        <c:scaling>
          <c:orientation val="minMax"/>
          <c:max val="1"/>
          <c:min val="0.7500000000000001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6688"/>
        <c:crosses val="autoZero"/>
        <c:crossBetween val="between"/>
      </c:valAx>
      <c:spPr>
        <a:noFill/>
        <a:ln>
          <a:noFill/>
        </a:ln>
        <a:effectLst/>
      </c:spPr>
    </c:plotArea>
    <c:plotVisOnly val="1"/>
    <c:dispBlanksAs val="gap"/>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Metric Context</a:t>
            </a:r>
            <a:r>
              <a:rPr lang="en-US" b="1" baseline="0"/>
              <a:t> P</a:t>
            </a:r>
            <a:r>
              <a:rPr lang="en-US" b="1"/>
              <a:t>recision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Precision</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Score'!$B$3:$B$3</c:f>
              <c:numCache>
                <c:formatCode>0.00</c:formatCode>
                <c:ptCount val="1"/>
                <c:pt idx="0">
                  <c:v>0</c:v>
                </c:pt>
              </c:numCache>
            </c:numRef>
          </c:val>
          <c:smooth val="0"/>
          <c:extLst>
            <c:ext xmlns:c16="http://schemas.microsoft.com/office/drawing/2014/chart" uri="{C3380CC4-5D6E-409C-BE32-E72D297353CC}">
              <c16:uniqueId val="{00000001-2878-4D28-8CA1-5354D4FD46A8}"/>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Test case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7000000000000000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R</a:t>
            </a:r>
            <a:r>
              <a:rPr lang="en-US"/>
              <a:t>ecall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Recall</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Score'!$C$3:$C$27</c:f>
              <c:numCache>
                <c:formatCode>0.00</c:formatCode>
                <c:ptCount val="25"/>
                <c:pt idx="0">
                  <c:v>7.1428571428571425E-2</c:v>
                </c:pt>
                <c:pt idx="1">
                  <c:v>0.5</c:v>
                </c:pt>
                <c:pt idx="2">
                  <c:v>0.16666666666666666</c:v>
                </c:pt>
                <c:pt idx="3">
                  <c:v>0.5</c:v>
                </c:pt>
                <c:pt idx="4">
                  <c:v>1</c:v>
                </c:pt>
                <c:pt idx="5">
                  <c:v>1</c:v>
                </c:pt>
                <c:pt idx="6">
                  <c:v>0.2</c:v>
                </c:pt>
                <c:pt idx="7">
                  <c:v>1</c:v>
                </c:pt>
                <c:pt idx="8">
                  <c:v>1</c:v>
                </c:pt>
                <c:pt idx="9">
                  <c:v>0.33333333333333331</c:v>
                </c:pt>
                <c:pt idx="10">
                  <c:v>1</c:v>
                </c:pt>
                <c:pt idx="11">
                  <c:v>0.5</c:v>
                </c:pt>
                <c:pt idx="12">
                  <c:v>0.5</c:v>
                </c:pt>
                <c:pt idx="13">
                  <c:v>0.5</c:v>
                </c:pt>
                <c:pt idx="14">
                  <c:v>1</c:v>
                </c:pt>
                <c:pt idx="15">
                  <c:v>0.25</c:v>
                </c:pt>
                <c:pt idx="16">
                  <c:v>1</c:v>
                </c:pt>
                <c:pt idx="17">
                  <c:v>0.25</c:v>
                </c:pt>
                <c:pt idx="18">
                  <c:v>1</c:v>
                </c:pt>
                <c:pt idx="19">
                  <c:v>1</c:v>
                </c:pt>
                <c:pt idx="20">
                  <c:v>0.33333333333333331</c:v>
                </c:pt>
                <c:pt idx="21">
                  <c:v>0.5</c:v>
                </c:pt>
                <c:pt idx="22">
                  <c:v>0.33333333333333331</c:v>
                </c:pt>
                <c:pt idx="23">
                  <c:v>1</c:v>
                </c:pt>
                <c:pt idx="24">
                  <c:v>1</c:v>
                </c:pt>
              </c:numCache>
            </c:numRef>
          </c:val>
          <c:smooth val="0"/>
          <c:extLst>
            <c:ext xmlns:c16="http://schemas.microsoft.com/office/drawing/2014/chart" uri="{C3380CC4-5D6E-409C-BE32-E72D297353CC}">
              <c16:uniqueId val="{00000001-510A-4BEB-A199-FF2E1D11D895}"/>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Faithfulness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Faithfulness</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Score'!$D$3:$D$52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0.875</c:v>
                </c:pt>
                <c:pt idx="46">
                  <c:v>0.8</c:v>
                </c:pt>
                <c:pt idx="47">
                  <c:v>0.75</c:v>
                </c:pt>
                <c:pt idx="48">
                  <c:v>0.8</c:v>
                </c:pt>
                <c:pt idx="49">
                  <c:v>1</c:v>
                </c:pt>
              </c:numCache>
            </c:numRef>
          </c:val>
          <c:smooth val="0"/>
          <c:extLst>
            <c:ext xmlns:c16="http://schemas.microsoft.com/office/drawing/2014/chart" uri="{C3380CC4-5D6E-409C-BE32-E72D297353CC}">
              <c16:uniqueId val="{00000001-17B7-4412-900A-A505A07F2B60}"/>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Response Relevancy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Response Relevancy</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Score'!$E$3:$E$52</c:f>
              <c:numCache>
                <c:formatCode>0.00</c:formatCode>
                <c:ptCount val="50"/>
                <c:pt idx="0">
                  <c:v>0.76170501431540105</c:v>
                </c:pt>
                <c:pt idx="1">
                  <c:v>0.80982548427416268</c:v>
                </c:pt>
                <c:pt idx="2">
                  <c:v>0.83688674310992839</c:v>
                </c:pt>
                <c:pt idx="3">
                  <c:v>0.86440026625069288</c:v>
                </c:pt>
                <c:pt idx="4">
                  <c:v>0.88471054302820085</c:v>
                </c:pt>
                <c:pt idx="5">
                  <c:v>0.75253946345172784</c:v>
                </c:pt>
                <c:pt idx="6">
                  <c:v>0.88680199748219468</c:v>
                </c:pt>
                <c:pt idx="7">
                  <c:v>0.80687199784055386</c:v>
                </c:pt>
                <c:pt idx="8">
                  <c:v>0.93998011626732092</c:v>
                </c:pt>
                <c:pt idx="9">
                  <c:v>0.93525161069690499</c:v>
                </c:pt>
                <c:pt idx="10">
                  <c:v>0.89212951300674115</c:v>
                </c:pt>
                <c:pt idx="11">
                  <c:v>0.84189822952653703</c:v>
                </c:pt>
                <c:pt idx="12">
                  <c:v>0.73657402592247434</c:v>
                </c:pt>
                <c:pt idx="13">
                  <c:v>0.88771553966581873</c:v>
                </c:pt>
                <c:pt idx="14">
                  <c:v>0.80731691451692333</c:v>
                </c:pt>
                <c:pt idx="15">
                  <c:v>0.92109329220621516</c:v>
                </c:pt>
                <c:pt idx="16">
                  <c:v>0.84238246917305259</c:v>
                </c:pt>
                <c:pt idx="17">
                  <c:v>0.90858932692763583</c:v>
                </c:pt>
                <c:pt idx="18">
                  <c:v>0.98392905363163141</c:v>
                </c:pt>
                <c:pt idx="19">
                  <c:v>0.90590848904502597</c:v>
                </c:pt>
                <c:pt idx="20">
                  <c:v>0.9057018862402858</c:v>
                </c:pt>
                <c:pt idx="21">
                  <c:v>0.88081710646046896</c:v>
                </c:pt>
                <c:pt idx="22">
                  <c:v>0.90398912279127719</c:v>
                </c:pt>
                <c:pt idx="23">
                  <c:v>0.91277938856830299</c:v>
                </c:pt>
                <c:pt idx="24">
                  <c:v>0.89740545995089072</c:v>
                </c:pt>
                <c:pt idx="25">
                  <c:v>0.85764525606298514</c:v>
                </c:pt>
                <c:pt idx="26">
                  <c:v>0.80837504653803505</c:v>
                </c:pt>
                <c:pt idx="27">
                  <c:v>0.85763782968575064</c:v>
                </c:pt>
                <c:pt idx="28">
                  <c:v>0.79821532354210234</c:v>
                </c:pt>
                <c:pt idx="29">
                  <c:v>0.76496760527611352</c:v>
                </c:pt>
                <c:pt idx="30">
                  <c:v>0.93229094456408834</c:v>
                </c:pt>
                <c:pt idx="31">
                  <c:v>0.83737568331669265</c:v>
                </c:pt>
                <c:pt idx="32">
                  <c:v>0.86750100737364522</c:v>
                </c:pt>
                <c:pt idx="33">
                  <c:v>0.92350748740114508</c:v>
                </c:pt>
                <c:pt idx="34">
                  <c:v>0.94589752223457113</c:v>
                </c:pt>
                <c:pt idx="35">
                  <c:v>0.91360048047282294</c:v>
                </c:pt>
                <c:pt idx="36">
                  <c:v>0.93707892837099604</c:v>
                </c:pt>
                <c:pt idx="37">
                  <c:v>0.91213227117131213</c:v>
                </c:pt>
                <c:pt idx="38">
                  <c:v>0.92073411265131877</c:v>
                </c:pt>
                <c:pt idx="39">
                  <c:v>0.90426964391318876</c:v>
                </c:pt>
                <c:pt idx="40">
                  <c:v>0.84218185253416122</c:v>
                </c:pt>
                <c:pt idx="41">
                  <c:v>0.72353714308184769</c:v>
                </c:pt>
                <c:pt idx="42">
                  <c:v>0.75768426389999333</c:v>
                </c:pt>
                <c:pt idx="43">
                  <c:v>0.86146988108181777</c:v>
                </c:pt>
                <c:pt idx="44">
                  <c:v>0.77264097600753201</c:v>
                </c:pt>
                <c:pt idx="45">
                  <c:v>0.95658971765814937</c:v>
                </c:pt>
                <c:pt idx="46">
                  <c:v>0.88289961446655563</c:v>
                </c:pt>
                <c:pt idx="47">
                  <c:v>0.79038940653951562</c:v>
                </c:pt>
                <c:pt idx="48">
                  <c:v>0.99562344630014488</c:v>
                </c:pt>
                <c:pt idx="49">
                  <c:v>0.47933196532479122</c:v>
                </c:pt>
              </c:numCache>
            </c:numRef>
          </c:val>
          <c:smooth val="0"/>
          <c:extLst>
            <c:ext xmlns:c16="http://schemas.microsoft.com/office/drawing/2014/chart" uri="{C3380CC4-5D6E-409C-BE32-E72D297353CC}">
              <c16:uniqueId val="{00000001-DDCD-4DC9-9DC7-BDCEA2296047}"/>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232059</xdr:colOff>
      <xdr:row>2</xdr:row>
      <xdr:rowOff>1592</xdr:rowOff>
    </xdr:from>
    <xdr:to>
      <xdr:col>19</xdr:col>
      <xdr:colOff>464613</xdr:colOff>
      <xdr:row>18</xdr:row>
      <xdr:rowOff>48120</xdr:rowOff>
    </xdr:to>
    <xdr:graphicFrame macro="">
      <xdr:nvGraphicFramePr>
        <xdr:cNvPr id="2" name="Chart 1">
          <a:extLst>
            <a:ext uri="{FF2B5EF4-FFF2-40B4-BE49-F238E27FC236}">
              <a16:creationId xmlns:a16="http://schemas.microsoft.com/office/drawing/2014/main" id="{54D4DE72-D57A-4970-AA7E-2CE751BAA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1100</xdr:colOff>
      <xdr:row>19</xdr:row>
      <xdr:rowOff>25621</xdr:rowOff>
    </xdr:from>
    <xdr:to>
      <xdr:col>15</xdr:col>
      <xdr:colOff>234671</xdr:colOff>
      <xdr:row>35</xdr:row>
      <xdr:rowOff>75336</xdr:rowOff>
    </xdr:to>
    <xdr:graphicFrame macro="">
      <xdr:nvGraphicFramePr>
        <xdr:cNvPr id="3" name="Chart 2">
          <a:extLst>
            <a:ext uri="{FF2B5EF4-FFF2-40B4-BE49-F238E27FC236}">
              <a16:creationId xmlns:a16="http://schemas.microsoft.com/office/drawing/2014/main" id="{1C52C2AA-6709-4F8F-B821-3446AE6B2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407648</xdr:colOff>
      <xdr:row>19</xdr:row>
      <xdr:rowOff>22094</xdr:rowOff>
    </xdr:from>
    <xdr:to>
      <xdr:col>24</xdr:col>
      <xdr:colOff>36549</xdr:colOff>
      <xdr:row>35</xdr:row>
      <xdr:rowOff>71809</xdr:rowOff>
    </xdr:to>
    <xdr:graphicFrame macro="">
      <xdr:nvGraphicFramePr>
        <xdr:cNvPr id="4" name="Chart 3">
          <a:extLst>
            <a:ext uri="{FF2B5EF4-FFF2-40B4-BE49-F238E27FC236}">
              <a16:creationId xmlns:a16="http://schemas.microsoft.com/office/drawing/2014/main" id="{5D890477-516C-4AEC-A462-B35D8611F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36</xdr:row>
      <xdr:rowOff>53555</xdr:rowOff>
    </xdr:from>
    <xdr:to>
      <xdr:col>15</xdr:col>
      <xdr:colOff>238349</xdr:colOff>
      <xdr:row>52</xdr:row>
      <xdr:rowOff>103269</xdr:rowOff>
    </xdr:to>
    <xdr:graphicFrame macro="">
      <xdr:nvGraphicFramePr>
        <xdr:cNvPr id="5" name="Chart 4">
          <a:extLst>
            <a:ext uri="{FF2B5EF4-FFF2-40B4-BE49-F238E27FC236}">
              <a16:creationId xmlns:a16="http://schemas.microsoft.com/office/drawing/2014/main" id="{8A5979BB-818D-4363-BBF5-B21B0A526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411326</xdr:colOff>
      <xdr:row>36</xdr:row>
      <xdr:rowOff>50028</xdr:rowOff>
    </xdr:from>
    <xdr:to>
      <xdr:col>24</xdr:col>
      <xdr:colOff>40227</xdr:colOff>
      <xdr:row>52</xdr:row>
      <xdr:rowOff>99742</xdr:rowOff>
    </xdr:to>
    <xdr:graphicFrame macro="">
      <xdr:nvGraphicFramePr>
        <xdr:cNvPr id="6" name="Chart 5">
          <a:extLst>
            <a:ext uri="{FF2B5EF4-FFF2-40B4-BE49-F238E27FC236}">
              <a16:creationId xmlns:a16="http://schemas.microsoft.com/office/drawing/2014/main" id="{80C48356-F1AD-4C2E-B1A5-6DB9C4162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5</v>
    <v>8</v>
    <v>24</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F2E3-3793-451E-8684-783399254607}">
  <sheetPr codeName="Sheet1"/>
  <dimension ref="A1:F27"/>
  <sheetViews>
    <sheetView tabSelected="1" zoomScale="70" zoomScaleNormal="70" workbookViewId="0">
      <pane ySplit="2" topLeftCell="A3" activePane="bottomLeft" state="frozen"/>
      <selection pane="bottomLeft" activeCell="G3" sqref="G3"/>
    </sheetView>
  </sheetViews>
  <sheetFormatPr defaultRowHeight="15" x14ac:dyDescent="0.25"/>
  <cols>
    <col min="1" max="1" width="6.140625" bestFit="1" customWidth="1"/>
    <col min="2" max="3" width="37.5703125" customWidth="1"/>
    <col min="4" max="4" width="31" style="2" customWidth="1"/>
    <col min="5" max="6" width="37.5703125" customWidth="1"/>
    <col min="7" max="10" width="45.5703125" customWidth="1"/>
  </cols>
  <sheetData>
    <row r="1" spans="1:6" ht="18.75" x14ac:dyDescent="0.25">
      <c r="A1" s="25" t="s">
        <v>0</v>
      </c>
      <c r="B1" s="27" t="s">
        <v>5</v>
      </c>
      <c r="C1" s="28"/>
      <c r="D1" s="29"/>
      <c r="E1" s="24" t="s">
        <v>6</v>
      </c>
      <c r="F1" s="24"/>
    </row>
    <row r="2" spans="1:6" ht="37.5" x14ac:dyDescent="0.25">
      <c r="A2" s="26"/>
      <c r="B2" s="1" t="s">
        <v>1</v>
      </c>
      <c r="C2" s="1" t="s">
        <v>3</v>
      </c>
      <c r="D2" s="19" t="s">
        <v>284</v>
      </c>
      <c r="E2" s="1" t="s">
        <v>74</v>
      </c>
      <c r="F2" s="1" t="s">
        <v>2</v>
      </c>
    </row>
    <row r="3" spans="1:6" s="12" customFormat="1" ht="409.5" x14ac:dyDescent="0.25">
      <c r="A3" s="11">
        <v>1</v>
      </c>
      <c r="B3" s="6" t="s">
        <v>29</v>
      </c>
      <c r="C3" s="6" t="s">
        <v>75</v>
      </c>
      <c r="D3" s="11">
        <v>14</v>
      </c>
      <c r="E3" s="6" t="s">
        <v>241</v>
      </c>
      <c r="F3" s="6" t="s">
        <v>242</v>
      </c>
    </row>
    <row r="4" spans="1:6" s="12" customFormat="1" ht="409.5" x14ac:dyDescent="0.25">
      <c r="A4" s="11">
        <v>2</v>
      </c>
      <c r="B4" s="6" t="s">
        <v>30</v>
      </c>
      <c r="C4" s="6" t="s">
        <v>76</v>
      </c>
      <c r="D4" s="11">
        <v>2</v>
      </c>
      <c r="E4" s="6" t="s">
        <v>243</v>
      </c>
      <c r="F4" s="6" t="s">
        <v>244</v>
      </c>
    </row>
    <row r="5" spans="1:6" s="12" customFormat="1" ht="409.5" x14ac:dyDescent="0.25">
      <c r="A5" s="11">
        <v>3</v>
      </c>
      <c r="B5" s="6" t="s">
        <v>31</v>
      </c>
      <c r="C5" s="6" t="s">
        <v>77</v>
      </c>
      <c r="D5" s="11">
        <v>6</v>
      </c>
      <c r="E5" s="6" t="s">
        <v>245</v>
      </c>
      <c r="F5" s="6" t="s">
        <v>246</v>
      </c>
    </row>
    <row r="6" spans="1:6" s="12" customFormat="1" ht="409.5" x14ac:dyDescent="0.25">
      <c r="A6" s="11">
        <v>4</v>
      </c>
      <c r="B6" s="6" t="s">
        <v>32</v>
      </c>
      <c r="C6" s="6" t="s">
        <v>61</v>
      </c>
      <c r="D6" s="11">
        <v>2</v>
      </c>
      <c r="E6" s="6" t="s">
        <v>247</v>
      </c>
      <c r="F6" s="6" t="s">
        <v>248</v>
      </c>
    </row>
    <row r="7" spans="1:6" s="12" customFormat="1" ht="409.5" x14ac:dyDescent="0.25">
      <c r="A7" s="11">
        <v>5</v>
      </c>
      <c r="B7" s="6" t="s">
        <v>33</v>
      </c>
      <c r="C7" s="6" t="s">
        <v>78</v>
      </c>
      <c r="D7" s="11">
        <v>1</v>
      </c>
      <c r="E7" s="6" t="s">
        <v>249</v>
      </c>
      <c r="F7" s="6" t="s">
        <v>79</v>
      </c>
    </row>
    <row r="8" spans="1:6" s="12" customFormat="1" ht="409.5" x14ac:dyDescent="0.25">
      <c r="A8" s="11">
        <v>6</v>
      </c>
      <c r="B8" s="6" t="s">
        <v>34</v>
      </c>
      <c r="C8" s="6" t="s">
        <v>80</v>
      </c>
      <c r="D8" s="11">
        <v>1</v>
      </c>
      <c r="E8" s="6" t="s">
        <v>250</v>
      </c>
      <c r="F8" s="6" t="s">
        <v>251</v>
      </c>
    </row>
    <row r="9" spans="1:6" s="12" customFormat="1" ht="409.5" x14ac:dyDescent="0.25">
      <c r="A9" s="11">
        <v>7</v>
      </c>
      <c r="B9" s="6" t="s">
        <v>35</v>
      </c>
      <c r="C9" s="6" t="s">
        <v>252</v>
      </c>
      <c r="D9" s="11">
        <v>5</v>
      </c>
      <c r="E9" s="6" t="s">
        <v>253</v>
      </c>
      <c r="F9" s="6" t="s">
        <v>254</v>
      </c>
    </row>
    <row r="10" spans="1:6" s="12" customFormat="1" ht="409.5" x14ac:dyDescent="0.25">
      <c r="A10" s="11">
        <v>8</v>
      </c>
      <c r="B10" s="6" t="s">
        <v>36</v>
      </c>
      <c r="C10" s="6" t="s">
        <v>62</v>
      </c>
      <c r="D10" s="11">
        <v>1</v>
      </c>
      <c r="E10" s="6" t="s">
        <v>255</v>
      </c>
      <c r="F10" s="6" t="s">
        <v>256</v>
      </c>
    </row>
    <row r="11" spans="1:6" s="12" customFormat="1" ht="409.5" x14ac:dyDescent="0.25">
      <c r="A11" s="11">
        <v>9</v>
      </c>
      <c r="B11" s="6" t="s">
        <v>37</v>
      </c>
      <c r="C11" s="6" t="s">
        <v>63</v>
      </c>
      <c r="D11" s="11">
        <v>1</v>
      </c>
      <c r="E11" s="6" t="s">
        <v>257</v>
      </c>
      <c r="F11" s="6" t="s">
        <v>63</v>
      </c>
    </row>
    <row r="12" spans="1:6" s="12" customFormat="1" ht="409.5" x14ac:dyDescent="0.25">
      <c r="A12" s="11">
        <v>10</v>
      </c>
      <c r="B12" s="6" t="s">
        <v>38</v>
      </c>
      <c r="C12" s="6" t="s">
        <v>81</v>
      </c>
      <c r="D12" s="11">
        <v>3</v>
      </c>
      <c r="E12" s="6" t="s">
        <v>258</v>
      </c>
      <c r="F12" s="6" t="s">
        <v>259</v>
      </c>
    </row>
    <row r="13" spans="1:6" s="12" customFormat="1" ht="409.5" x14ac:dyDescent="0.25">
      <c r="A13" s="11">
        <v>11</v>
      </c>
      <c r="B13" s="6" t="s">
        <v>41</v>
      </c>
      <c r="C13" s="6" t="s">
        <v>82</v>
      </c>
      <c r="D13" s="11">
        <v>1</v>
      </c>
      <c r="E13" s="6" t="s">
        <v>260</v>
      </c>
      <c r="F13" s="6" t="s">
        <v>64</v>
      </c>
    </row>
    <row r="14" spans="1:6" s="12" customFormat="1" ht="409.5" x14ac:dyDescent="0.25">
      <c r="A14" s="11">
        <v>12</v>
      </c>
      <c r="B14" s="6" t="s">
        <v>44</v>
      </c>
      <c r="C14" s="6" t="s">
        <v>83</v>
      </c>
      <c r="D14" s="11">
        <v>2</v>
      </c>
      <c r="E14" s="6" t="s">
        <v>261</v>
      </c>
      <c r="F14" s="6" t="s">
        <v>262</v>
      </c>
    </row>
    <row r="15" spans="1:6" s="12" customFormat="1" ht="409.5" x14ac:dyDescent="0.25">
      <c r="A15" s="11">
        <v>13</v>
      </c>
      <c r="B15" s="6" t="s">
        <v>45</v>
      </c>
      <c r="C15" s="6" t="s">
        <v>84</v>
      </c>
      <c r="D15" s="11">
        <v>2</v>
      </c>
      <c r="E15" s="6" t="s">
        <v>263</v>
      </c>
      <c r="F15" s="6" t="s">
        <v>264</v>
      </c>
    </row>
    <row r="16" spans="1:6" s="12" customFormat="1" ht="409.5" x14ac:dyDescent="0.25">
      <c r="A16" s="11">
        <v>14</v>
      </c>
      <c r="B16" s="6" t="s">
        <v>46</v>
      </c>
      <c r="C16" s="6" t="s">
        <v>85</v>
      </c>
      <c r="D16" s="11">
        <v>2</v>
      </c>
      <c r="E16" s="6" t="s">
        <v>265</v>
      </c>
      <c r="F16" s="6" t="s">
        <v>266</v>
      </c>
    </row>
    <row r="17" spans="1:6" s="12" customFormat="1" ht="409.5" x14ac:dyDescent="0.25">
      <c r="A17" s="11">
        <v>15</v>
      </c>
      <c r="B17" s="6" t="s">
        <v>47</v>
      </c>
      <c r="C17" s="6" t="s">
        <v>86</v>
      </c>
      <c r="D17" s="11">
        <v>1</v>
      </c>
      <c r="E17" s="6" t="s">
        <v>267</v>
      </c>
      <c r="F17" s="6" t="s">
        <v>268</v>
      </c>
    </row>
    <row r="18" spans="1:6" s="12" customFormat="1" ht="409.5" x14ac:dyDescent="0.25">
      <c r="A18" s="11">
        <v>16</v>
      </c>
      <c r="B18" s="6" t="s">
        <v>48</v>
      </c>
      <c r="C18" s="6" t="s">
        <v>87</v>
      </c>
      <c r="D18" s="11">
        <v>4</v>
      </c>
      <c r="E18" s="6" t="s">
        <v>269</v>
      </c>
      <c r="F18" s="6" t="s">
        <v>270</v>
      </c>
    </row>
    <row r="19" spans="1:6" s="12" customFormat="1" ht="409.5" x14ac:dyDescent="0.25">
      <c r="A19" s="11">
        <v>17</v>
      </c>
      <c r="B19" s="6" t="s">
        <v>49</v>
      </c>
      <c r="C19" s="6" t="s">
        <v>88</v>
      </c>
      <c r="D19" s="11">
        <v>1</v>
      </c>
      <c r="E19" s="6" t="s">
        <v>271</v>
      </c>
      <c r="F19" s="6" t="s">
        <v>65</v>
      </c>
    </row>
    <row r="20" spans="1:6" s="12" customFormat="1" ht="409.5" x14ac:dyDescent="0.25">
      <c r="A20" s="11">
        <v>18</v>
      </c>
      <c r="B20" s="6" t="s">
        <v>50</v>
      </c>
      <c r="C20" s="6" t="s">
        <v>89</v>
      </c>
      <c r="D20" s="11">
        <v>4</v>
      </c>
      <c r="E20" s="6" t="s">
        <v>272</v>
      </c>
      <c r="F20" s="6" t="s">
        <v>273</v>
      </c>
    </row>
    <row r="21" spans="1:6" s="12" customFormat="1" ht="409.5" x14ac:dyDescent="0.25">
      <c r="A21" s="11">
        <v>19</v>
      </c>
      <c r="B21" s="6" t="s">
        <v>51</v>
      </c>
      <c r="C21" s="6" t="s">
        <v>90</v>
      </c>
      <c r="D21" s="11">
        <v>1</v>
      </c>
      <c r="E21" s="6" t="s">
        <v>274</v>
      </c>
      <c r="F21" s="6" t="s">
        <v>275</v>
      </c>
    </row>
    <row r="22" spans="1:6" s="12" customFormat="1" ht="409.5" x14ac:dyDescent="0.25">
      <c r="A22" s="11">
        <v>20</v>
      </c>
      <c r="B22" s="6" t="s">
        <v>52</v>
      </c>
      <c r="C22" s="6" t="s">
        <v>91</v>
      </c>
      <c r="D22" s="11">
        <v>1</v>
      </c>
      <c r="E22" s="6" t="s">
        <v>276</v>
      </c>
      <c r="F22" s="6" t="s">
        <v>277</v>
      </c>
    </row>
    <row r="23" spans="1:6" s="12" customFormat="1" ht="409.5" x14ac:dyDescent="0.25">
      <c r="A23" s="11">
        <v>21</v>
      </c>
      <c r="B23" s="6" t="s">
        <v>53</v>
      </c>
      <c r="C23" s="6" t="s">
        <v>92</v>
      </c>
      <c r="D23" s="11">
        <v>3</v>
      </c>
      <c r="E23" s="6" t="s">
        <v>278</v>
      </c>
      <c r="F23" s="6" t="s">
        <v>279</v>
      </c>
    </row>
    <row r="24" spans="1:6" s="12" customFormat="1" ht="409.5" x14ac:dyDescent="0.25">
      <c r="A24" s="11">
        <v>22</v>
      </c>
      <c r="B24" s="6" t="s">
        <v>55</v>
      </c>
      <c r="C24" s="6" t="s">
        <v>66</v>
      </c>
      <c r="D24" s="11">
        <v>2</v>
      </c>
      <c r="E24" s="6" t="s">
        <v>280</v>
      </c>
      <c r="F24" s="6" t="s">
        <v>66</v>
      </c>
    </row>
    <row r="25" spans="1:6" s="12" customFormat="1" ht="409.5" x14ac:dyDescent="0.25">
      <c r="A25" s="11">
        <v>23</v>
      </c>
      <c r="B25" s="6" t="s">
        <v>56</v>
      </c>
      <c r="C25" s="6" t="s">
        <v>93</v>
      </c>
      <c r="D25" s="11">
        <v>3</v>
      </c>
      <c r="E25" s="6" t="s">
        <v>281</v>
      </c>
      <c r="F25" s="6" t="s">
        <v>67</v>
      </c>
    </row>
    <row r="26" spans="1:6" s="12" customFormat="1" ht="409.5" x14ac:dyDescent="0.25">
      <c r="A26" s="11">
        <v>24</v>
      </c>
      <c r="B26" s="6" t="s">
        <v>57</v>
      </c>
      <c r="C26" s="6" t="s">
        <v>94</v>
      </c>
      <c r="D26" s="11">
        <v>1</v>
      </c>
      <c r="E26" s="6" t="s">
        <v>282</v>
      </c>
      <c r="F26" s="6" t="s">
        <v>68</v>
      </c>
    </row>
    <row r="27" spans="1:6" s="12" customFormat="1" ht="409.5" x14ac:dyDescent="0.25">
      <c r="A27" s="11">
        <v>25</v>
      </c>
      <c r="B27" s="6" t="s">
        <v>58</v>
      </c>
      <c r="C27" s="6" t="s">
        <v>69</v>
      </c>
      <c r="D27" s="11">
        <v>1</v>
      </c>
      <c r="E27" s="6" t="s">
        <v>283</v>
      </c>
      <c r="F27" s="6" t="s">
        <v>69</v>
      </c>
    </row>
  </sheetData>
  <mergeCells count="3">
    <mergeCell ref="E1:F1"/>
    <mergeCell ref="A1:A2"/>
    <mergeCell ref="B1:D1"/>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2468-FBA7-4232-B95F-16E6649139BB}">
  <sheetPr codeName="Sheet6"/>
  <dimension ref="A1:R29"/>
  <sheetViews>
    <sheetView zoomScale="85" zoomScaleNormal="85" workbookViewId="0">
      <pane ySplit="2" topLeftCell="A3" activePane="bottomLeft" state="frozen"/>
      <selection pane="bottomLeft" activeCell="E3" sqref="E3"/>
    </sheetView>
  </sheetViews>
  <sheetFormatPr defaultRowHeight="15" x14ac:dyDescent="0.25"/>
  <cols>
    <col min="1" max="1" width="7.140625" style="2" customWidth="1"/>
    <col min="2" max="3" width="22.85546875" customWidth="1"/>
    <col min="4" max="4" width="22.85546875" style="2" hidden="1" customWidth="1"/>
    <col min="5" max="5" width="22.85546875" customWidth="1"/>
    <col min="6" max="6" width="22.85546875" hidden="1" customWidth="1"/>
    <col min="7" max="11" width="11.140625" style="2" customWidth="1"/>
    <col min="12" max="16" width="8.42578125" style="2" customWidth="1"/>
    <col min="17" max="17" width="7.7109375" style="2" customWidth="1"/>
    <col min="18" max="18" width="31.42578125" style="2" customWidth="1"/>
    <col min="21" max="22" width="23.5703125" customWidth="1"/>
    <col min="23" max="23" width="19.42578125" customWidth="1"/>
  </cols>
  <sheetData>
    <row r="1" spans="1:18" ht="24.95" customHeight="1" x14ac:dyDescent="0.25">
      <c r="A1" s="24" t="s">
        <v>0</v>
      </c>
      <c r="B1" s="27" t="s">
        <v>5</v>
      </c>
      <c r="C1" s="28"/>
      <c r="D1" s="29"/>
      <c r="E1" s="24" t="s">
        <v>6</v>
      </c>
      <c r="F1" s="24"/>
      <c r="G1" s="27" t="s">
        <v>71</v>
      </c>
      <c r="H1" s="28"/>
      <c r="I1" s="28"/>
      <c r="J1" s="28"/>
      <c r="K1" s="29"/>
      <c r="L1" s="27" t="s">
        <v>70</v>
      </c>
      <c r="M1" s="28"/>
      <c r="N1" s="28"/>
      <c r="O1" s="28"/>
      <c r="P1" s="29"/>
      <c r="Q1" s="27" t="s">
        <v>73</v>
      </c>
      <c r="R1" s="29"/>
    </row>
    <row r="2" spans="1:18" ht="56.25" x14ac:dyDescent="0.25">
      <c r="A2" s="24"/>
      <c r="B2" s="1" t="s">
        <v>1</v>
      </c>
      <c r="C2" s="1" t="s">
        <v>3</v>
      </c>
      <c r="D2" s="19" t="s">
        <v>284</v>
      </c>
      <c r="E2" s="1" t="s">
        <v>4</v>
      </c>
      <c r="F2" s="1" t="s">
        <v>2</v>
      </c>
      <c r="G2" s="1" t="s">
        <v>7</v>
      </c>
      <c r="H2" s="1" t="s">
        <v>8</v>
      </c>
      <c r="I2" s="1" t="s">
        <v>9</v>
      </c>
      <c r="J2" s="1" t="s">
        <v>10</v>
      </c>
      <c r="K2" s="1" t="s">
        <v>11</v>
      </c>
      <c r="L2" s="1" t="s">
        <v>12</v>
      </c>
      <c r="M2" s="1" t="s">
        <v>13</v>
      </c>
      <c r="N2" s="1" t="s">
        <v>14</v>
      </c>
      <c r="O2" s="1" t="s">
        <v>15</v>
      </c>
      <c r="P2" s="1" t="s">
        <v>16</v>
      </c>
      <c r="Q2" s="1" t="s">
        <v>17</v>
      </c>
      <c r="R2" s="1" t="s">
        <v>25</v>
      </c>
    </row>
    <row r="3" spans="1:18" s="21" customFormat="1" ht="409.5" x14ac:dyDescent="0.25">
      <c r="A3" s="11" cm="1">
        <f t="array" ref="A3:F27">Data!A3:F27</f>
        <v>1</v>
      </c>
      <c r="B3" s="6" t="str">
        <v>Apa jenis-jenis beasiswa bagi mahasiswa undiksha?</v>
      </c>
      <c r="C3" s="6"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11">
        <v>14</v>
      </c>
      <c r="E3" s="6"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F3" s="6"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G3" s="11">
        <v>0</v>
      </c>
      <c r="H3" s="11">
        <v>0</v>
      </c>
      <c r="I3" s="11">
        <v>0</v>
      </c>
      <c r="J3" s="11">
        <v>0</v>
      </c>
      <c r="K3" s="11">
        <v>0</v>
      </c>
      <c r="L3" s="20">
        <f>IFERROR(COUNTIF(G3,1)/(COUNTIF(G3,1)+COUNTIF(G3,0)),"")</f>
        <v>0</v>
      </c>
      <c r="M3" s="20">
        <f>IFERROR(COUNTIF($G3:H3,1)/(COUNTIF($G3:H3,1)+COUNTIF($G3:H3,0)),"")</f>
        <v>0</v>
      </c>
      <c r="N3" s="20">
        <f>IFERROR(COUNTIF($G3:I3,1)/(COUNTIF($G3:I3,1)+COUNTIF($G3:I3,0)),"")</f>
        <v>0</v>
      </c>
      <c r="O3" s="20">
        <f>IFERROR(COUNTIF($G3:J3,1)/(COUNTIF($G3:J3,1)+COUNTIF($G3:J3,0)),"")</f>
        <v>0</v>
      </c>
      <c r="P3" s="20">
        <f>IFERROR(COUNTIF($G3:K3,1)/(COUNTIF($G3:K3,1)+COUNTIF($G3:K3,0)),"")</f>
        <v>0</v>
      </c>
      <c r="Q3" s="11">
        <f>COUNTIF($G3:K3,1)+COUNTIF($G3:K3,0)</f>
        <v>5</v>
      </c>
      <c r="R3" s="20">
        <f>IFERROR(((L3*G3)+(M3*H3)+(N3*I3)+(O3*J3)+(P3*K3))/SUM(G3:K3),0)</f>
        <v>0</v>
      </c>
    </row>
    <row r="4" spans="1:18" s="12" customFormat="1" ht="409.5" x14ac:dyDescent="0.25">
      <c r="A4" s="11">
        <v>2</v>
      </c>
      <c r="B4" s="6" t="str">
        <v>Saya ingin tahu terkait dengan Beasiswa Afirmasi Dikti (Adik) Papua</v>
      </c>
      <c r="C4" s="6"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11">
        <v>2</v>
      </c>
      <c r="E4" s="6"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F4" s="6"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G4" s="11">
        <v>0</v>
      </c>
      <c r="H4" s="11">
        <v>0</v>
      </c>
      <c r="I4" s="11">
        <v>0</v>
      </c>
      <c r="J4" s="11">
        <v>0</v>
      </c>
      <c r="K4" s="11">
        <v>0</v>
      </c>
      <c r="L4" s="20">
        <f t="shared" ref="L4:L27" si="0">IFERROR(COUNTIF(G4,1)/(COUNTIF(G4,1)+COUNTIF(G4,0)),"")</f>
        <v>0</v>
      </c>
      <c r="M4" s="20">
        <f>IFERROR(COUNTIF($G4:H4,1)/(COUNTIF($G4:H4,1)+COUNTIF($G4:H4,0)),"")</f>
        <v>0</v>
      </c>
      <c r="N4" s="20">
        <f>IFERROR(COUNTIF($G4:I4,1)/(COUNTIF($G4:I4,1)+COUNTIF($G4:I4,0)),"")</f>
        <v>0</v>
      </c>
      <c r="O4" s="20">
        <f>IFERROR(COUNTIF($G4:J4,1)/(COUNTIF($G4:J4,1)+COUNTIF($G4:J4,0)),"")</f>
        <v>0</v>
      </c>
      <c r="P4" s="20">
        <f>IFERROR(COUNTIF($G4:K4,1)/(COUNTIF($G4:K4,1)+COUNTIF($G4:K4,0)),"")</f>
        <v>0</v>
      </c>
      <c r="Q4" s="11">
        <f>COUNTIF($G4:K4,1)+COUNTIF($G4:K4,0)</f>
        <v>5</v>
      </c>
      <c r="R4" s="20">
        <f t="shared" ref="R4:R27" si="1">IFERROR(((L4*G4)+(M4*H4)+(N4*I4)+(O4*J4)+(P4*K4))/SUM(G4:K4),0)</f>
        <v>0</v>
      </c>
    </row>
    <row r="5" spans="1:18" s="12" customFormat="1" ht="409.5" x14ac:dyDescent="0.25">
      <c r="A5" s="11">
        <v>3</v>
      </c>
      <c r="B5" s="6" t="str">
        <v>Dimana saya dapat melihat informasi daya tampung Mahasiswa Baru Undiksha Tahun Akademik 2024/2025?</v>
      </c>
      <c r="C5" s="6" t="str">
        <v>Salam Harmoni🙏
Anda dapat melihat informasi daya tampung mahasiswa baru Universitas Pendidikan Ganesha tahun akademik 2024/2025 dengan mengunjungi tautan berikut: https://undiksha.ac.id/pmb/tahun2024/daya-tampung.</v>
      </c>
      <c r="D5" s="11">
        <v>6</v>
      </c>
      <c r="E5" s="6"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F5" s="6" t="str">
        <v>Salam Harmoni🙏
Anda dapat melihat informasi daya tampung mahasiswa baru Universitas Pendidikan Ganesha tahun akademik 2024/2025 dengan mengunjungi tautan berikut: [Daya Tampung Mahasiswa Baru 2024/2025](https://undiksha.ac.id/pmb/tahun2024/daya-tampung/).</v>
      </c>
      <c r="G5" s="11">
        <v>0</v>
      </c>
      <c r="H5" s="11">
        <v>0</v>
      </c>
      <c r="I5" s="11">
        <v>0</v>
      </c>
      <c r="J5" s="11">
        <v>0</v>
      </c>
      <c r="K5" s="11">
        <v>0</v>
      </c>
      <c r="L5" s="20">
        <f t="shared" si="0"/>
        <v>0</v>
      </c>
      <c r="M5" s="20">
        <f>IFERROR(COUNTIF($G5:H5,1)/(COUNTIF($G5:H5,1)+COUNTIF($G5:H5,0)),"")</f>
        <v>0</v>
      </c>
      <c r="N5" s="20">
        <f>IFERROR(COUNTIF($G5:I5,1)/(COUNTIF($G5:I5,1)+COUNTIF($G5:I5,0)),"")</f>
        <v>0</v>
      </c>
      <c r="O5" s="20">
        <f>IFERROR(COUNTIF($G5:J5,1)/(COUNTIF($G5:J5,1)+COUNTIF($G5:J5,0)),"")</f>
        <v>0</v>
      </c>
      <c r="P5" s="20">
        <f>IFERROR(COUNTIF($G5:K5,1)/(COUNTIF($G5:K5,1)+COUNTIF($G5:K5,0)),"")</f>
        <v>0</v>
      </c>
      <c r="Q5" s="11">
        <f>COUNTIF($G5:K5,1)+COUNTIF($G5:K5,0)</f>
        <v>5</v>
      </c>
      <c r="R5" s="20">
        <f t="shared" si="1"/>
        <v>0</v>
      </c>
    </row>
    <row r="6" spans="1:18" s="12" customFormat="1" ht="409.5" x14ac:dyDescent="0.25">
      <c r="A6" s="22">
        <v>4</v>
      </c>
      <c r="B6" s="23" t="str">
        <v>Berapa daya tampung mahasiswa program studi ilmu komputer S1?</v>
      </c>
      <c r="C6" s="23" t="str">
        <v>Salam Harmoni🙏
Daya tampung mahasiswa untuk Program Studi Ilmu Komputer (S1) di Universitas Pendidikan Ganesha adalah 110 mahasiswa.</v>
      </c>
      <c r="D6" s="22">
        <v>2</v>
      </c>
      <c r="E6" s="23"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F6" s="23" t="str">
        <v>Salam Harmoni🙏
Daya tampung mahasiswa untuk Program Studi Ilmu Komputer (S1) di Universitas Pendidikan Ganesha adalah 110.</v>
      </c>
      <c r="G6" s="11">
        <v>0</v>
      </c>
      <c r="H6" s="11">
        <v>0</v>
      </c>
      <c r="I6" s="11">
        <v>0</v>
      </c>
      <c r="J6" s="11">
        <v>0</v>
      </c>
      <c r="K6" s="11">
        <v>0</v>
      </c>
      <c r="L6" s="20">
        <f t="shared" si="0"/>
        <v>0</v>
      </c>
      <c r="M6" s="20">
        <f>IFERROR(COUNTIF($G6:H6,1)/(COUNTIF($G6:H6,1)+COUNTIF($G6:H6,0)),"")</f>
        <v>0</v>
      </c>
      <c r="N6" s="20">
        <f>IFERROR(COUNTIF($G6:I6,1)/(COUNTIF($G6:I6,1)+COUNTIF($G6:I6,0)),"")</f>
        <v>0</v>
      </c>
      <c r="O6" s="20">
        <f>IFERROR(COUNTIF($G6:J6,1)/(COUNTIF($G6:J6,1)+COUNTIF($G6:J6,0)),"")</f>
        <v>0</v>
      </c>
      <c r="P6" s="20">
        <f>IFERROR(COUNTIF($G6:K6,1)/(COUNTIF($G6:K6,1)+COUNTIF($G6:K6,0)),"")</f>
        <v>0</v>
      </c>
      <c r="Q6" s="11">
        <f>COUNTIF($G6:K6,1)+COUNTIF($G6:K6,0)</f>
        <v>5</v>
      </c>
      <c r="R6" s="20">
        <f t="shared" si="1"/>
        <v>0</v>
      </c>
    </row>
    <row r="7" spans="1:18" s="12" customFormat="1" ht="409.5" x14ac:dyDescent="0.25">
      <c r="A7" s="22">
        <v>5</v>
      </c>
      <c r="B7" s="23" t="str">
        <v>Siapa saja yang boleh ikut SMBJM Undiksha?</v>
      </c>
      <c r="C7" s="23"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22">
        <v>1</v>
      </c>
      <c r="E7" s="23"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F7" s="23"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G7" s="11">
        <v>0</v>
      </c>
      <c r="H7" s="11">
        <v>0</v>
      </c>
      <c r="I7" s="11">
        <v>0</v>
      </c>
      <c r="J7" s="11">
        <v>0</v>
      </c>
      <c r="K7" s="11">
        <v>0</v>
      </c>
      <c r="L7" s="20">
        <f t="shared" si="0"/>
        <v>0</v>
      </c>
      <c r="M7" s="20">
        <f>IFERROR(COUNTIF($G7:H7,1)/(COUNTIF($G7:H7,1)+COUNTIF($G7:H7,0)),"")</f>
        <v>0</v>
      </c>
      <c r="N7" s="20">
        <f>IFERROR(COUNTIF($G7:I7,1)/(COUNTIF($G7:I7,1)+COUNTIF($G7:I7,0)),"")</f>
        <v>0</v>
      </c>
      <c r="O7" s="20">
        <f>IFERROR(COUNTIF($G7:J7,1)/(COUNTIF($G7:J7,1)+COUNTIF($G7:J7,0)),"")</f>
        <v>0</v>
      </c>
      <c r="P7" s="20">
        <f>IFERROR(COUNTIF($G7:K7,1)/(COUNTIF($G7:K7,1)+COUNTIF($G7:K7,0)),"")</f>
        <v>0</v>
      </c>
      <c r="Q7" s="11">
        <f>COUNTIF($G7:K7,1)+COUNTIF($G7:K7,0)</f>
        <v>5</v>
      </c>
      <c r="R7" s="20">
        <f t="shared" si="1"/>
        <v>0</v>
      </c>
    </row>
    <row r="8" spans="1:18" s="12" customFormat="1" ht="409.5" x14ac:dyDescent="0.25">
      <c r="A8" s="22">
        <v>6</v>
      </c>
      <c r="B8" s="23" t="str">
        <v>Apa itu Estimasi Biaya Kuliah?</v>
      </c>
      <c r="C8" s="23"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22">
        <v>1</v>
      </c>
      <c r="E8" s="23"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F8" s="23"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G8" s="11">
        <v>0</v>
      </c>
      <c r="H8" s="11">
        <v>0</v>
      </c>
      <c r="I8" s="11">
        <v>0</v>
      </c>
      <c r="J8" s="11">
        <v>0</v>
      </c>
      <c r="K8" s="11">
        <v>0</v>
      </c>
      <c r="L8" s="20">
        <f t="shared" si="0"/>
        <v>0</v>
      </c>
      <c r="M8" s="20">
        <f>IFERROR(COUNTIF($G8:H8,1)/(COUNTIF($G8:H8,1)+COUNTIF($G8:H8,0)),"")</f>
        <v>0</v>
      </c>
      <c r="N8" s="20">
        <f>IFERROR(COUNTIF($G8:I8,1)/(COUNTIF($G8:I8,1)+COUNTIF($G8:I8,0)),"")</f>
        <v>0</v>
      </c>
      <c r="O8" s="20">
        <f>IFERROR(COUNTIF($G8:J8,1)/(COUNTIF($G8:J8,1)+COUNTIF($G8:J8,0)),"")</f>
        <v>0</v>
      </c>
      <c r="P8" s="20">
        <f>IFERROR(COUNTIF($G8:K8,1)/(COUNTIF($G8:K8,1)+COUNTIF($G8:K8,0)),"")</f>
        <v>0</v>
      </c>
      <c r="Q8" s="11">
        <f>COUNTIF($G8:K8,1)+COUNTIF($G8:K8,0)</f>
        <v>5</v>
      </c>
      <c r="R8" s="20">
        <f t="shared" si="1"/>
        <v>0</v>
      </c>
    </row>
    <row r="9" spans="1:18" s="12" customFormat="1" ht="409.5" x14ac:dyDescent="0.25">
      <c r="A9" s="22">
        <v>7</v>
      </c>
      <c r="B9" s="23" t="str">
        <v>Fasilitas apa saja yang dimiliki undiksha?</v>
      </c>
      <c r="C9" s="23"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9" s="22">
        <v>5</v>
      </c>
      <c r="E9" s="23"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F9" s="23"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G9" s="11">
        <v>0</v>
      </c>
      <c r="H9" s="11">
        <v>0</v>
      </c>
      <c r="I9" s="11">
        <v>0</v>
      </c>
      <c r="J9" s="11">
        <v>0</v>
      </c>
      <c r="K9" s="11">
        <v>0</v>
      </c>
      <c r="L9" s="20">
        <f t="shared" si="0"/>
        <v>0</v>
      </c>
      <c r="M9" s="20">
        <f>IFERROR(COUNTIF($G9:H9,1)/(COUNTIF($G9:H9,1)+COUNTIF($G9:H9,0)),"")</f>
        <v>0</v>
      </c>
      <c r="N9" s="20">
        <f>IFERROR(COUNTIF($G9:I9,1)/(COUNTIF($G9:I9,1)+COUNTIF($G9:I9,0)),"")</f>
        <v>0</v>
      </c>
      <c r="O9" s="20">
        <f>IFERROR(COUNTIF($G9:J9,1)/(COUNTIF($G9:J9,1)+COUNTIF($G9:J9,0)),"")</f>
        <v>0</v>
      </c>
      <c r="P9" s="20">
        <f>IFERROR(COUNTIF($G9:K9,1)/(COUNTIF($G9:K9,1)+COUNTIF($G9:K9,0)),"")</f>
        <v>0</v>
      </c>
      <c r="Q9" s="11">
        <f>COUNTIF($G9:K9,1)+COUNTIF($G9:K9,0)</f>
        <v>5</v>
      </c>
      <c r="R9" s="20">
        <f t="shared" si="1"/>
        <v>0</v>
      </c>
    </row>
    <row r="10" spans="1:18" s="12" customFormat="1" ht="409.5" x14ac:dyDescent="0.25">
      <c r="A10" s="22">
        <v>8</v>
      </c>
      <c r="B10" s="23" t="str">
        <v>Dimana saya bisa mendapatkan informasi fasilitas layanan konseling?</v>
      </c>
      <c r="C10" s="23"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22">
        <v>1</v>
      </c>
      <c r="E10" s="23"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F10" s="23"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G10" s="11">
        <v>0</v>
      </c>
      <c r="H10" s="11">
        <v>0</v>
      </c>
      <c r="I10" s="11">
        <v>0</v>
      </c>
      <c r="J10" s="11">
        <v>0</v>
      </c>
      <c r="K10" s="11">
        <v>0</v>
      </c>
      <c r="L10" s="20">
        <f t="shared" si="0"/>
        <v>0</v>
      </c>
      <c r="M10" s="20">
        <f>IFERROR(COUNTIF($G10:H10,1)/(COUNTIF($G10:H10,1)+COUNTIF($G10:H10,0)),"")</f>
        <v>0</v>
      </c>
      <c r="N10" s="20">
        <f>IFERROR(COUNTIF($G10:I10,1)/(COUNTIF($G10:I10,1)+COUNTIF($G10:I10,0)),"")</f>
        <v>0</v>
      </c>
      <c r="O10" s="20">
        <f>IFERROR(COUNTIF($G10:J10,1)/(COUNTIF($G10:J10,1)+COUNTIF($G10:J10,0)),"")</f>
        <v>0</v>
      </c>
      <c r="P10" s="20">
        <f>IFERROR(COUNTIF($G10:K10,1)/(COUNTIF($G10:K10,1)+COUNTIF($G10:K10,0)),"")</f>
        <v>0</v>
      </c>
      <c r="Q10" s="11">
        <f>COUNTIF($G10:K10,1)+COUNTIF($G10:K10,0)</f>
        <v>5</v>
      </c>
      <c r="R10" s="20">
        <f t="shared" si="1"/>
        <v>0</v>
      </c>
    </row>
    <row r="11" spans="1:18" s="12" customFormat="1" ht="409.5" x14ac:dyDescent="0.25">
      <c r="A11" s="22">
        <v>9</v>
      </c>
      <c r="B11" s="23" t="str">
        <v>Siapa Dekan Fakultas Bahasa dan Seni?</v>
      </c>
      <c r="C11" s="23" t="str">
        <v>Salam Harmoni🙏
Dekan Fakultas Bahasa dan Seni (FBS) Universitas Pendidikan Ganesha adalah Drs. I Gede Nurjaya, M.Pd.</v>
      </c>
      <c r="D11" s="22">
        <v>1</v>
      </c>
      <c r="E11" s="23"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F11" s="23" t="str">
        <v>Salam Harmoni🙏
Dekan Fakultas Bahasa dan Seni (FBS) Universitas Pendidikan Ganesha adalah Drs. I Gede Nurjaya, M.Pd.</v>
      </c>
      <c r="G11" s="11">
        <v>0</v>
      </c>
      <c r="H11" s="11">
        <v>0</v>
      </c>
      <c r="I11" s="11">
        <v>0</v>
      </c>
      <c r="J11" s="11">
        <v>0</v>
      </c>
      <c r="K11" s="11">
        <v>0</v>
      </c>
      <c r="L11" s="20">
        <f t="shared" si="0"/>
        <v>0</v>
      </c>
      <c r="M11" s="20">
        <f>IFERROR(COUNTIF($G11:H11,1)/(COUNTIF($G11:H11,1)+COUNTIF($G11:H11,0)),"")</f>
        <v>0</v>
      </c>
      <c r="N11" s="20">
        <f>IFERROR(COUNTIF($G11:I11,1)/(COUNTIF($G11:I11,1)+COUNTIF($G11:I11,0)),"")</f>
        <v>0</v>
      </c>
      <c r="O11" s="20">
        <f>IFERROR(COUNTIF($G11:J11,1)/(COUNTIF($G11:J11,1)+COUNTIF($G11:J11,0)),"")</f>
        <v>0</v>
      </c>
      <c r="P11" s="20">
        <f>IFERROR(COUNTIF($G11:K11,1)/(COUNTIF($G11:K11,1)+COUNTIF($G11:K11,0)),"")</f>
        <v>0</v>
      </c>
      <c r="Q11" s="11">
        <f>COUNTIF($G11:K11,1)+COUNTIF($G11:K11,0)</f>
        <v>5</v>
      </c>
      <c r="R11" s="20">
        <f t="shared" si="1"/>
        <v>0</v>
      </c>
    </row>
    <row r="12" spans="1:18" s="12" customFormat="1" ht="409.5" x14ac:dyDescent="0.25">
      <c r="A12" s="22">
        <v>10</v>
      </c>
      <c r="B12" s="23" t="str">
        <v>Berikan informasi tentang Fakultas Bahasa dan Seni</v>
      </c>
      <c r="C12" s="23"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22">
        <v>3</v>
      </c>
      <c r="E12" s="23"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F12" s="23"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G12" s="11">
        <v>0</v>
      </c>
      <c r="H12" s="11">
        <v>0</v>
      </c>
      <c r="I12" s="11">
        <v>0</v>
      </c>
      <c r="J12" s="11">
        <v>0</v>
      </c>
      <c r="K12" s="11">
        <v>0</v>
      </c>
      <c r="L12" s="20">
        <f t="shared" si="0"/>
        <v>0</v>
      </c>
      <c r="M12" s="20">
        <f>IFERROR(COUNTIF($G12:H12,1)/(COUNTIF($G12:H12,1)+COUNTIF($G12:H12,0)),"")</f>
        <v>0</v>
      </c>
      <c r="N12" s="20">
        <f>IFERROR(COUNTIF($G12:I12,1)/(COUNTIF($G12:I12,1)+COUNTIF($G12:I12,0)),"")</f>
        <v>0</v>
      </c>
      <c r="O12" s="20">
        <f>IFERROR(COUNTIF($G12:J12,1)/(COUNTIF($G12:J12,1)+COUNTIF($G12:J12,0)),"")</f>
        <v>0</v>
      </c>
      <c r="P12" s="20">
        <f>IFERROR(COUNTIF($G12:K12,1)/(COUNTIF($G12:K12,1)+COUNTIF($G12:K12,0)),"")</f>
        <v>0</v>
      </c>
      <c r="Q12" s="11">
        <f>COUNTIF($G12:K12,1)+COUNTIF($G12:K12,0)</f>
        <v>5</v>
      </c>
      <c r="R12" s="20">
        <f t="shared" si="1"/>
        <v>0</v>
      </c>
    </row>
    <row r="13" spans="1:18" s="12" customFormat="1" ht="409.5" x14ac:dyDescent="0.25">
      <c r="A13" s="22">
        <v>11</v>
      </c>
      <c r="B13" s="23" t="str">
        <v>FHIS punya video profil?</v>
      </c>
      <c r="C13" s="23"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3" s="22">
        <v>1</v>
      </c>
      <c r="E13" s="23"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F13" s="23"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G13" s="11">
        <v>0</v>
      </c>
      <c r="H13" s="11">
        <v>0</v>
      </c>
      <c r="I13" s="11">
        <v>0</v>
      </c>
      <c r="J13" s="11">
        <v>0</v>
      </c>
      <c r="K13" s="11">
        <v>0</v>
      </c>
      <c r="L13" s="20">
        <f t="shared" si="0"/>
        <v>0</v>
      </c>
      <c r="M13" s="20">
        <f>IFERROR(COUNTIF($G13:H13,1)/(COUNTIF($G13:H13,1)+COUNTIF($G13:H13,0)),"")</f>
        <v>0</v>
      </c>
      <c r="N13" s="20">
        <f>IFERROR(COUNTIF($G13:I13,1)/(COUNTIF($G13:I13,1)+COUNTIF($G13:I13,0)),"")</f>
        <v>0</v>
      </c>
      <c r="O13" s="20">
        <f>IFERROR(COUNTIF($G13:J13,1)/(COUNTIF($G13:J13,1)+COUNTIF($G13:J13,0)),"")</f>
        <v>0</v>
      </c>
      <c r="P13" s="20">
        <f>IFERROR(COUNTIF($G13:K13,1)/(COUNTIF($G13:K13,1)+COUNTIF($G13:K13,0)),"")</f>
        <v>0</v>
      </c>
      <c r="Q13" s="11">
        <f>COUNTIF($G13:K13,1)+COUNTIF($G13:K13,0)</f>
        <v>5</v>
      </c>
      <c r="R13" s="20">
        <f t="shared" si="1"/>
        <v>0</v>
      </c>
    </row>
    <row r="14" spans="1:18" s="12" customFormat="1" ht="409.5" x14ac:dyDescent="0.25">
      <c r="A14" s="22">
        <v>12</v>
      </c>
      <c r="B14" s="23" t="str">
        <v>Pengembangan kurikulum Undiksha sesuai dengan apa?</v>
      </c>
      <c r="C14" s="23" t="str">
        <v>Salam Harmoni🙏
Kurikulum dikembangkan sesuai dengan visi, misi, tujuan, dan sasaran Undiksha yang berbasis kompetensi dan berorientasi Kerangka Kualifikasi Nasional Indonesia (KKNI).</v>
      </c>
      <c r="D14" s="22">
        <v>2</v>
      </c>
      <c r="E14" s="23"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F14" s="23"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G14" s="11">
        <v>0</v>
      </c>
      <c r="H14" s="11">
        <v>0</v>
      </c>
      <c r="I14" s="11">
        <v>0</v>
      </c>
      <c r="J14" s="11">
        <v>0</v>
      </c>
      <c r="K14" s="11">
        <v>0</v>
      </c>
      <c r="L14" s="20">
        <f t="shared" si="0"/>
        <v>0</v>
      </c>
      <c r="M14" s="20">
        <f>IFERROR(COUNTIF($G14:H14,1)/(COUNTIF($G14:H14,1)+COUNTIF($G14:H14,0)),"")</f>
        <v>0</v>
      </c>
      <c r="N14" s="20">
        <f>IFERROR(COUNTIF($G14:I14,1)/(COUNTIF($G14:I14,1)+COUNTIF($G14:I14,0)),"")</f>
        <v>0</v>
      </c>
      <c r="O14" s="20">
        <f>IFERROR(COUNTIF($G14:J14,1)/(COUNTIF($G14:J14,1)+COUNTIF($G14:J14,0)),"")</f>
        <v>0</v>
      </c>
      <c r="P14" s="20">
        <f>IFERROR(COUNTIF($G14:K14,1)/(COUNTIF($G14:K14,1)+COUNTIF($G14:K14,0)),"")</f>
        <v>0</v>
      </c>
      <c r="Q14" s="11">
        <f>COUNTIF($G14:K14,1)+COUNTIF($G14:K14,0)</f>
        <v>5</v>
      </c>
      <c r="R14" s="20">
        <f t="shared" si="1"/>
        <v>0</v>
      </c>
    </row>
    <row r="15" spans="1:18" s="12" customFormat="1" ht="409.5" x14ac:dyDescent="0.25">
      <c r="A15" s="22">
        <v>13</v>
      </c>
      <c r="B15" s="23" t="str">
        <v>Di mana informasi lebih lanjut mengenai prosedur pembayaran UKT dengan BRIVA dapat ditemukan?</v>
      </c>
      <c r="C15" s="23"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5" s="22">
        <v>2</v>
      </c>
      <c r="E15" s="23"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F15" s="23"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G15" s="11">
        <v>0</v>
      </c>
      <c r="H15" s="11">
        <v>0</v>
      </c>
      <c r="I15" s="11">
        <v>0</v>
      </c>
      <c r="J15" s="11">
        <v>0</v>
      </c>
      <c r="K15" s="11">
        <v>0</v>
      </c>
      <c r="L15" s="20">
        <f t="shared" si="0"/>
        <v>0</v>
      </c>
      <c r="M15" s="20">
        <f>IFERROR(COUNTIF($G15:H15,1)/(COUNTIF($G15:H15,1)+COUNTIF($G15:H15,0)),"")</f>
        <v>0</v>
      </c>
      <c r="N15" s="20">
        <f>IFERROR(COUNTIF($G15:I15,1)/(COUNTIF($G15:I15,1)+COUNTIF($G15:I15,0)),"")</f>
        <v>0</v>
      </c>
      <c r="O15" s="20">
        <f>IFERROR(COUNTIF($G15:J15,1)/(COUNTIF($G15:J15,1)+COUNTIF($G15:J15,0)),"")</f>
        <v>0</v>
      </c>
      <c r="P15" s="20">
        <f>IFERROR(COUNTIF($G15:K15,1)/(COUNTIF($G15:K15,1)+COUNTIF($G15:K15,0)),"")</f>
        <v>0</v>
      </c>
      <c r="Q15" s="11">
        <f>COUNTIF($G15:K15,1)+COUNTIF($G15:K15,0)</f>
        <v>5</v>
      </c>
      <c r="R15" s="20">
        <f t="shared" si="1"/>
        <v>0</v>
      </c>
    </row>
    <row r="16" spans="1:18" s="12" customFormat="1" ht="409.5" x14ac:dyDescent="0.25">
      <c r="A16" s="22">
        <v>14</v>
      </c>
      <c r="B16" s="23" t="str">
        <v>Apa saja kriteria peserta UTBK?</v>
      </c>
      <c r="C16" s="23" t="str">
        <v>Salam Harmoni🙏
1. Lulusan SMA/SMK/MA/Sederajat tahun 2023, 2024, dan 2025.
2. Lulusan Paket C tahun 2023, 2024, dan 2025 dengan umur maksimal 25 tahun (per 1 Juli 2025).</v>
      </c>
      <c r="D16" s="22">
        <v>2</v>
      </c>
      <c r="E16" s="23"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F16" s="23"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G16" s="11">
        <v>0</v>
      </c>
      <c r="H16" s="11">
        <v>0</v>
      </c>
      <c r="I16" s="11">
        <v>0</v>
      </c>
      <c r="J16" s="11">
        <v>0</v>
      </c>
      <c r="K16" s="11">
        <v>0</v>
      </c>
      <c r="L16" s="20">
        <f t="shared" si="0"/>
        <v>0</v>
      </c>
      <c r="M16" s="20">
        <f>IFERROR(COUNTIF($G16:H16,1)/(COUNTIF($G16:H16,1)+COUNTIF($G16:H16,0)),"")</f>
        <v>0</v>
      </c>
      <c r="N16" s="20">
        <f>IFERROR(COUNTIF($G16:I16,1)/(COUNTIF($G16:I16,1)+COUNTIF($G16:I16,0)),"")</f>
        <v>0</v>
      </c>
      <c r="O16" s="20">
        <f>IFERROR(COUNTIF($G16:J16,1)/(COUNTIF($G16:J16,1)+COUNTIF($G16:J16,0)),"")</f>
        <v>0</v>
      </c>
      <c r="P16" s="20">
        <f>IFERROR(COUNTIF($G16:K16,1)/(COUNTIF($G16:K16,1)+COUNTIF($G16:K16,0)),"")</f>
        <v>0</v>
      </c>
      <c r="Q16" s="11">
        <f>COUNTIF($G16:K16,1)+COUNTIF($G16:K16,0)</f>
        <v>5</v>
      </c>
      <c r="R16" s="20">
        <f t="shared" si="1"/>
        <v>0</v>
      </c>
    </row>
    <row r="17" spans="1:18" s="12" customFormat="1" ht="409.5" x14ac:dyDescent="0.25">
      <c r="A17" s="22">
        <v>15</v>
      </c>
      <c r="B17" s="23" t="str">
        <v>Kapan jadwal pendaftaran SMBJM?</v>
      </c>
      <c r="C17" s="23"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7" s="22">
        <v>1</v>
      </c>
      <c r="E17" s="23"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F17" s="23" t="str">
        <v>Salam Harmoni🙏
Jadwal pendaftaran seleksi mahasiswa baru jalur mandiri (SMBJM) Universitas Pendidikan Ganesha untuk tahun 2025 akan diinformasikan segera. Mohon untuk selalu memantau informasi resmi dari Undiksha untuk mendapatkan update terkini.</v>
      </c>
      <c r="G17" s="11">
        <v>0</v>
      </c>
      <c r="H17" s="11">
        <v>0</v>
      </c>
      <c r="I17" s="11">
        <v>0</v>
      </c>
      <c r="J17" s="11">
        <v>0</v>
      </c>
      <c r="K17" s="11">
        <v>0</v>
      </c>
      <c r="L17" s="20">
        <f t="shared" si="0"/>
        <v>0</v>
      </c>
      <c r="M17" s="20">
        <f>IFERROR(COUNTIF($G17:H17,1)/(COUNTIF($G17:H17,1)+COUNTIF($G17:H17,0)),"")</f>
        <v>0</v>
      </c>
      <c r="N17" s="20">
        <f>IFERROR(COUNTIF($G17:I17,1)/(COUNTIF($G17:I17,1)+COUNTIF($G17:I17,0)),"")</f>
        <v>0</v>
      </c>
      <c r="O17" s="20">
        <f>IFERROR(COUNTIF($G17:J17,1)/(COUNTIF($G17:J17,1)+COUNTIF($G17:J17,0)),"")</f>
        <v>0</v>
      </c>
      <c r="P17" s="20">
        <f>IFERROR(COUNTIF($G17:K17,1)/(COUNTIF($G17:K17,1)+COUNTIF($G17:K17,0)),"")</f>
        <v>0</v>
      </c>
      <c r="Q17" s="11">
        <f>COUNTIF($G17:K17,1)+COUNTIF($G17:K17,0)</f>
        <v>5</v>
      </c>
      <c r="R17" s="20">
        <f t="shared" si="1"/>
        <v>0</v>
      </c>
    </row>
    <row r="18" spans="1:18" s="12" customFormat="1" ht="409.5" x14ac:dyDescent="0.25">
      <c r="A18" s="22">
        <v>16</v>
      </c>
      <c r="B18" s="23" t="str">
        <v>Kapan jadwal SNBP?</v>
      </c>
      <c r="C18" s="23"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8" s="22">
        <v>4</v>
      </c>
      <c r="E18" s="23"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F18" s="23"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G18" s="11">
        <v>0</v>
      </c>
      <c r="H18" s="11">
        <v>0</v>
      </c>
      <c r="I18" s="11">
        <v>0</v>
      </c>
      <c r="J18" s="11">
        <v>0</v>
      </c>
      <c r="K18" s="11">
        <v>0</v>
      </c>
      <c r="L18" s="20">
        <f t="shared" si="0"/>
        <v>0</v>
      </c>
      <c r="M18" s="20">
        <f>IFERROR(COUNTIF($G18:H18,1)/(COUNTIF($G18:H18,1)+COUNTIF($G18:H18,0)),"")</f>
        <v>0</v>
      </c>
      <c r="N18" s="20">
        <f>IFERROR(COUNTIF($G18:I18,1)/(COUNTIF($G18:I18,1)+COUNTIF($G18:I18,0)),"")</f>
        <v>0</v>
      </c>
      <c r="O18" s="20">
        <f>IFERROR(COUNTIF($G18:J18,1)/(COUNTIF($G18:J18,1)+COUNTIF($G18:J18,0)),"")</f>
        <v>0</v>
      </c>
      <c r="P18" s="20">
        <f>IFERROR(COUNTIF($G18:K18,1)/(COUNTIF($G18:K18,1)+COUNTIF($G18:K18,0)),"")</f>
        <v>0</v>
      </c>
      <c r="Q18" s="11">
        <f>COUNTIF($G18:K18,1)+COUNTIF($G18:K18,0)</f>
        <v>5</v>
      </c>
      <c r="R18" s="20">
        <f t="shared" si="1"/>
        <v>0</v>
      </c>
    </row>
    <row r="19" spans="1:18" s="12" customFormat="1" ht="409.5" x14ac:dyDescent="0.25">
      <c r="A19" s="22">
        <v>17</v>
      </c>
      <c r="B19" s="23" t="str">
        <v>Apa syarat bagi siswa yang ingin mendaftar SNBP?</v>
      </c>
      <c r="C19" s="23"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9" s="22">
        <v>1</v>
      </c>
      <c r="E19" s="23"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F19" s="23"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G19" s="11">
        <v>0</v>
      </c>
      <c r="H19" s="11">
        <v>0</v>
      </c>
      <c r="I19" s="11">
        <v>0</v>
      </c>
      <c r="J19" s="11">
        <v>0</v>
      </c>
      <c r="K19" s="11">
        <v>0</v>
      </c>
      <c r="L19" s="20">
        <f t="shared" si="0"/>
        <v>0</v>
      </c>
      <c r="M19" s="20">
        <f>IFERROR(COUNTIF($G19:H19,1)/(COUNTIF($G19:H19,1)+COUNTIF($G19:H19,0)),"")</f>
        <v>0</v>
      </c>
      <c r="N19" s="20">
        <f>IFERROR(COUNTIF($G19:I19,1)/(COUNTIF($G19:I19,1)+COUNTIF($G19:I19,0)),"")</f>
        <v>0</v>
      </c>
      <c r="O19" s="20">
        <f>IFERROR(COUNTIF($G19:J19,1)/(COUNTIF($G19:J19,1)+COUNTIF($G19:J19,0)),"")</f>
        <v>0</v>
      </c>
      <c r="P19" s="20">
        <f>IFERROR(COUNTIF($G19:K19,1)/(COUNTIF($G19:K19,1)+COUNTIF($G19:K19,0)),"")</f>
        <v>0</v>
      </c>
      <c r="Q19" s="11">
        <f>COUNTIF($G19:K19,1)+COUNTIF($G19:K19,0)</f>
        <v>5</v>
      </c>
      <c r="R19" s="20">
        <f t="shared" si="1"/>
        <v>0</v>
      </c>
    </row>
    <row r="20" spans="1:18" s="12" customFormat="1" ht="409.5" x14ac:dyDescent="0.25">
      <c r="A20" s="22">
        <v>18</v>
      </c>
      <c r="B20" s="23" t="str">
        <v>Kapan jadwal SNBT?</v>
      </c>
      <c r="C20" s="23"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20" s="22">
        <v>4</v>
      </c>
      <c r="E20" s="23"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F20" s="23"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G20" s="11">
        <v>0</v>
      </c>
      <c r="H20" s="11">
        <v>0</v>
      </c>
      <c r="I20" s="11">
        <v>0</v>
      </c>
      <c r="J20" s="11">
        <v>0</v>
      </c>
      <c r="K20" s="11">
        <v>0</v>
      </c>
      <c r="L20" s="20">
        <f t="shared" si="0"/>
        <v>0</v>
      </c>
      <c r="M20" s="20">
        <f>IFERROR(COUNTIF($G20:H20,1)/(COUNTIF($G20:H20,1)+COUNTIF($G20:H20,0)),"")</f>
        <v>0</v>
      </c>
      <c r="N20" s="20">
        <f>IFERROR(COUNTIF($G20:I20,1)/(COUNTIF($G20:I20,1)+COUNTIF($G20:I20,0)),"")</f>
        <v>0</v>
      </c>
      <c r="O20" s="20">
        <f>IFERROR(COUNTIF($G20:J20,1)/(COUNTIF($G20:J20,1)+COUNTIF($G20:J20,0)),"")</f>
        <v>0</v>
      </c>
      <c r="P20" s="20">
        <f>IFERROR(COUNTIF($G20:K20,1)/(COUNTIF($G20:K20,1)+COUNTIF($G20:K20,0)),"")</f>
        <v>0</v>
      </c>
      <c r="Q20" s="11">
        <f>COUNTIF($G20:K20,1)+COUNTIF($G20:K20,0)</f>
        <v>5</v>
      </c>
      <c r="R20" s="20">
        <f t="shared" si="1"/>
        <v>0</v>
      </c>
    </row>
    <row r="21" spans="1:18" s="12" customFormat="1" ht="409.5" x14ac:dyDescent="0.25">
      <c r="A21" s="22">
        <v>19</v>
      </c>
      <c r="B21" s="23" t="str">
        <v>Berapa biaya mengikuti SNBT?</v>
      </c>
      <c r="C21" s="23" t="str">
        <v>Salam Harmoni🙏
Biaya untuk mengikuti Seleksi Nasional Berdasarkan Tes (SNBT) adalah sebesar Rp200.000,00 (dua ratus ribu rupiah). Pembayaran dilakukan melalui mitra bank yang ditentukan.</v>
      </c>
      <c r="D21" s="22">
        <v>1</v>
      </c>
      <c r="E21" s="23"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F21" s="23" t="str">
        <v>Salam Harmoni🙏
Biaya untuk mengikuti Seleksi Nasional Berbasis Tes (SNBT) sebesar Rp200.000,00 (dua ratus ribu rupiah). Pembayaran dapat dilakukan melalui mitra bank seperti Mandiri, BNI, BTN, BRI, dan BSI.</v>
      </c>
      <c r="G21" s="11">
        <v>0</v>
      </c>
      <c r="H21" s="11">
        <v>0</v>
      </c>
      <c r="I21" s="11">
        <v>0</v>
      </c>
      <c r="J21" s="11">
        <v>0</v>
      </c>
      <c r="K21" s="11">
        <v>0</v>
      </c>
      <c r="L21" s="20">
        <f t="shared" si="0"/>
        <v>0</v>
      </c>
      <c r="M21" s="20">
        <f>IFERROR(COUNTIF($G21:H21,1)/(COUNTIF($G21:H21,1)+COUNTIF($G21:H21,0)),"")</f>
        <v>0</v>
      </c>
      <c r="N21" s="20">
        <f>IFERROR(COUNTIF($G21:I21,1)/(COUNTIF($G21:I21,1)+COUNTIF($G21:I21,0)),"")</f>
        <v>0</v>
      </c>
      <c r="O21" s="20">
        <f>IFERROR(COUNTIF($G21:J21,1)/(COUNTIF($G21:J21,1)+COUNTIF($G21:J21,0)),"")</f>
        <v>0</v>
      </c>
      <c r="P21" s="20">
        <f>IFERROR(COUNTIF($G21:K21,1)/(COUNTIF($G21:K21,1)+COUNTIF($G21:K21,0)),"")</f>
        <v>0</v>
      </c>
      <c r="Q21" s="11">
        <f>COUNTIF($G21:K21,1)+COUNTIF($G21:K21,0)</f>
        <v>5</v>
      </c>
      <c r="R21" s="20">
        <f t="shared" si="1"/>
        <v>0</v>
      </c>
    </row>
    <row r="22" spans="1:18" s="12" customFormat="1" ht="409.5" x14ac:dyDescent="0.25">
      <c r="A22" s="22">
        <v>20</v>
      </c>
      <c r="B22" s="23" t="str">
        <v>Apa fungsi utama UKM di Universitas Pendidikan Ganesha?</v>
      </c>
      <c r="C22" s="23"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2" s="22">
        <v>1</v>
      </c>
      <c r="E22" s="23"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F22" s="23"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G22" s="11">
        <v>0</v>
      </c>
      <c r="H22" s="11">
        <v>0</v>
      </c>
      <c r="I22" s="11">
        <v>0</v>
      </c>
      <c r="J22" s="11">
        <v>0</v>
      </c>
      <c r="K22" s="11">
        <v>0</v>
      </c>
      <c r="L22" s="20">
        <f t="shared" si="0"/>
        <v>0</v>
      </c>
      <c r="M22" s="20">
        <f>IFERROR(COUNTIF($G22:H22,1)/(COUNTIF($G22:H22,1)+COUNTIF($G22:H22,0)),"")</f>
        <v>0</v>
      </c>
      <c r="N22" s="20">
        <f>IFERROR(COUNTIF($G22:I22,1)/(COUNTIF($G22:I22,1)+COUNTIF($G22:I22,0)),"")</f>
        <v>0</v>
      </c>
      <c r="O22" s="20">
        <f>IFERROR(COUNTIF($G22:J22,1)/(COUNTIF($G22:J22,1)+COUNTIF($G22:J22,0)),"")</f>
        <v>0</v>
      </c>
      <c r="P22" s="20">
        <f>IFERROR(COUNTIF($G22:K22,1)/(COUNTIF($G22:K22,1)+COUNTIF($G22:K22,0)),"")</f>
        <v>0</v>
      </c>
      <c r="Q22" s="11">
        <f>COUNTIF($G22:K22,1)+COUNTIF($G22:K22,0)</f>
        <v>5</v>
      </c>
      <c r="R22" s="20">
        <f t="shared" si="1"/>
        <v>0</v>
      </c>
    </row>
    <row r="23" spans="1:18" s="12" customFormat="1" ht="409.5" x14ac:dyDescent="0.25">
      <c r="A23" s="22">
        <v>21</v>
      </c>
      <c r="B23" s="23" t="str">
        <v>Bagaimana cara mendapat informasi lebih lanjut tentang UKM di Undiksha?</v>
      </c>
      <c r="C23" s="23" t="str">
        <v>Salam Harmoni🙏
Informasi lebih lanjut tentang UKM di Undiksha dapat diakses melalui laman https://undiksha.ac.id/kemahasiswaan/ukm/.</v>
      </c>
      <c r="D23" s="22">
        <v>3</v>
      </c>
      <c r="E23" s="23"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F23" s="23"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G23" s="11">
        <v>0</v>
      </c>
      <c r="H23" s="11">
        <v>0</v>
      </c>
      <c r="I23" s="11">
        <v>0</v>
      </c>
      <c r="J23" s="11">
        <v>0</v>
      </c>
      <c r="K23" s="11">
        <v>0</v>
      </c>
      <c r="L23" s="20">
        <f t="shared" si="0"/>
        <v>0</v>
      </c>
      <c r="M23" s="20">
        <f>IFERROR(COUNTIF($G23:H23,1)/(COUNTIF($G23:H23,1)+COUNTIF($G23:H23,0)),"")</f>
        <v>0</v>
      </c>
      <c r="N23" s="20">
        <f>IFERROR(COUNTIF($G23:I23,1)/(COUNTIF($G23:I23,1)+COUNTIF($G23:I23,0)),"")</f>
        <v>0</v>
      </c>
      <c r="O23" s="20">
        <f>IFERROR(COUNTIF($G23:J23,1)/(COUNTIF($G23:J23,1)+COUNTIF($G23:J23,0)),"")</f>
        <v>0</v>
      </c>
      <c r="P23" s="20">
        <f>IFERROR(COUNTIF($G23:K23,1)/(COUNTIF($G23:K23,1)+COUNTIF($G23:K23,0)),"")</f>
        <v>0</v>
      </c>
      <c r="Q23" s="11">
        <f>COUNTIF($G23:K23,1)+COUNTIF($G23:K23,0)</f>
        <v>5</v>
      </c>
      <c r="R23" s="20">
        <f t="shared" si="1"/>
        <v>0</v>
      </c>
    </row>
    <row r="24" spans="1:18" s="12" customFormat="1" ht="409.5" x14ac:dyDescent="0.25">
      <c r="A24" s="22">
        <v>22</v>
      </c>
      <c r="B24" s="23" t="str">
        <v>Apa motto Universitas Pendidikan Ganesha?</v>
      </c>
      <c r="C24" s="23" t="str">
        <v>Salam Harmoni🙏
Motto Universitas Pendidikan Ganesha (Undiksha) adalah “dharmaning sajjana umerdhyaken widyaguna” yang berarti kewajiban orang bijaksana adalah mengembangkan ilmu pengetahuan dan pekerti.</v>
      </c>
      <c r="D24" s="22">
        <v>2</v>
      </c>
      <c r="E24" s="23"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F24" s="23" t="str">
        <v>Salam Harmoni🙏
Motto Universitas Pendidikan Ganesha (Undiksha) adalah “dharmaning sajjana umerdhyaken widyaguna” yang berarti kewajiban orang bijaksana adalah mengembangkan ilmu pengetahuan dan pekerti.</v>
      </c>
      <c r="G24" s="11">
        <v>0</v>
      </c>
      <c r="H24" s="11">
        <v>0</v>
      </c>
      <c r="I24" s="11">
        <v>0</v>
      </c>
      <c r="J24" s="11">
        <v>0</v>
      </c>
      <c r="K24" s="11">
        <v>0</v>
      </c>
      <c r="L24" s="20">
        <f t="shared" si="0"/>
        <v>0</v>
      </c>
      <c r="M24" s="20">
        <f>IFERROR(COUNTIF($G24:H24,1)/(COUNTIF($G24:H24,1)+COUNTIF($G24:H24,0)),"")</f>
        <v>0</v>
      </c>
      <c r="N24" s="20">
        <f>IFERROR(COUNTIF($G24:I24,1)/(COUNTIF($G24:I24,1)+COUNTIF($G24:I24,0)),"")</f>
        <v>0</v>
      </c>
      <c r="O24" s="20">
        <f>IFERROR(COUNTIF($G24:J24,1)/(COUNTIF($G24:J24,1)+COUNTIF($G24:J24,0)),"")</f>
        <v>0</v>
      </c>
      <c r="P24" s="20">
        <f>IFERROR(COUNTIF($G24:K24,1)/(COUNTIF($G24:K24,1)+COUNTIF($G24:K24,0)),"")</f>
        <v>0</v>
      </c>
      <c r="Q24" s="11">
        <f>COUNTIF($G24:K24,1)+COUNTIF($G24:K24,0)</f>
        <v>5</v>
      </c>
      <c r="R24" s="20">
        <f t="shared" si="1"/>
        <v>0</v>
      </c>
    </row>
    <row r="25" spans="1:18" s="12" customFormat="1" ht="409.5" x14ac:dyDescent="0.25">
      <c r="A25" s="22">
        <v>23</v>
      </c>
      <c r="B25" s="23" t="str">
        <v>Apa akreditasi yang dimiliki Universitas Pendidikan Ganesha?</v>
      </c>
      <c r="C25" s="23" t="str">
        <v>Salam Harmoni🙏
1. Terakreditasi A oleh Badan Akreditasi Nasional Perguruan Tinggi (BAN-PT).
2. Terakreditasi internasional oleh AQAS (Agency for Quality Assurance in Higher Education) pada berbagai bidang studi.</v>
      </c>
      <c r="D25" s="22">
        <v>3</v>
      </c>
      <c r="E25" s="23"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F25" s="23"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G25" s="11">
        <v>0</v>
      </c>
      <c r="H25" s="11">
        <v>0</v>
      </c>
      <c r="I25" s="11">
        <v>0</v>
      </c>
      <c r="J25" s="11">
        <v>0</v>
      </c>
      <c r="K25" s="11">
        <v>0</v>
      </c>
      <c r="L25" s="20">
        <f t="shared" si="0"/>
        <v>0</v>
      </c>
      <c r="M25" s="20">
        <f>IFERROR(COUNTIF($G25:H25,1)/(COUNTIF($G25:H25,1)+COUNTIF($G25:H25,0)),"")</f>
        <v>0</v>
      </c>
      <c r="N25" s="20">
        <f>IFERROR(COUNTIF($G25:I25,1)/(COUNTIF($G25:I25,1)+COUNTIF($G25:I25,0)),"")</f>
        <v>0</v>
      </c>
      <c r="O25" s="20">
        <f>IFERROR(COUNTIF($G25:J25,1)/(COUNTIF($G25:J25,1)+COUNTIF($G25:J25,0)),"")</f>
        <v>0</v>
      </c>
      <c r="P25" s="20">
        <f>IFERROR(COUNTIF($G25:K25,1)/(COUNTIF($G25:K25,1)+COUNTIF($G25:K25,0)),"")</f>
        <v>0</v>
      </c>
      <c r="Q25" s="11">
        <f>COUNTIF($G25:K25,1)+COUNTIF($G25:K25,0)</f>
        <v>5</v>
      </c>
      <c r="R25" s="20">
        <f t="shared" si="1"/>
        <v>0</v>
      </c>
    </row>
    <row r="26" spans="1:18" s="12" customFormat="1" ht="409.5" x14ac:dyDescent="0.25">
      <c r="A26" s="22">
        <v>24</v>
      </c>
      <c r="B26" s="23" t="str">
        <v>Apa visi Universitas Pendidikan Ganesha?</v>
      </c>
      <c r="C26" s="23" t="str">
        <v>Salam Harmoni🙏
Visi Universitas Pendidikan Ganesha (Undiksha) adalah menjadi Universitas Unggul Berlandaskan Falsafah Tri Hita Karana di Asia Pada Tahun 2045.</v>
      </c>
      <c r="D26" s="22">
        <v>1</v>
      </c>
      <c r="E26" s="23"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F26" s="23"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G26" s="11">
        <v>0</v>
      </c>
      <c r="H26" s="11">
        <v>0</v>
      </c>
      <c r="I26" s="11">
        <v>0</v>
      </c>
      <c r="J26" s="11">
        <v>0</v>
      </c>
      <c r="K26" s="11">
        <v>0</v>
      </c>
      <c r="L26" s="20">
        <f t="shared" si="0"/>
        <v>0</v>
      </c>
      <c r="M26" s="20">
        <f>IFERROR(COUNTIF($G26:H26,1)/(COUNTIF($G26:H26,1)+COUNTIF($G26:H26,0)),"")</f>
        <v>0</v>
      </c>
      <c r="N26" s="20">
        <f>IFERROR(COUNTIF($G26:I26,1)/(COUNTIF($G26:I26,1)+COUNTIF($G26:I26,0)),"")</f>
        <v>0</v>
      </c>
      <c r="O26" s="20">
        <f>IFERROR(COUNTIF($G26:J26,1)/(COUNTIF($G26:J26,1)+COUNTIF($G26:J26,0)),"")</f>
        <v>0</v>
      </c>
      <c r="P26" s="20">
        <f>IFERROR(COUNTIF($G26:K26,1)/(COUNTIF($G26:K26,1)+COUNTIF($G26:K26,0)),"")</f>
        <v>0</v>
      </c>
      <c r="Q26" s="11">
        <f>COUNTIF($G26:K26,1)+COUNTIF($G26:K26,0)</f>
        <v>5</v>
      </c>
      <c r="R26" s="20">
        <f t="shared" si="1"/>
        <v>0</v>
      </c>
    </row>
    <row r="27" spans="1:18" s="12" customFormat="1" ht="409.5" x14ac:dyDescent="0.25">
      <c r="A27" s="22">
        <v>25</v>
      </c>
      <c r="B27" s="23" t="str">
        <v>Siapa rektor Universitas Pendidikan Ganesha saat ini?</v>
      </c>
      <c r="C27" s="23" t="str">
        <v>Salam Harmoni🙏
Rektor Universitas Pendidikan Ganesha saat ini adalah Prof. Dr. I Wayan Lasmawan, M.Pd.</v>
      </c>
      <c r="D27" s="22">
        <v>1</v>
      </c>
      <c r="E27" s="23"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F27" s="23" t="str">
        <v>Salam Harmoni🙏
Rektor Universitas Pendidikan Ganesha saat ini adalah Prof. Dr. I Wayan Lasmawan, M.Pd.</v>
      </c>
      <c r="G27" s="11">
        <v>0</v>
      </c>
      <c r="H27" s="11">
        <v>0</v>
      </c>
      <c r="I27" s="11">
        <v>0</v>
      </c>
      <c r="J27" s="11">
        <v>0</v>
      </c>
      <c r="K27" s="11">
        <v>0</v>
      </c>
      <c r="L27" s="20">
        <f t="shared" si="0"/>
        <v>0</v>
      </c>
      <c r="M27" s="20">
        <f>IFERROR(COUNTIF($G27:H27,1)/(COUNTIF($G27:H27,1)+COUNTIF($G27:H27,0)),"")</f>
        <v>0</v>
      </c>
      <c r="N27" s="20">
        <f>IFERROR(COUNTIF($G27:I27,1)/(COUNTIF($G27:I27,1)+COUNTIF($G27:I27,0)),"")</f>
        <v>0</v>
      </c>
      <c r="O27" s="20">
        <f>IFERROR(COUNTIF($G27:J27,1)/(COUNTIF($G27:J27,1)+COUNTIF($G27:J27,0)),"")</f>
        <v>0</v>
      </c>
      <c r="P27" s="20">
        <f>IFERROR(COUNTIF($G27:K27,1)/(COUNTIF($G27:K27,1)+COUNTIF($G27:K27,0)),"")</f>
        <v>0</v>
      </c>
      <c r="Q27" s="11">
        <f>COUNTIF($G27:K27,1)+COUNTIF($G27:K27,0)</f>
        <v>5</v>
      </c>
      <c r="R27" s="20">
        <f t="shared" si="1"/>
        <v>0</v>
      </c>
    </row>
    <row r="28" spans="1:18" x14ac:dyDescent="0.25">
      <c r="A28" s="30"/>
      <c r="B28" s="31"/>
      <c r="C28" s="31"/>
      <c r="D28" s="31"/>
      <c r="E28" s="31"/>
      <c r="F28" s="31"/>
      <c r="G28" s="31"/>
      <c r="H28" s="31"/>
      <c r="I28" s="31"/>
      <c r="J28" s="31"/>
      <c r="K28" s="31"/>
      <c r="L28" s="31"/>
      <c r="M28" s="31"/>
      <c r="N28" s="31"/>
      <c r="O28" s="31"/>
      <c r="P28" s="31"/>
      <c r="Q28" s="31"/>
      <c r="R28" s="32"/>
    </row>
    <row r="29" spans="1:18" ht="28.5" x14ac:dyDescent="0.45">
      <c r="A29" s="33" t="s">
        <v>72</v>
      </c>
      <c r="B29" s="34"/>
      <c r="C29" s="34"/>
      <c r="D29" s="34"/>
      <c r="E29" s="34"/>
      <c r="F29" s="34"/>
      <c r="G29" s="34"/>
      <c r="H29" s="34"/>
      <c r="I29" s="34"/>
      <c r="J29" s="34"/>
      <c r="K29" s="34"/>
      <c r="L29" s="34"/>
      <c r="M29" s="34"/>
      <c r="N29" s="34"/>
      <c r="O29" s="34"/>
      <c r="P29" s="34"/>
      <c r="Q29" s="35"/>
      <c r="R29" s="10">
        <f>IFERROR(AVERAGE(R3:R27),0)</f>
        <v>0</v>
      </c>
    </row>
  </sheetData>
  <mergeCells count="8">
    <mergeCell ref="A28:R28"/>
    <mergeCell ref="A29:Q29"/>
    <mergeCell ref="E1:F1"/>
    <mergeCell ref="Q1:R1"/>
    <mergeCell ref="A1:A2"/>
    <mergeCell ref="G1:K1"/>
    <mergeCell ref="L1:P1"/>
    <mergeCell ref="B1:D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4A77-EB5A-46ED-992C-6F6F0F2F706A}">
  <sheetPr codeName="Sheet3"/>
  <dimension ref="A1:I28"/>
  <sheetViews>
    <sheetView zoomScale="115" zoomScaleNormal="115" workbookViewId="0">
      <pane ySplit="1" topLeftCell="A2" activePane="bottomLeft" state="frozen"/>
      <selection pane="bottomLeft" activeCell="L11" sqref="L11"/>
    </sheetView>
  </sheetViews>
  <sheetFormatPr defaultRowHeight="15" x14ac:dyDescent="0.25"/>
  <cols>
    <col min="1" max="1" width="5.5703125" style="2" customWidth="1"/>
    <col min="2" max="2" width="22.85546875" customWidth="1"/>
    <col min="3" max="3" width="22.85546875" hidden="1" customWidth="1"/>
    <col min="4" max="4" width="19.28515625" style="2" hidden="1" customWidth="1"/>
    <col min="5" max="5" width="22.85546875" customWidth="1"/>
    <col min="6" max="6" width="22.85546875" hidden="1" customWidth="1"/>
    <col min="7" max="8" width="23.42578125" style="2" customWidth="1"/>
    <col min="9" max="9" width="16.140625" style="2" customWidth="1"/>
    <col min="12" max="13" width="23.5703125" customWidth="1"/>
    <col min="14" max="14" width="19.42578125" customWidth="1"/>
  </cols>
  <sheetData>
    <row r="1" spans="1:9" s="12" customFormat="1" ht="93.75" x14ac:dyDescent="0.25">
      <c r="A1" s="19" t="s">
        <v>0</v>
      </c>
      <c r="B1" s="19" t="s">
        <v>1</v>
      </c>
      <c r="C1" s="19" t="s">
        <v>3</v>
      </c>
      <c r="D1" s="19" t="s">
        <v>284</v>
      </c>
      <c r="E1" s="19" t="s">
        <v>74</v>
      </c>
      <c r="F1" s="19" t="s">
        <v>2</v>
      </c>
      <c r="G1" s="19" t="s">
        <v>20</v>
      </c>
      <c r="H1" s="19" t="s">
        <v>21</v>
      </c>
      <c r="I1" s="19" t="s">
        <v>24</v>
      </c>
    </row>
    <row r="2" spans="1:9" s="3" customFormat="1" x14ac:dyDescent="0.25">
      <c r="A2" s="4" cm="1">
        <f t="array" ref="A2:F26">Data!A3:F27</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4">
        <v>14</v>
      </c>
      <c r="E2"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F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G2" s="4">
        <v>1</v>
      </c>
      <c r="H2" s="4" cm="1">
        <f t="array" ref="H2:H26">Data!D3:D27</f>
        <v>14</v>
      </c>
      <c r="I2" s="7">
        <f>IFERROR(G2/H2,0)</f>
        <v>7.1428571428571425E-2</v>
      </c>
    </row>
    <row r="3" spans="1:9"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4">
        <v>2</v>
      </c>
      <c r="E3"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F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G3" s="4">
        <v>1</v>
      </c>
      <c r="H3" s="4">
        <v>2</v>
      </c>
      <c r="I3" s="7">
        <f t="shared" ref="I3:I26" si="0">IFERROR(G3/H3,0)</f>
        <v>0.5</v>
      </c>
    </row>
    <row r="4" spans="1:9"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4">
        <v>6</v>
      </c>
      <c r="E4"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F4" s="5" t="str">
        <v>Salam Harmoni🙏
Anda dapat melihat informasi daya tampung mahasiswa baru Universitas Pendidikan Ganesha tahun akademik 2024/2025 dengan mengunjungi tautan berikut: [Daya Tampung Mahasiswa Baru 2024/2025](https://undiksha.ac.id/pmb/tahun2024/daya-tampung/).</v>
      </c>
      <c r="G4" s="4">
        <v>1</v>
      </c>
      <c r="H4" s="4">
        <v>6</v>
      </c>
      <c r="I4" s="7">
        <f t="shared" si="0"/>
        <v>0.16666666666666666</v>
      </c>
    </row>
    <row r="5" spans="1:9" x14ac:dyDescent="0.25">
      <c r="A5" s="8">
        <v>4</v>
      </c>
      <c r="B5" s="9" t="str">
        <v>Berapa daya tampung mahasiswa program studi ilmu komputer S1?</v>
      </c>
      <c r="C5" s="9" t="str">
        <v>Salam Harmoni🙏
Daya tampung mahasiswa untuk Program Studi Ilmu Komputer (S1) di Universitas Pendidikan Ganesha adalah 110 mahasiswa.</v>
      </c>
      <c r="D5" s="8">
        <v>2</v>
      </c>
      <c r="E5"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F5" s="9" t="str">
        <v>Salam Harmoni🙏
Daya tampung mahasiswa untuk Program Studi Ilmu Komputer (S1) di Universitas Pendidikan Ganesha adalah 110.</v>
      </c>
      <c r="G5" s="4">
        <v>1</v>
      </c>
      <c r="H5" s="4">
        <v>2</v>
      </c>
      <c r="I5" s="7">
        <f t="shared" si="0"/>
        <v>0.5</v>
      </c>
    </row>
    <row r="6" spans="1:9"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8">
        <v>1</v>
      </c>
      <c r="E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F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G6" s="4">
        <v>1</v>
      </c>
      <c r="H6" s="4">
        <v>1</v>
      </c>
      <c r="I6" s="7">
        <f t="shared" si="0"/>
        <v>1</v>
      </c>
    </row>
    <row r="7" spans="1:9"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8">
        <v>1</v>
      </c>
      <c r="E7"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F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G7" s="4">
        <v>1</v>
      </c>
      <c r="H7" s="4">
        <v>1</v>
      </c>
      <c r="I7" s="7">
        <f t="shared" si="0"/>
        <v>1</v>
      </c>
    </row>
    <row r="8" spans="1:9"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8">
        <v>5</v>
      </c>
      <c r="E8"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F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G8" s="4">
        <v>1</v>
      </c>
      <c r="H8" s="4">
        <v>5</v>
      </c>
      <c r="I8" s="7">
        <f t="shared" si="0"/>
        <v>0.2</v>
      </c>
    </row>
    <row r="9" spans="1:9"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8">
        <v>1</v>
      </c>
      <c r="E9"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F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G9" s="4">
        <v>1</v>
      </c>
      <c r="H9" s="4">
        <v>1</v>
      </c>
      <c r="I9" s="7">
        <f t="shared" si="0"/>
        <v>1</v>
      </c>
    </row>
    <row r="10" spans="1:9" x14ac:dyDescent="0.25">
      <c r="A10" s="8">
        <v>9</v>
      </c>
      <c r="B10" s="9" t="str">
        <v>Siapa Dekan Fakultas Bahasa dan Seni?</v>
      </c>
      <c r="C10" s="9" t="str">
        <v>Salam Harmoni🙏
Dekan Fakultas Bahasa dan Seni (FBS) Universitas Pendidikan Ganesha adalah Drs. I Gede Nurjaya, M.Pd.</v>
      </c>
      <c r="D10" s="8">
        <v>1</v>
      </c>
      <c r="E10"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F10" s="9" t="str">
        <v>Salam Harmoni🙏
Dekan Fakultas Bahasa dan Seni (FBS) Universitas Pendidikan Ganesha adalah Drs. I Gede Nurjaya, M.Pd.</v>
      </c>
      <c r="G10" s="4">
        <v>1</v>
      </c>
      <c r="H10" s="4">
        <v>1</v>
      </c>
      <c r="I10" s="7">
        <f t="shared" si="0"/>
        <v>1</v>
      </c>
    </row>
    <row r="11" spans="1:9"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8">
        <v>3</v>
      </c>
      <c r="E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F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G11" s="4">
        <v>1</v>
      </c>
      <c r="H11" s="4">
        <v>3</v>
      </c>
      <c r="I11" s="7">
        <f t="shared" si="0"/>
        <v>0.33333333333333331</v>
      </c>
    </row>
    <row r="12" spans="1:9"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8">
        <v>1</v>
      </c>
      <c r="E12"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F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G12" s="4">
        <v>1</v>
      </c>
      <c r="H12" s="4">
        <v>1</v>
      </c>
      <c r="I12" s="7">
        <f t="shared" si="0"/>
        <v>1</v>
      </c>
    </row>
    <row r="13" spans="1:9"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8">
        <v>2</v>
      </c>
      <c r="E13"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F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G13" s="4">
        <v>1</v>
      </c>
      <c r="H13" s="4">
        <v>2</v>
      </c>
      <c r="I13" s="7">
        <f t="shared" si="0"/>
        <v>0.5</v>
      </c>
    </row>
    <row r="14" spans="1:9"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8">
        <v>2</v>
      </c>
      <c r="E14"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F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G14" s="4">
        <v>1</v>
      </c>
      <c r="H14" s="4">
        <v>2</v>
      </c>
      <c r="I14" s="7">
        <f t="shared" si="0"/>
        <v>0.5</v>
      </c>
    </row>
    <row r="15" spans="1:9" x14ac:dyDescent="0.25">
      <c r="A15" s="8">
        <v>14</v>
      </c>
      <c r="B15" s="9" t="str">
        <v>Apa saja kriteria peserta UTBK?</v>
      </c>
      <c r="C15" s="9" t="str">
        <v>Salam Harmoni🙏
1. Lulusan SMA/SMK/MA/Sederajat tahun 2023, 2024, dan 2025.
2. Lulusan Paket C tahun 2023, 2024, dan 2025 dengan umur maksimal 25 tahun (per 1 Juli 2025).</v>
      </c>
      <c r="D15" s="8">
        <v>2</v>
      </c>
      <c r="E15"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F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G15" s="4">
        <v>1</v>
      </c>
      <c r="H15" s="4">
        <v>2</v>
      </c>
      <c r="I15" s="7">
        <f t="shared" si="0"/>
        <v>0.5</v>
      </c>
    </row>
    <row r="16" spans="1:9"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8">
        <v>1</v>
      </c>
      <c r="E1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F16" s="9" t="str">
        <v>Salam Harmoni🙏
Jadwal pendaftaran seleksi mahasiswa baru jalur mandiri (SMBJM) Universitas Pendidikan Ganesha untuk tahun 2025 akan diinformasikan segera. Mohon untuk selalu memantau informasi resmi dari Undiksha untuk mendapatkan update terkini.</v>
      </c>
      <c r="G16" s="4">
        <v>1</v>
      </c>
      <c r="H16" s="4">
        <v>1</v>
      </c>
      <c r="I16" s="7">
        <f t="shared" si="0"/>
        <v>1</v>
      </c>
    </row>
    <row r="17" spans="1:9"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8">
        <v>4</v>
      </c>
      <c r="E17"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F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G17" s="4">
        <v>1</v>
      </c>
      <c r="H17" s="4">
        <v>4</v>
      </c>
      <c r="I17" s="7">
        <f t="shared" si="0"/>
        <v>0.25</v>
      </c>
    </row>
    <row r="18" spans="1:9"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8">
        <v>1</v>
      </c>
      <c r="E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F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G18" s="4">
        <v>1</v>
      </c>
      <c r="H18" s="4">
        <v>1</v>
      </c>
      <c r="I18" s="7">
        <f t="shared" si="0"/>
        <v>1</v>
      </c>
    </row>
    <row r="19" spans="1:9"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8">
        <v>4</v>
      </c>
      <c r="E19"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F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G19" s="4">
        <v>1</v>
      </c>
      <c r="H19" s="4">
        <v>4</v>
      </c>
      <c r="I19" s="7">
        <f t="shared" si="0"/>
        <v>0.25</v>
      </c>
    </row>
    <row r="20" spans="1:9"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8">
        <v>1</v>
      </c>
      <c r="E20"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F20" s="9" t="str">
        <v>Salam Harmoni🙏
Biaya untuk mengikuti Seleksi Nasional Berbasis Tes (SNBT) sebesar Rp200.000,00 (dua ratus ribu rupiah). Pembayaran dapat dilakukan melalui mitra bank seperti Mandiri, BNI, BTN, BRI, dan BSI.</v>
      </c>
      <c r="G20" s="4">
        <v>1</v>
      </c>
      <c r="H20" s="4">
        <v>1</v>
      </c>
      <c r="I20" s="7">
        <f t="shared" si="0"/>
        <v>1</v>
      </c>
    </row>
    <row r="21" spans="1:9"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8">
        <v>1</v>
      </c>
      <c r="E21"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F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G21" s="4">
        <v>1</v>
      </c>
      <c r="H21" s="4">
        <v>1</v>
      </c>
      <c r="I21" s="7">
        <f t="shared" si="0"/>
        <v>1</v>
      </c>
    </row>
    <row r="22" spans="1:9" x14ac:dyDescent="0.25">
      <c r="A22" s="8">
        <v>21</v>
      </c>
      <c r="B22" s="9" t="str">
        <v>Bagaimana cara mendapat informasi lebih lanjut tentang UKM di Undiksha?</v>
      </c>
      <c r="C22" s="9" t="str">
        <v>Salam Harmoni🙏
Informasi lebih lanjut tentang UKM di Undiksha dapat diakses melalui laman https://undiksha.ac.id/kemahasiswaan/ukm/.</v>
      </c>
      <c r="D22" s="8">
        <v>3</v>
      </c>
      <c r="E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F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G22" s="4">
        <v>1</v>
      </c>
      <c r="H22" s="4">
        <v>3</v>
      </c>
      <c r="I22" s="7">
        <f t="shared" si="0"/>
        <v>0.33333333333333331</v>
      </c>
    </row>
    <row r="23" spans="1:9"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8">
        <v>2</v>
      </c>
      <c r="E23"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F23" s="9" t="str">
        <v>Salam Harmoni🙏
Motto Universitas Pendidikan Ganesha (Undiksha) adalah “dharmaning sajjana umerdhyaken widyaguna” yang berarti kewajiban orang bijaksana adalah mengembangkan ilmu pengetahuan dan pekerti.</v>
      </c>
      <c r="G23" s="4">
        <v>1</v>
      </c>
      <c r="H23" s="4">
        <v>2</v>
      </c>
      <c r="I23" s="7">
        <f t="shared" si="0"/>
        <v>0.5</v>
      </c>
    </row>
    <row r="24" spans="1:9"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8">
        <v>3</v>
      </c>
      <c r="E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F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G24" s="4">
        <v>1</v>
      </c>
      <c r="H24" s="4">
        <v>3</v>
      </c>
      <c r="I24" s="7">
        <f t="shared" si="0"/>
        <v>0.33333333333333331</v>
      </c>
    </row>
    <row r="25" spans="1:9" x14ac:dyDescent="0.25">
      <c r="A25" s="8">
        <v>24</v>
      </c>
      <c r="B25" s="9" t="str">
        <v>Apa visi Universitas Pendidikan Ganesha?</v>
      </c>
      <c r="C25" s="9" t="str">
        <v>Salam Harmoni🙏
Visi Universitas Pendidikan Ganesha (Undiksha) adalah menjadi Universitas Unggul Berlandaskan Falsafah Tri Hita Karana di Asia Pada Tahun 2045.</v>
      </c>
      <c r="D25" s="8">
        <v>1</v>
      </c>
      <c r="E25"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F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G25" s="4">
        <v>1</v>
      </c>
      <c r="H25" s="4">
        <v>1</v>
      </c>
      <c r="I25" s="7">
        <f t="shared" si="0"/>
        <v>1</v>
      </c>
    </row>
    <row r="26" spans="1:9" x14ac:dyDescent="0.25">
      <c r="A26" s="8">
        <v>25</v>
      </c>
      <c r="B26" s="9" t="str">
        <v>Siapa rektor Universitas Pendidikan Ganesha saat ini?</v>
      </c>
      <c r="C26" s="9" t="str">
        <v>Salam Harmoni🙏
Rektor Universitas Pendidikan Ganesha saat ini adalah Prof. Dr. I Wayan Lasmawan, M.Pd.</v>
      </c>
      <c r="D26" s="8">
        <v>1</v>
      </c>
      <c r="E26"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F26" s="9" t="str">
        <v>Salam Harmoni🙏
Rektor Universitas Pendidikan Ganesha saat ini adalah Prof. Dr. I Wayan Lasmawan, M.Pd.</v>
      </c>
      <c r="G26" s="4">
        <v>1</v>
      </c>
      <c r="H26" s="4">
        <v>1</v>
      </c>
      <c r="I26" s="7">
        <f t="shared" si="0"/>
        <v>1</v>
      </c>
    </row>
    <row r="27" spans="1:9" x14ac:dyDescent="0.25">
      <c r="A27" s="30"/>
      <c r="B27" s="31"/>
      <c r="C27" s="31"/>
      <c r="D27" s="31"/>
      <c r="E27" s="31"/>
      <c r="F27" s="31"/>
      <c r="G27" s="31"/>
      <c r="H27" s="31"/>
      <c r="I27" s="32"/>
    </row>
    <row r="28" spans="1:9" ht="28.5" x14ac:dyDescent="0.45">
      <c r="A28" s="33" t="s">
        <v>104</v>
      </c>
      <c r="B28" s="34"/>
      <c r="C28" s="34"/>
      <c r="D28" s="34"/>
      <c r="E28" s="34"/>
      <c r="F28" s="34"/>
      <c r="G28" s="34"/>
      <c r="H28" s="35"/>
      <c r="I28" s="10">
        <f>IFERROR(AVERAGE(I2:I26),0)</f>
        <v>0.6375238095238096</v>
      </c>
    </row>
  </sheetData>
  <mergeCells count="2">
    <mergeCell ref="A27:I27"/>
    <mergeCell ref="A28:H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13D2-6D9A-4745-AFAD-8265468567C4}">
  <sheetPr codeName="Sheet4"/>
  <dimension ref="A1:I56"/>
  <sheetViews>
    <sheetView zoomScaleNormal="100" workbookViewId="0">
      <pane ySplit="1" topLeftCell="A2" activePane="bottomLeft" state="frozen"/>
      <selection pane="bottomLeft" activeCell="L15" sqref="L15"/>
    </sheetView>
  </sheetViews>
  <sheetFormatPr defaultRowHeight="15" x14ac:dyDescent="0.25"/>
  <cols>
    <col min="1" max="1" width="5.85546875" style="2" customWidth="1"/>
    <col min="2" max="6" width="22.85546875" customWidth="1"/>
    <col min="7" max="8" width="38.140625" style="2" customWidth="1"/>
    <col min="9" max="9" width="16.7109375" style="2" customWidth="1"/>
    <col min="12" max="13" width="23.5703125" customWidth="1"/>
    <col min="14" max="14" width="19.42578125" customWidth="1"/>
  </cols>
  <sheetData>
    <row r="1" spans="1:9" ht="56.25" x14ac:dyDescent="0.25">
      <c r="A1" s="1" t="s">
        <v>0</v>
      </c>
      <c r="B1" s="1" t="s">
        <v>1</v>
      </c>
      <c r="C1" s="1" t="s">
        <v>3</v>
      </c>
      <c r="D1" s="1" t="s">
        <v>74</v>
      </c>
      <c r="E1" s="1" t="s">
        <v>2</v>
      </c>
      <c r="F1" s="1"/>
      <c r="G1" s="19" t="s">
        <v>18</v>
      </c>
      <c r="H1" s="19" t="s">
        <v>19</v>
      </c>
      <c r="I1" s="19" t="s">
        <v>22</v>
      </c>
    </row>
    <row r="2" spans="1:9" s="3" customFormat="1" x14ac:dyDescent="0.25">
      <c r="A2" s="4" cm="1">
        <f t="array" ref="A2:F26">Data!A3:F27</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v>14</v>
      </c>
      <c r="E2"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F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G2" s="4">
        <v>11</v>
      </c>
      <c r="H2" s="4">
        <v>11</v>
      </c>
      <c r="I2" s="7">
        <f>IFERROR(G2/H2,0)</f>
        <v>1</v>
      </c>
    </row>
    <row r="3" spans="1:9"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v>2</v>
      </c>
      <c r="E3"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F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G3" s="4">
        <v>6</v>
      </c>
      <c r="H3" s="4">
        <v>6</v>
      </c>
      <c r="I3" s="7">
        <f t="shared" ref="I3:I51" si="0">IFERROR(G3/H3,0)</f>
        <v>1</v>
      </c>
    </row>
    <row r="4" spans="1:9"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v>6</v>
      </c>
      <c r="E4"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F4" s="5" t="str">
        <v>Salam Harmoni🙏
Anda dapat melihat informasi daya tampung mahasiswa baru Universitas Pendidikan Ganesha tahun akademik 2024/2025 dengan mengunjungi tautan berikut: [Daya Tampung Mahasiswa Baru 2024/2025](https://undiksha.ac.id/pmb/tahun2024/daya-tampung/).</v>
      </c>
      <c r="G4" s="4">
        <v>1</v>
      </c>
      <c r="H4" s="4">
        <v>1</v>
      </c>
      <c r="I4" s="7">
        <f t="shared" si="0"/>
        <v>1</v>
      </c>
    </row>
    <row r="5" spans="1:9" x14ac:dyDescent="0.25">
      <c r="A5" s="8">
        <v>4</v>
      </c>
      <c r="B5" s="9" t="str">
        <v>Berapa daya tampung mahasiswa program studi ilmu komputer S1?</v>
      </c>
      <c r="C5" s="9" t="str">
        <v>Salam Harmoni🙏
Daya tampung mahasiswa untuk Program Studi Ilmu Komputer (S1) di Universitas Pendidikan Ganesha adalah 110 mahasiswa.</v>
      </c>
      <c r="D5" s="9">
        <v>2</v>
      </c>
      <c r="E5"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F5" s="9" t="str">
        <v>Salam Harmoni🙏
Daya tampung mahasiswa untuk Program Studi Ilmu Komputer (S1) di Universitas Pendidikan Ganesha adalah 110.</v>
      </c>
      <c r="G5" s="4">
        <v>1</v>
      </c>
      <c r="H5" s="4">
        <v>1</v>
      </c>
      <c r="I5" s="7">
        <f t="shared" si="0"/>
        <v>1</v>
      </c>
    </row>
    <row r="6" spans="1:9"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v>1</v>
      </c>
      <c r="E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F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G6" s="4">
        <v>4</v>
      </c>
      <c r="H6" s="4">
        <v>4</v>
      </c>
      <c r="I6" s="7">
        <f t="shared" si="0"/>
        <v>1</v>
      </c>
    </row>
    <row r="7" spans="1:9"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v>1</v>
      </c>
      <c r="E7"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F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G7" s="4">
        <v>3</v>
      </c>
      <c r="H7" s="4">
        <v>3</v>
      </c>
      <c r="I7" s="7">
        <f t="shared" si="0"/>
        <v>1</v>
      </c>
    </row>
    <row r="8" spans="1:9"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9">
        <v>5</v>
      </c>
      <c r="E8"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F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G8" s="4">
        <v>15</v>
      </c>
      <c r="H8" s="4">
        <v>15</v>
      </c>
      <c r="I8" s="7">
        <f t="shared" si="0"/>
        <v>1</v>
      </c>
    </row>
    <row r="9" spans="1:9"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v>1</v>
      </c>
      <c r="E9"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F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G9" s="4">
        <v>3</v>
      </c>
      <c r="H9" s="4">
        <v>3</v>
      </c>
      <c r="I9" s="7">
        <f t="shared" si="0"/>
        <v>1</v>
      </c>
    </row>
    <row r="10" spans="1:9" x14ac:dyDescent="0.25">
      <c r="A10" s="8">
        <v>9</v>
      </c>
      <c r="B10" s="9" t="str">
        <v>Siapa Dekan Fakultas Bahasa dan Seni?</v>
      </c>
      <c r="C10" s="9" t="str">
        <v>Salam Harmoni🙏
Dekan Fakultas Bahasa dan Seni (FBS) Universitas Pendidikan Ganesha adalah Drs. I Gede Nurjaya, M.Pd.</v>
      </c>
      <c r="D10" s="9">
        <v>1</v>
      </c>
      <c r="E10"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F10" s="9" t="str">
        <v>Salam Harmoni🙏
Dekan Fakultas Bahasa dan Seni (FBS) Universitas Pendidikan Ganesha adalah Drs. I Gede Nurjaya, M.Pd.</v>
      </c>
      <c r="G10" s="4">
        <v>1</v>
      </c>
      <c r="H10" s="4">
        <v>1</v>
      </c>
      <c r="I10" s="7">
        <f t="shared" si="0"/>
        <v>1</v>
      </c>
    </row>
    <row r="11" spans="1:9"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v>3</v>
      </c>
      <c r="E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F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G11" s="4">
        <v>26</v>
      </c>
      <c r="H11" s="4">
        <v>26</v>
      </c>
      <c r="I11" s="7">
        <f t="shared" si="0"/>
        <v>1</v>
      </c>
    </row>
    <row r="12" spans="1:9"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9">
        <v>1</v>
      </c>
      <c r="E12"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F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G12" s="4">
        <v>1</v>
      </c>
      <c r="H12" s="4">
        <v>1</v>
      </c>
      <c r="I12" s="7">
        <f t="shared" si="0"/>
        <v>1</v>
      </c>
    </row>
    <row r="13" spans="1:9"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9">
        <v>2</v>
      </c>
      <c r="E13"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F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G13" s="4">
        <v>1</v>
      </c>
      <c r="H13" s="4">
        <v>1</v>
      </c>
      <c r="I13" s="7">
        <f t="shared" si="0"/>
        <v>1</v>
      </c>
    </row>
    <row r="14" spans="1:9"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9">
        <v>2</v>
      </c>
      <c r="E14"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F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G14" s="4">
        <v>2</v>
      </c>
      <c r="H14" s="4">
        <v>2</v>
      </c>
      <c r="I14" s="7">
        <f t="shared" si="0"/>
        <v>1</v>
      </c>
    </row>
    <row r="15" spans="1:9" x14ac:dyDescent="0.25">
      <c r="A15" s="8">
        <v>14</v>
      </c>
      <c r="B15" s="9" t="str">
        <v>Apa saja kriteria peserta UTBK?</v>
      </c>
      <c r="C15" s="9" t="str">
        <v>Salam Harmoni🙏
1. Lulusan SMA/SMK/MA/Sederajat tahun 2023, 2024, dan 2025.
2. Lulusan Paket C tahun 2023, 2024, dan 2025 dengan umur maksimal 25 tahun (per 1 Juli 2025).</v>
      </c>
      <c r="D15" s="9">
        <v>2</v>
      </c>
      <c r="E15"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F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G15" s="4">
        <v>3</v>
      </c>
      <c r="H15" s="4">
        <v>3</v>
      </c>
      <c r="I15" s="7">
        <f t="shared" si="0"/>
        <v>1</v>
      </c>
    </row>
    <row r="16" spans="1:9"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9">
        <v>1</v>
      </c>
      <c r="E1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F16" s="9" t="str">
        <v>Salam Harmoni🙏
Jadwal pendaftaran seleksi mahasiswa baru jalur mandiri (SMBJM) Universitas Pendidikan Ganesha untuk tahun 2025 akan diinformasikan segera. Mohon untuk selalu memantau informasi resmi dari Undiksha untuk mendapatkan update terkini.</v>
      </c>
      <c r="G16" s="4">
        <v>1</v>
      </c>
      <c r="H16" s="4">
        <v>1</v>
      </c>
      <c r="I16" s="7">
        <f t="shared" si="0"/>
        <v>1</v>
      </c>
    </row>
    <row r="17" spans="1:9"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9">
        <v>4</v>
      </c>
      <c r="E17"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F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G17" s="4">
        <v>1</v>
      </c>
      <c r="H17" s="4">
        <v>1</v>
      </c>
      <c r="I17" s="7">
        <f t="shared" si="0"/>
        <v>1</v>
      </c>
    </row>
    <row r="18" spans="1:9"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9">
        <v>1</v>
      </c>
      <c r="E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F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G18" s="4">
        <v>1</v>
      </c>
      <c r="H18" s="4">
        <v>1</v>
      </c>
      <c r="I18" s="7">
        <f t="shared" si="0"/>
        <v>1</v>
      </c>
    </row>
    <row r="19" spans="1:9"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9">
        <v>4</v>
      </c>
      <c r="E19"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F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G19" s="4">
        <v>1</v>
      </c>
      <c r="H19" s="4">
        <v>1</v>
      </c>
      <c r="I19" s="7">
        <f t="shared" si="0"/>
        <v>1</v>
      </c>
    </row>
    <row r="20" spans="1:9"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9">
        <v>1</v>
      </c>
      <c r="E20"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F20" s="9" t="str">
        <v>Salam Harmoni🙏
Biaya untuk mengikuti Seleksi Nasional Berbasis Tes (SNBT) sebesar Rp200.000,00 (dua ratus ribu rupiah). Pembayaran dapat dilakukan melalui mitra bank seperti Mandiri, BNI, BTN, BRI, dan BSI.</v>
      </c>
      <c r="G20" s="4">
        <v>1</v>
      </c>
      <c r="H20" s="4">
        <v>1</v>
      </c>
      <c r="I20" s="7">
        <f t="shared" si="0"/>
        <v>1</v>
      </c>
    </row>
    <row r="21" spans="1:9"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9">
        <v>1</v>
      </c>
      <c r="E21"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F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G21" s="4">
        <v>1</v>
      </c>
      <c r="H21" s="4">
        <v>1</v>
      </c>
      <c r="I21" s="7">
        <f t="shared" si="0"/>
        <v>1</v>
      </c>
    </row>
    <row r="22" spans="1:9" x14ac:dyDescent="0.25">
      <c r="A22" s="8">
        <v>21</v>
      </c>
      <c r="B22" s="9" t="str">
        <v>Bagaimana cara mendapat informasi lebih lanjut tentang UKM di Undiksha?</v>
      </c>
      <c r="C22" s="9" t="str">
        <v>Salam Harmoni🙏
Informasi lebih lanjut tentang UKM di Undiksha dapat diakses melalui laman https://undiksha.ac.id/kemahasiswaan/ukm/.</v>
      </c>
      <c r="D22" s="9">
        <v>3</v>
      </c>
      <c r="E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F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G22" s="4">
        <v>1</v>
      </c>
      <c r="H22" s="4">
        <v>1</v>
      </c>
      <c r="I22" s="7">
        <f t="shared" si="0"/>
        <v>1</v>
      </c>
    </row>
    <row r="23" spans="1:9"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9">
        <v>2</v>
      </c>
      <c r="E23"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F23" s="9" t="str">
        <v>Salam Harmoni🙏
Motto Universitas Pendidikan Ganesha (Undiksha) adalah “dharmaning sajjana umerdhyaken widyaguna” yang berarti kewajiban orang bijaksana adalah mengembangkan ilmu pengetahuan dan pekerti.</v>
      </c>
      <c r="G23" s="4">
        <v>1</v>
      </c>
      <c r="H23" s="4">
        <v>1</v>
      </c>
      <c r="I23" s="7">
        <f t="shared" si="0"/>
        <v>1</v>
      </c>
    </row>
    <row r="24" spans="1:9"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9">
        <v>3</v>
      </c>
      <c r="E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F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G24" s="4">
        <v>2</v>
      </c>
      <c r="H24" s="4">
        <v>2</v>
      </c>
      <c r="I24" s="7">
        <f t="shared" si="0"/>
        <v>1</v>
      </c>
    </row>
    <row r="25" spans="1:9" x14ac:dyDescent="0.25">
      <c r="A25" s="8">
        <v>24</v>
      </c>
      <c r="B25" s="9" t="str">
        <v>Apa visi Universitas Pendidikan Ganesha?</v>
      </c>
      <c r="C25" s="9" t="str">
        <v>Salam Harmoni🙏
Visi Universitas Pendidikan Ganesha (Undiksha) adalah menjadi Universitas Unggul Berlandaskan Falsafah Tri Hita Karana di Asia Pada Tahun 2045.</v>
      </c>
      <c r="D25" s="9">
        <v>1</v>
      </c>
      <c r="E25"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F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G25" s="4">
        <v>1</v>
      </c>
      <c r="H25" s="4">
        <v>1</v>
      </c>
      <c r="I25" s="7">
        <f t="shared" si="0"/>
        <v>1</v>
      </c>
    </row>
    <row r="26" spans="1:9" x14ac:dyDescent="0.25">
      <c r="A26" s="8">
        <v>25</v>
      </c>
      <c r="B26" s="9" t="str">
        <v>Siapa rektor Universitas Pendidikan Ganesha saat ini?</v>
      </c>
      <c r="C26" s="9" t="str">
        <v>Salam Harmoni🙏
Rektor Universitas Pendidikan Ganesha saat ini adalah Prof. Dr. I Wayan Lasmawan, M.Pd.</v>
      </c>
      <c r="D26" s="9">
        <v>1</v>
      </c>
      <c r="E26"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F26" s="9" t="str">
        <v>Salam Harmoni🙏
Rektor Universitas Pendidikan Ganesha saat ini adalah Prof. Dr. I Wayan Lasmawan, M.Pd.</v>
      </c>
      <c r="G26" s="4">
        <v>6</v>
      </c>
      <c r="H26" s="4">
        <v>6</v>
      </c>
      <c r="I26" s="7">
        <f t="shared" si="0"/>
        <v>1</v>
      </c>
    </row>
    <row r="27" spans="1:9" x14ac:dyDescent="0.25">
      <c r="A27" s="8"/>
      <c r="B27" s="9"/>
      <c r="C27" s="9"/>
      <c r="D27" s="9"/>
      <c r="E27" s="9"/>
      <c r="F27" s="9"/>
      <c r="G27" s="4">
        <v>6</v>
      </c>
      <c r="H27" s="4">
        <v>6</v>
      </c>
      <c r="I27" s="7">
        <f t="shared" si="0"/>
        <v>1</v>
      </c>
    </row>
    <row r="28" spans="1:9" x14ac:dyDescent="0.25">
      <c r="A28" s="8"/>
      <c r="B28" s="9"/>
      <c r="C28" s="9"/>
      <c r="D28" s="9"/>
      <c r="E28" s="9"/>
      <c r="F28" s="9"/>
      <c r="G28" s="4">
        <v>1</v>
      </c>
      <c r="H28" s="4">
        <v>1</v>
      </c>
      <c r="I28" s="7">
        <f t="shared" si="0"/>
        <v>1</v>
      </c>
    </row>
    <row r="29" spans="1:9" x14ac:dyDescent="0.25">
      <c r="A29" s="8"/>
      <c r="B29" s="9"/>
      <c r="C29" s="9"/>
      <c r="D29" s="9"/>
      <c r="E29" s="9"/>
      <c r="F29" s="9"/>
      <c r="G29" s="4">
        <v>7</v>
      </c>
      <c r="H29" s="4">
        <v>7</v>
      </c>
      <c r="I29" s="7">
        <f t="shared" si="0"/>
        <v>1</v>
      </c>
    </row>
    <row r="30" spans="1:9" x14ac:dyDescent="0.25">
      <c r="A30" s="8"/>
      <c r="B30" s="9"/>
      <c r="C30" s="9"/>
      <c r="D30" s="9"/>
      <c r="E30" s="9"/>
      <c r="F30" s="9"/>
      <c r="G30" s="4">
        <v>1</v>
      </c>
      <c r="H30" s="4">
        <v>1</v>
      </c>
      <c r="I30" s="7">
        <f t="shared" si="0"/>
        <v>1</v>
      </c>
    </row>
    <row r="31" spans="1:9" x14ac:dyDescent="0.25">
      <c r="A31" s="8"/>
      <c r="B31" s="9"/>
      <c r="C31" s="9"/>
      <c r="D31" s="9"/>
      <c r="E31" s="9"/>
      <c r="F31" s="9"/>
      <c r="G31" s="4">
        <v>1</v>
      </c>
      <c r="H31" s="4">
        <v>1</v>
      </c>
      <c r="I31" s="7">
        <f t="shared" si="0"/>
        <v>1</v>
      </c>
    </row>
    <row r="32" spans="1:9" x14ac:dyDescent="0.25">
      <c r="A32" s="8"/>
      <c r="B32" s="9"/>
      <c r="C32" s="9"/>
      <c r="D32" s="9"/>
      <c r="E32" s="9"/>
      <c r="F32" s="9"/>
      <c r="G32" s="4">
        <v>3</v>
      </c>
      <c r="H32" s="4">
        <v>3</v>
      </c>
      <c r="I32" s="7">
        <f t="shared" si="0"/>
        <v>1</v>
      </c>
    </row>
    <row r="33" spans="1:9" x14ac:dyDescent="0.25">
      <c r="A33" s="8"/>
      <c r="B33" s="9"/>
      <c r="C33" s="9"/>
      <c r="D33" s="9"/>
      <c r="E33" s="9"/>
      <c r="F33" s="9"/>
      <c r="G33" s="4">
        <v>8</v>
      </c>
      <c r="H33" s="4">
        <v>8</v>
      </c>
      <c r="I33" s="7">
        <f t="shared" si="0"/>
        <v>1</v>
      </c>
    </row>
    <row r="34" spans="1:9" x14ac:dyDescent="0.25">
      <c r="A34" s="8"/>
      <c r="B34" s="9"/>
      <c r="C34" s="9"/>
      <c r="D34" s="9"/>
      <c r="E34" s="9"/>
      <c r="F34" s="9"/>
      <c r="G34" s="4">
        <v>2</v>
      </c>
      <c r="H34" s="4">
        <v>2</v>
      </c>
      <c r="I34" s="7">
        <f t="shared" si="0"/>
        <v>1</v>
      </c>
    </row>
    <row r="35" spans="1:9" x14ac:dyDescent="0.25">
      <c r="A35" s="8"/>
      <c r="B35" s="9"/>
      <c r="C35" s="9"/>
      <c r="D35" s="9"/>
      <c r="E35" s="9"/>
      <c r="F35" s="9"/>
      <c r="G35" s="4">
        <v>10</v>
      </c>
      <c r="H35" s="4">
        <v>10</v>
      </c>
      <c r="I35" s="7">
        <f t="shared" si="0"/>
        <v>1</v>
      </c>
    </row>
    <row r="36" spans="1:9" x14ac:dyDescent="0.25">
      <c r="A36" s="8"/>
      <c r="B36" s="9"/>
      <c r="C36" s="9"/>
      <c r="D36" s="9"/>
      <c r="E36" s="9"/>
      <c r="F36" s="9"/>
      <c r="G36" s="4">
        <v>6</v>
      </c>
      <c r="H36" s="4">
        <v>6</v>
      </c>
      <c r="I36" s="7">
        <f t="shared" si="0"/>
        <v>1</v>
      </c>
    </row>
    <row r="37" spans="1:9" x14ac:dyDescent="0.25">
      <c r="A37" s="8"/>
      <c r="B37" s="9"/>
      <c r="C37" s="9"/>
      <c r="D37" s="9"/>
      <c r="E37" s="9"/>
      <c r="F37" s="9"/>
      <c r="G37" s="4">
        <v>1</v>
      </c>
      <c r="H37" s="4">
        <v>1</v>
      </c>
      <c r="I37" s="7">
        <f t="shared" si="0"/>
        <v>1</v>
      </c>
    </row>
    <row r="38" spans="1:9" x14ac:dyDescent="0.25">
      <c r="A38" s="8"/>
      <c r="B38" s="9"/>
      <c r="C38" s="9"/>
      <c r="D38" s="9"/>
      <c r="E38" s="9"/>
      <c r="F38" s="9"/>
      <c r="G38" s="4">
        <v>2</v>
      </c>
      <c r="H38" s="4">
        <v>2</v>
      </c>
      <c r="I38" s="7">
        <f t="shared" si="0"/>
        <v>1</v>
      </c>
    </row>
    <row r="39" spans="1:9" x14ac:dyDescent="0.25">
      <c r="A39" s="8"/>
      <c r="B39" s="9"/>
      <c r="C39" s="9"/>
      <c r="D39" s="9"/>
      <c r="E39" s="9"/>
      <c r="F39" s="9"/>
      <c r="G39" s="4">
        <v>6</v>
      </c>
      <c r="H39" s="4">
        <v>6</v>
      </c>
      <c r="I39" s="7">
        <f t="shared" si="0"/>
        <v>1</v>
      </c>
    </row>
    <row r="40" spans="1:9" x14ac:dyDescent="0.25">
      <c r="A40" s="8"/>
      <c r="B40" s="9"/>
      <c r="C40" s="9"/>
      <c r="D40" s="9"/>
      <c r="E40" s="9"/>
      <c r="F40" s="9"/>
      <c r="G40" s="4">
        <v>12</v>
      </c>
      <c r="H40" s="4">
        <v>12</v>
      </c>
      <c r="I40" s="7">
        <f t="shared" si="0"/>
        <v>1</v>
      </c>
    </row>
    <row r="41" spans="1:9" x14ac:dyDescent="0.25">
      <c r="A41" s="8"/>
      <c r="B41" s="9"/>
      <c r="C41" s="9"/>
      <c r="D41" s="9"/>
      <c r="E41" s="9"/>
      <c r="F41" s="9"/>
      <c r="G41" s="4">
        <v>10</v>
      </c>
      <c r="H41" s="4">
        <v>10</v>
      </c>
      <c r="I41" s="7">
        <f t="shared" si="0"/>
        <v>1</v>
      </c>
    </row>
    <row r="42" spans="1:9" x14ac:dyDescent="0.25">
      <c r="A42" s="8"/>
      <c r="B42" s="9"/>
      <c r="C42" s="9"/>
      <c r="D42" s="9"/>
      <c r="E42" s="9"/>
      <c r="F42" s="9"/>
      <c r="G42" s="4">
        <v>1</v>
      </c>
      <c r="H42" s="4">
        <v>1</v>
      </c>
      <c r="I42" s="7">
        <f t="shared" si="0"/>
        <v>1</v>
      </c>
    </row>
    <row r="43" spans="1:9" x14ac:dyDescent="0.25">
      <c r="A43" s="8"/>
      <c r="B43" s="9"/>
      <c r="C43" s="9"/>
      <c r="D43" s="9"/>
      <c r="E43" s="9"/>
      <c r="F43" s="9"/>
      <c r="G43" s="4">
        <v>1</v>
      </c>
      <c r="H43" s="4">
        <v>1</v>
      </c>
      <c r="I43" s="7">
        <f t="shared" si="0"/>
        <v>1</v>
      </c>
    </row>
    <row r="44" spans="1:9" x14ac:dyDescent="0.25">
      <c r="A44" s="8"/>
      <c r="B44" s="9"/>
      <c r="C44" s="9"/>
      <c r="D44" s="9"/>
      <c r="E44" s="9"/>
      <c r="F44" s="9"/>
      <c r="G44" s="4">
        <v>4</v>
      </c>
      <c r="H44" s="4">
        <v>4</v>
      </c>
      <c r="I44" s="7">
        <f t="shared" si="0"/>
        <v>1</v>
      </c>
    </row>
    <row r="45" spans="1:9" x14ac:dyDescent="0.25">
      <c r="A45" s="8"/>
      <c r="B45" s="9"/>
      <c r="C45" s="9"/>
      <c r="D45" s="9"/>
      <c r="E45" s="9"/>
      <c r="F45" s="9"/>
      <c r="G45" s="4">
        <v>2</v>
      </c>
      <c r="H45" s="4">
        <v>2</v>
      </c>
      <c r="I45" s="7">
        <f t="shared" si="0"/>
        <v>1</v>
      </c>
    </row>
    <row r="46" spans="1:9" x14ac:dyDescent="0.25">
      <c r="A46" s="8"/>
      <c r="B46" s="9"/>
      <c r="C46" s="9"/>
      <c r="D46" s="9"/>
      <c r="E46" s="9"/>
      <c r="F46" s="9"/>
      <c r="G46" s="4">
        <v>1</v>
      </c>
      <c r="H46" s="4">
        <v>1</v>
      </c>
      <c r="I46" s="7">
        <f t="shared" si="0"/>
        <v>1</v>
      </c>
    </row>
    <row r="47" spans="1:9" x14ac:dyDescent="0.25">
      <c r="A47" s="8"/>
      <c r="B47" s="9"/>
      <c r="C47" s="9"/>
      <c r="D47" s="9"/>
      <c r="E47" s="9"/>
      <c r="F47" s="9"/>
      <c r="G47" s="4">
        <v>7</v>
      </c>
      <c r="H47" s="4">
        <v>8</v>
      </c>
      <c r="I47" s="7">
        <f t="shared" si="0"/>
        <v>0.875</v>
      </c>
    </row>
    <row r="48" spans="1:9" x14ac:dyDescent="0.25">
      <c r="A48" s="8"/>
      <c r="B48" s="9"/>
      <c r="C48" s="9"/>
      <c r="D48" s="9"/>
      <c r="E48" s="9"/>
      <c r="F48" s="9"/>
      <c r="G48" s="4">
        <v>4</v>
      </c>
      <c r="H48" s="4">
        <v>5</v>
      </c>
      <c r="I48" s="7">
        <f t="shared" si="0"/>
        <v>0.8</v>
      </c>
    </row>
    <row r="49" spans="1:9" x14ac:dyDescent="0.25">
      <c r="A49" s="8"/>
      <c r="B49" s="9"/>
      <c r="C49" s="9"/>
      <c r="D49" s="9"/>
      <c r="E49" s="9"/>
      <c r="F49" s="9"/>
      <c r="G49" s="4">
        <v>3</v>
      </c>
      <c r="H49" s="4">
        <v>4</v>
      </c>
      <c r="I49" s="7">
        <f t="shared" si="0"/>
        <v>0.75</v>
      </c>
    </row>
    <row r="50" spans="1:9" x14ac:dyDescent="0.25">
      <c r="A50" s="8"/>
      <c r="B50" s="9"/>
      <c r="C50" s="9"/>
      <c r="D50" s="9"/>
      <c r="E50" s="9"/>
      <c r="F50" s="9"/>
      <c r="G50" s="4">
        <v>4</v>
      </c>
      <c r="H50" s="4">
        <v>5</v>
      </c>
      <c r="I50" s="7">
        <f t="shared" si="0"/>
        <v>0.8</v>
      </c>
    </row>
    <row r="51" spans="1:9" x14ac:dyDescent="0.25">
      <c r="A51" s="8"/>
      <c r="B51" s="9"/>
      <c r="C51" s="9"/>
      <c r="D51" s="9"/>
      <c r="E51" s="9"/>
      <c r="F51" s="9"/>
      <c r="G51" s="4">
        <v>1</v>
      </c>
      <c r="H51" s="4">
        <v>1</v>
      </c>
      <c r="I51" s="7">
        <f t="shared" si="0"/>
        <v>1</v>
      </c>
    </row>
    <row r="52" spans="1:9" x14ac:dyDescent="0.25">
      <c r="A52" s="30"/>
      <c r="B52" s="31"/>
      <c r="C52" s="31"/>
      <c r="D52" s="31"/>
      <c r="E52" s="31"/>
      <c r="F52" s="31"/>
      <c r="G52" s="31"/>
      <c r="H52" s="31"/>
      <c r="I52" s="32"/>
    </row>
    <row r="53" spans="1:9" ht="28.5" x14ac:dyDescent="0.45">
      <c r="A53" s="36" t="s">
        <v>104</v>
      </c>
      <c r="B53" s="36"/>
      <c r="C53" s="36"/>
      <c r="D53" s="36"/>
      <c r="E53" s="36"/>
      <c r="F53" s="36"/>
      <c r="G53" s="36"/>
      <c r="H53" s="36"/>
      <c r="I53" s="10">
        <f>IFERROR(AVERAGE(I2:I51),0)</f>
        <v>0.98449999999999993</v>
      </c>
    </row>
    <row r="55" spans="1:9" x14ac:dyDescent="0.25">
      <c r="I55" s="15"/>
    </row>
    <row r="56" spans="1:9" x14ac:dyDescent="0.25">
      <c r="I56" s="15"/>
    </row>
  </sheetData>
  <mergeCells count="2">
    <mergeCell ref="A53:H53"/>
    <mergeCell ref="A52:I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6942-FB14-40F2-914A-71EA8DF8C59E}">
  <sheetPr codeName="Sheet5"/>
  <dimension ref="A1:L57"/>
  <sheetViews>
    <sheetView zoomScaleNormal="100" workbookViewId="0">
      <pane ySplit="1" topLeftCell="A32" activePane="bottomLeft" state="frozen"/>
      <selection pane="bottomLeft" activeCell="D51" sqref="D51"/>
    </sheetView>
  </sheetViews>
  <sheetFormatPr defaultRowHeight="15" x14ac:dyDescent="0.25"/>
  <cols>
    <col min="1" max="1" width="5.5703125" style="2" customWidth="1"/>
    <col min="2" max="5" width="22.85546875" customWidth="1"/>
    <col min="6" max="8" width="14.7109375" customWidth="1"/>
    <col min="9" max="11" width="15.28515625" style="2" customWidth="1"/>
    <col min="12" max="12" width="34.7109375" style="2" customWidth="1"/>
    <col min="15" max="16" width="23.5703125" customWidth="1"/>
    <col min="17" max="17" width="19.42578125" customWidth="1"/>
  </cols>
  <sheetData>
    <row r="1" spans="1:12" ht="24.95" customHeight="1" x14ac:dyDescent="0.25">
      <c r="A1" s="1" t="s">
        <v>0</v>
      </c>
      <c r="B1" s="1" t="s">
        <v>1</v>
      </c>
      <c r="C1" s="1" t="s">
        <v>3</v>
      </c>
      <c r="D1" s="1" t="s">
        <v>74</v>
      </c>
      <c r="E1" s="1" t="s">
        <v>2</v>
      </c>
      <c r="F1" s="1" t="s">
        <v>26</v>
      </c>
      <c r="G1" s="1" t="s">
        <v>27</v>
      </c>
      <c r="H1" s="1" t="s">
        <v>28</v>
      </c>
      <c r="I1" s="1" t="s">
        <v>238</v>
      </c>
      <c r="J1" s="1" t="s">
        <v>239</v>
      </c>
      <c r="K1" s="1" t="s">
        <v>240</v>
      </c>
      <c r="L1" s="1" t="s">
        <v>23</v>
      </c>
    </row>
    <row r="2" spans="1:12" s="3" customFormat="1" ht="15" customHeight="1" x14ac:dyDescent="0.25">
      <c r="A2" s="4" t="e" cm="1" vm="1">
        <f t="array" aca="1" ref="A2" ca="1">Data!A3:F27</f>
        <v>#VALUE!</v>
      </c>
      <c r="B2" s="5"/>
      <c r="C2" s="5"/>
      <c r="D2" s="5"/>
      <c r="E2" s="5"/>
      <c r="F2" s="5" t="s">
        <v>105</v>
      </c>
      <c r="G2" s="5" t="s">
        <v>220</v>
      </c>
      <c r="H2" s="5" t="s">
        <v>106</v>
      </c>
      <c r="I2" s="4">
        <v>0.71851097526223429</v>
      </c>
      <c r="J2" s="4">
        <v>0.57400950636733272</v>
      </c>
      <c r="K2" s="4">
        <v>0.99259456131663648</v>
      </c>
      <c r="L2" s="7">
        <f>IFERROR(AVERAGE(I2:K2),0)</f>
        <v>0.76170501431540105</v>
      </c>
    </row>
    <row r="3" spans="1:12" x14ac:dyDescent="0.25">
      <c r="A3" s="4"/>
      <c r="B3" s="5"/>
      <c r="C3" s="5"/>
      <c r="D3" s="5"/>
      <c r="E3" s="5"/>
      <c r="F3" s="5" t="s">
        <v>108</v>
      </c>
      <c r="G3" s="5" t="s">
        <v>107</v>
      </c>
      <c r="H3" s="5" t="s">
        <v>109</v>
      </c>
      <c r="I3" s="4">
        <v>0.63398969710269693</v>
      </c>
      <c r="J3" s="4">
        <v>0.98225009655464013</v>
      </c>
      <c r="K3" s="4">
        <v>0.81323665916515109</v>
      </c>
      <c r="L3" s="7">
        <f t="shared" ref="L3:L51" si="0">IFERROR(AVERAGE(I3:K3),0)</f>
        <v>0.80982548427416268</v>
      </c>
    </row>
    <row r="4" spans="1:12" x14ac:dyDescent="0.25">
      <c r="A4" s="4"/>
      <c r="B4" s="5"/>
      <c r="C4" s="5"/>
      <c r="D4" s="5"/>
      <c r="E4" s="5"/>
      <c r="F4" s="5" t="s">
        <v>110</v>
      </c>
      <c r="G4" s="5" t="s">
        <v>111</v>
      </c>
      <c r="H4" s="5" t="s">
        <v>112</v>
      </c>
      <c r="I4" s="4">
        <v>0.85263439567443</v>
      </c>
      <c r="J4" s="4">
        <v>0.67934954361236399</v>
      </c>
      <c r="K4" s="4">
        <v>0.97867629004299117</v>
      </c>
      <c r="L4" s="7">
        <f t="shared" si="0"/>
        <v>0.83688674310992839</v>
      </c>
    </row>
    <row r="5" spans="1:12" x14ac:dyDescent="0.25">
      <c r="A5" s="8"/>
      <c r="B5" s="9"/>
      <c r="C5" s="9"/>
      <c r="D5" s="9"/>
      <c r="E5" s="9"/>
      <c r="F5" s="5" t="s">
        <v>222</v>
      </c>
      <c r="G5" s="5" t="s">
        <v>221</v>
      </c>
      <c r="H5" s="5" t="s">
        <v>113</v>
      </c>
      <c r="I5" s="4">
        <v>0.83679804265726865</v>
      </c>
      <c r="J5" s="4">
        <v>0.78558497392701299</v>
      </c>
      <c r="K5" s="4">
        <v>0.97081778216779702</v>
      </c>
      <c r="L5" s="7">
        <f t="shared" si="0"/>
        <v>0.86440026625069288</v>
      </c>
    </row>
    <row r="6" spans="1:12" x14ac:dyDescent="0.25">
      <c r="A6" s="8"/>
      <c r="B6" s="9"/>
      <c r="C6" s="9"/>
      <c r="D6" s="9"/>
      <c r="E6" s="9"/>
      <c r="F6" s="5" t="s">
        <v>223</v>
      </c>
      <c r="G6" s="5" t="s">
        <v>33</v>
      </c>
      <c r="H6" s="5" t="s">
        <v>114</v>
      </c>
      <c r="I6" s="4">
        <v>0.80743659739000839</v>
      </c>
      <c r="J6" s="4">
        <v>0.99999872724177241</v>
      </c>
      <c r="K6" s="4">
        <v>0.84669630445282174</v>
      </c>
      <c r="L6" s="7">
        <f t="shared" si="0"/>
        <v>0.88471054302820085</v>
      </c>
    </row>
    <row r="7" spans="1:12" x14ac:dyDescent="0.25">
      <c r="A7" s="8"/>
      <c r="B7" s="9"/>
      <c r="C7" s="9"/>
      <c r="D7" s="9"/>
      <c r="E7" s="9"/>
      <c r="F7" s="5" t="s">
        <v>115</v>
      </c>
      <c r="G7" s="5" t="s">
        <v>116</v>
      </c>
      <c r="H7" s="5" t="s">
        <v>117</v>
      </c>
      <c r="I7" s="4">
        <v>0.95746545948414052</v>
      </c>
      <c r="J7" s="4">
        <v>0.63899285125630156</v>
      </c>
      <c r="K7" s="4">
        <v>0.66116007961474155</v>
      </c>
      <c r="L7" s="7">
        <f t="shared" si="0"/>
        <v>0.75253946345172784</v>
      </c>
    </row>
    <row r="8" spans="1:12" x14ac:dyDescent="0.25">
      <c r="A8" s="8"/>
      <c r="B8" s="9"/>
      <c r="C8" s="9"/>
      <c r="D8" s="9"/>
      <c r="E8" s="9"/>
      <c r="F8" s="5" t="s">
        <v>224</v>
      </c>
      <c r="G8" s="5" t="s">
        <v>118</v>
      </c>
      <c r="H8" s="5" t="s">
        <v>119</v>
      </c>
      <c r="I8" s="4">
        <v>0.80288984253684315</v>
      </c>
      <c r="J8" s="4">
        <v>0.98650429819918339</v>
      </c>
      <c r="K8" s="4">
        <v>0.87101185171055751</v>
      </c>
      <c r="L8" s="7">
        <f t="shared" si="0"/>
        <v>0.88680199748219468</v>
      </c>
    </row>
    <row r="9" spans="1:12" x14ac:dyDescent="0.25">
      <c r="A9" s="8"/>
      <c r="B9" s="9"/>
      <c r="C9" s="9"/>
      <c r="D9" s="9"/>
      <c r="E9" s="9"/>
      <c r="F9" s="5" t="s">
        <v>225</v>
      </c>
      <c r="G9" s="5" t="s">
        <v>121</v>
      </c>
      <c r="H9" s="5" t="s">
        <v>120</v>
      </c>
      <c r="I9" s="4">
        <v>0.70499335675751873</v>
      </c>
      <c r="J9" s="4">
        <v>0.74097428963356093</v>
      </c>
      <c r="K9" s="4">
        <v>0.9746483471305819</v>
      </c>
      <c r="L9" s="7">
        <f t="shared" si="0"/>
        <v>0.80687199784055386</v>
      </c>
    </row>
    <row r="10" spans="1:12" x14ac:dyDescent="0.25">
      <c r="A10" s="8"/>
      <c r="B10" s="9"/>
      <c r="C10" s="9"/>
      <c r="D10" s="9"/>
      <c r="E10" s="9"/>
      <c r="F10" s="5" t="s">
        <v>37</v>
      </c>
      <c r="G10" s="5" t="s">
        <v>122</v>
      </c>
      <c r="H10" s="5" t="s">
        <v>123</v>
      </c>
      <c r="I10" s="4">
        <v>0.99999884088833302</v>
      </c>
      <c r="J10" s="4">
        <v>0.97207992813888155</v>
      </c>
      <c r="K10" s="4">
        <v>0.84786157977474808</v>
      </c>
      <c r="L10" s="7">
        <f t="shared" si="0"/>
        <v>0.93998011626732092</v>
      </c>
    </row>
    <row r="11" spans="1:12" x14ac:dyDescent="0.25">
      <c r="A11" s="8"/>
      <c r="B11" s="9"/>
      <c r="C11" s="9"/>
      <c r="D11" s="9"/>
      <c r="E11" s="9"/>
      <c r="F11" s="5" t="s">
        <v>124</v>
      </c>
      <c r="G11" s="5" t="s">
        <v>125</v>
      </c>
      <c r="H11" s="5" t="s">
        <v>126</v>
      </c>
      <c r="I11" s="4">
        <v>0.91685376598194201</v>
      </c>
      <c r="J11" s="4">
        <v>0.91146521955325421</v>
      </c>
      <c r="K11" s="4">
        <v>0.97743584655551841</v>
      </c>
      <c r="L11" s="7">
        <f t="shared" si="0"/>
        <v>0.93525161069690499</v>
      </c>
    </row>
    <row r="12" spans="1:12" x14ac:dyDescent="0.25">
      <c r="A12" s="8"/>
      <c r="B12" s="9"/>
      <c r="C12" s="9"/>
      <c r="D12" s="9"/>
      <c r="E12" s="9"/>
      <c r="F12" s="5" t="s">
        <v>39</v>
      </c>
      <c r="G12" s="5" t="s">
        <v>148</v>
      </c>
      <c r="H12" s="5" t="s">
        <v>149</v>
      </c>
      <c r="I12" s="4">
        <v>0.99999916495249463</v>
      </c>
      <c r="J12" s="4">
        <v>0.81456933031344625</v>
      </c>
      <c r="K12" s="4">
        <v>0.86182004375428245</v>
      </c>
      <c r="L12" s="7">
        <f t="shared" si="0"/>
        <v>0.89212951300674115</v>
      </c>
    </row>
    <row r="13" spans="1:12" x14ac:dyDescent="0.25">
      <c r="A13" s="8"/>
      <c r="B13" s="9"/>
      <c r="C13" s="9"/>
      <c r="D13" s="9"/>
      <c r="E13" s="9"/>
      <c r="F13" s="5" t="s">
        <v>147</v>
      </c>
      <c r="G13" s="5" t="s">
        <v>150</v>
      </c>
      <c r="H13" s="5" t="s">
        <v>40</v>
      </c>
      <c r="I13" s="4">
        <v>0.70889882841642027</v>
      </c>
      <c r="J13" s="4">
        <v>0.81679710638981995</v>
      </c>
      <c r="K13" s="4">
        <v>0.999998753773371</v>
      </c>
      <c r="L13" s="7">
        <f t="shared" si="0"/>
        <v>0.84189822952653703</v>
      </c>
    </row>
    <row r="14" spans="1:12" x14ac:dyDescent="0.25">
      <c r="A14" s="8"/>
      <c r="B14" s="9"/>
      <c r="C14" s="9"/>
      <c r="D14" s="9"/>
      <c r="E14" s="9"/>
      <c r="F14" s="5" t="s">
        <v>152</v>
      </c>
      <c r="G14" s="5" t="s">
        <v>151</v>
      </c>
      <c r="H14" s="5" t="s">
        <v>153</v>
      </c>
      <c r="I14" s="4">
        <v>0.73455558948689359</v>
      </c>
      <c r="J14" s="4">
        <v>0.79012014400078334</v>
      </c>
      <c r="K14" s="4">
        <v>0.68504634427974564</v>
      </c>
      <c r="L14" s="7">
        <f t="shared" si="0"/>
        <v>0.73657402592247434</v>
      </c>
    </row>
    <row r="15" spans="1:12" x14ac:dyDescent="0.25">
      <c r="A15" s="8"/>
      <c r="B15" s="9"/>
      <c r="C15" s="9"/>
      <c r="D15" s="9"/>
      <c r="E15" s="9"/>
      <c r="F15" s="5" t="s">
        <v>154</v>
      </c>
      <c r="G15" s="5" t="s">
        <v>155</v>
      </c>
      <c r="H15" s="5" t="s">
        <v>41</v>
      </c>
      <c r="I15" s="4">
        <v>0.91940527532188354</v>
      </c>
      <c r="J15" s="4">
        <v>0.74374201013075392</v>
      </c>
      <c r="K15" s="4">
        <v>0.99999933354481896</v>
      </c>
      <c r="L15" s="7">
        <f t="shared" si="0"/>
        <v>0.88771553966581873</v>
      </c>
    </row>
    <row r="16" spans="1:12" x14ac:dyDescent="0.25">
      <c r="A16" s="8"/>
      <c r="B16" s="9"/>
      <c r="C16" s="9"/>
      <c r="D16" s="9"/>
      <c r="E16" s="9"/>
      <c r="F16" s="5" t="s">
        <v>156</v>
      </c>
      <c r="G16" s="5" t="s">
        <v>157</v>
      </c>
      <c r="H16" s="5" t="s">
        <v>158</v>
      </c>
      <c r="I16" s="4">
        <v>0.80210401758350769</v>
      </c>
      <c r="J16" s="4">
        <v>0.86789705690993957</v>
      </c>
      <c r="K16" s="4">
        <v>0.75194966905732308</v>
      </c>
      <c r="L16" s="7">
        <f t="shared" si="0"/>
        <v>0.80731691451692333</v>
      </c>
    </row>
    <row r="17" spans="1:12" x14ac:dyDescent="0.25">
      <c r="A17" s="8"/>
      <c r="B17" s="9"/>
      <c r="C17" s="9"/>
      <c r="D17" s="9"/>
      <c r="E17" s="9"/>
      <c r="F17" s="5" t="s">
        <v>159</v>
      </c>
      <c r="G17" s="5" t="s">
        <v>160</v>
      </c>
      <c r="H17" s="5" t="s">
        <v>161</v>
      </c>
      <c r="I17" s="4">
        <v>0.81459532841910676</v>
      </c>
      <c r="J17" s="4">
        <v>0.96359529368819141</v>
      </c>
      <c r="K17" s="4">
        <v>0.98508925451134755</v>
      </c>
      <c r="L17" s="7">
        <f t="shared" si="0"/>
        <v>0.92109329220621516</v>
      </c>
    </row>
    <row r="18" spans="1:12" x14ac:dyDescent="0.25">
      <c r="A18" s="8"/>
      <c r="B18" s="9"/>
      <c r="C18" s="9"/>
      <c r="D18" s="9"/>
      <c r="E18" s="9"/>
      <c r="F18" s="5" t="s">
        <v>226</v>
      </c>
      <c r="G18" s="5" t="s">
        <v>42</v>
      </c>
      <c r="H18" s="5" t="s">
        <v>162</v>
      </c>
      <c r="I18" s="4">
        <v>0.68778765013690857</v>
      </c>
      <c r="J18" s="4">
        <v>1</v>
      </c>
      <c r="K18" s="4">
        <v>0.83935975738224944</v>
      </c>
      <c r="L18" s="7">
        <f t="shared" si="0"/>
        <v>0.84238246917305259</v>
      </c>
    </row>
    <row r="19" spans="1:12" x14ac:dyDescent="0.25">
      <c r="A19" s="8"/>
      <c r="B19" s="9"/>
      <c r="C19" s="9"/>
      <c r="D19" s="9"/>
      <c r="E19" s="9"/>
      <c r="F19" s="5" t="s">
        <v>163</v>
      </c>
      <c r="G19" s="5" t="s">
        <v>164</v>
      </c>
      <c r="H19" s="5" t="s">
        <v>165</v>
      </c>
      <c r="I19" s="4">
        <v>0.95119631223481382</v>
      </c>
      <c r="J19" s="4">
        <v>0.95969803208392712</v>
      </c>
      <c r="K19" s="4">
        <v>0.81487363646416644</v>
      </c>
      <c r="L19" s="7">
        <f t="shared" si="0"/>
        <v>0.90858932692763583</v>
      </c>
    </row>
    <row r="20" spans="1:12" x14ac:dyDescent="0.25">
      <c r="A20" s="8"/>
      <c r="B20" s="9"/>
      <c r="C20" s="9"/>
      <c r="D20" s="9"/>
      <c r="E20" s="9"/>
      <c r="F20" s="5" t="s">
        <v>43</v>
      </c>
      <c r="G20" s="5" t="s">
        <v>166</v>
      </c>
      <c r="H20" s="5" t="s">
        <v>167</v>
      </c>
      <c r="I20" s="4">
        <v>0.99999879815464598</v>
      </c>
      <c r="J20" s="4">
        <v>0.96894380154297011</v>
      </c>
      <c r="K20" s="4">
        <v>0.98284456119727803</v>
      </c>
      <c r="L20" s="7">
        <f t="shared" si="0"/>
        <v>0.98392905363163141</v>
      </c>
    </row>
    <row r="21" spans="1:12" x14ac:dyDescent="0.25">
      <c r="A21" s="8"/>
      <c r="B21" s="9"/>
      <c r="C21" s="9"/>
      <c r="D21" s="9"/>
      <c r="E21" s="9"/>
      <c r="F21" s="5" t="s">
        <v>168</v>
      </c>
      <c r="G21" s="5" t="s">
        <v>169</v>
      </c>
      <c r="H21" s="5" t="s">
        <v>170</v>
      </c>
      <c r="I21" s="4">
        <v>0.95235811537844794</v>
      </c>
      <c r="J21" s="4">
        <v>0.81900866839372355</v>
      </c>
      <c r="K21" s="4">
        <v>0.94635868336290629</v>
      </c>
      <c r="L21" s="7">
        <f t="shared" si="0"/>
        <v>0.90590848904502597</v>
      </c>
    </row>
    <row r="22" spans="1:12" x14ac:dyDescent="0.25">
      <c r="A22" s="8"/>
      <c r="B22" s="9"/>
      <c r="C22" s="9"/>
      <c r="D22" s="9"/>
      <c r="E22" s="9"/>
      <c r="F22" s="5" t="s">
        <v>171</v>
      </c>
      <c r="G22" s="5" t="s">
        <v>172</v>
      </c>
      <c r="H22" s="5" t="s">
        <v>173</v>
      </c>
      <c r="I22" s="4">
        <v>0.95899259792947289</v>
      </c>
      <c r="J22" s="4">
        <v>0.88896052744723941</v>
      </c>
      <c r="K22" s="4">
        <v>0.869152533344145</v>
      </c>
      <c r="L22" s="7">
        <f t="shared" si="0"/>
        <v>0.9057018862402858</v>
      </c>
    </row>
    <row r="23" spans="1:12" x14ac:dyDescent="0.25">
      <c r="A23" s="8"/>
      <c r="B23" s="9"/>
      <c r="C23" s="9"/>
      <c r="D23" s="9"/>
      <c r="E23" s="9"/>
      <c r="F23" s="5" t="s">
        <v>174</v>
      </c>
      <c r="G23" s="5" t="s">
        <v>175</v>
      </c>
      <c r="H23" s="5" t="s">
        <v>176</v>
      </c>
      <c r="I23" s="4">
        <v>0.97037868093137847</v>
      </c>
      <c r="J23" s="4">
        <v>0.83853449535206503</v>
      </c>
      <c r="K23" s="4">
        <v>0.83353814309796359</v>
      </c>
      <c r="L23" s="7">
        <f t="shared" si="0"/>
        <v>0.88081710646046896</v>
      </c>
    </row>
    <row r="24" spans="1:12" x14ac:dyDescent="0.25">
      <c r="A24" s="8"/>
      <c r="B24" s="9"/>
      <c r="C24" s="9"/>
      <c r="D24" s="9"/>
      <c r="E24" s="9"/>
      <c r="F24" s="5" t="s">
        <v>178</v>
      </c>
      <c r="G24" s="5" t="s">
        <v>177</v>
      </c>
      <c r="H24" s="5" t="s">
        <v>179</v>
      </c>
      <c r="I24" s="4">
        <v>0.98541505648305294</v>
      </c>
      <c r="J24" s="4">
        <v>0.7883865281671999</v>
      </c>
      <c r="K24" s="4">
        <v>0.93816578372357884</v>
      </c>
      <c r="L24" s="7">
        <f t="shared" si="0"/>
        <v>0.90398912279127719</v>
      </c>
    </row>
    <row r="25" spans="1:12" x14ac:dyDescent="0.25">
      <c r="A25" s="8"/>
      <c r="B25" s="9"/>
      <c r="C25" s="9"/>
      <c r="D25" s="9"/>
      <c r="E25" s="9"/>
      <c r="F25" s="5" t="s">
        <v>180</v>
      </c>
      <c r="G25" s="5" t="s">
        <v>181</v>
      </c>
      <c r="H25" s="5" t="s">
        <v>182</v>
      </c>
      <c r="I25" s="4">
        <v>0.95909082456105632</v>
      </c>
      <c r="J25" s="4">
        <v>0.84223654566915118</v>
      </c>
      <c r="K25" s="4">
        <v>0.93701079547470167</v>
      </c>
      <c r="L25" s="7">
        <f t="shared" si="0"/>
        <v>0.91277938856830299</v>
      </c>
    </row>
    <row r="26" spans="1:12" x14ac:dyDescent="0.25">
      <c r="A26" s="8"/>
      <c r="B26" s="9"/>
      <c r="C26" s="9"/>
      <c r="D26" s="9"/>
      <c r="E26" s="9"/>
      <c r="F26" s="5" t="s">
        <v>184</v>
      </c>
      <c r="G26" s="5" t="s">
        <v>185</v>
      </c>
      <c r="H26" s="5" t="s">
        <v>183</v>
      </c>
      <c r="I26" s="4">
        <v>0.88403011190425518</v>
      </c>
      <c r="J26" s="4">
        <v>0.88652011910706408</v>
      </c>
      <c r="K26" s="4">
        <v>0.92166614884135301</v>
      </c>
      <c r="L26" s="7">
        <f t="shared" si="0"/>
        <v>0.89740545995089072</v>
      </c>
    </row>
    <row r="27" spans="1:12" x14ac:dyDescent="0.25">
      <c r="A27" s="8"/>
      <c r="B27" s="9"/>
      <c r="C27" s="9"/>
      <c r="D27" s="9"/>
      <c r="E27" s="9"/>
      <c r="F27" s="5" t="s">
        <v>186</v>
      </c>
      <c r="G27" s="5" t="s">
        <v>188</v>
      </c>
      <c r="H27" s="5" t="s">
        <v>187</v>
      </c>
      <c r="I27" s="4">
        <v>0.85780739795084104</v>
      </c>
      <c r="J27" s="4">
        <v>0.95983836263500533</v>
      </c>
      <c r="K27" s="4">
        <v>0.75529000760310905</v>
      </c>
      <c r="L27" s="7">
        <f t="shared" si="0"/>
        <v>0.85764525606298514</v>
      </c>
    </row>
    <row r="28" spans="1:12" x14ac:dyDescent="0.25">
      <c r="A28" s="8"/>
      <c r="B28" s="9"/>
      <c r="C28" s="9"/>
      <c r="D28" s="9"/>
      <c r="E28" s="9"/>
      <c r="F28" s="5" t="s">
        <v>227</v>
      </c>
      <c r="G28" s="5" t="s">
        <v>189</v>
      </c>
      <c r="H28" s="5" t="s">
        <v>190</v>
      </c>
      <c r="I28" s="4">
        <v>0.7845826652918888</v>
      </c>
      <c r="J28" s="4">
        <v>0.66509526248292561</v>
      </c>
      <c r="K28" s="4">
        <v>0.97544721183929084</v>
      </c>
      <c r="L28" s="7">
        <f t="shared" si="0"/>
        <v>0.80837504653803505</v>
      </c>
    </row>
    <row r="29" spans="1:12" x14ac:dyDescent="0.25">
      <c r="A29" s="8"/>
      <c r="B29" s="9"/>
      <c r="C29" s="9"/>
      <c r="D29" s="9"/>
      <c r="E29" s="9"/>
      <c r="F29" s="5" t="s">
        <v>191</v>
      </c>
      <c r="G29" s="5" t="s">
        <v>192</v>
      </c>
      <c r="H29" s="5" t="s">
        <v>228</v>
      </c>
      <c r="I29" s="4">
        <v>0.91648742633561253</v>
      </c>
      <c r="J29" s="4">
        <v>0.91964609785813023</v>
      </c>
      <c r="K29" s="4">
        <v>0.73677996486350894</v>
      </c>
      <c r="L29" s="7">
        <f t="shared" si="0"/>
        <v>0.85763782968575064</v>
      </c>
    </row>
    <row r="30" spans="1:12" x14ac:dyDescent="0.25">
      <c r="A30" s="8"/>
      <c r="B30" s="9"/>
      <c r="C30" s="9"/>
      <c r="D30" s="9"/>
      <c r="E30" s="9"/>
      <c r="F30" s="5" t="s">
        <v>196</v>
      </c>
      <c r="G30" s="5" t="s">
        <v>229</v>
      </c>
      <c r="H30" s="5" t="s">
        <v>193</v>
      </c>
      <c r="I30" s="4">
        <v>0.84599509388948912</v>
      </c>
      <c r="J30" s="4">
        <v>0.67013920362622648</v>
      </c>
      <c r="K30" s="4">
        <v>0.87851167311059131</v>
      </c>
      <c r="L30" s="7">
        <f t="shared" si="0"/>
        <v>0.79821532354210234</v>
      </c>
    </row>
    <row r="31" spans="1:12" x14ac:dyDescent="0.25">
      <c r="A31" s="8"/>
      <c r="B31" s="9"/>
      <c r="C31" s="9"/>
      <c r="D31" s="9"/>
      <c r="E31" s="9"/>
      <c r="F31" s="5" t="s">
        <v>194</v>
      </c>
      <c r="G31" s="5" t="s">
        <v>195</v>
      </c>
      <c r="H31" s="5" t="s">
        <v>197</v>
      </c>
      <c r="I31" s="4">
        <v>0.66491587043603206</v>
      </c>
      <c r="J31" s="4">
        <v>0.9749838905250533</v>
      </c>
      <c r="K31" s="4">
        <v>0.65500305486725474</v>
      </c>
      <c r="L31" s="7">
        <f t="shared" si="0"/>
        <v>0.76496760527611352</v>
      </c>
    </row>
    <row r="32" spans="1:12" x14ac:dyDescent="0.25">
      <c r="A32" s="8"/>
      <c r="B32" s="9"/>
      <c r="C32" s="9"/>
      <c r="D32" s="9"/>
      <c r="E32" s="9"/>
      <c r="F32" s="5" t="s">
        <v>214</v>
      </c>
      <c r="G32" s="5" t="s">
        <v>213</v>
      </c>
      <c r="H32" s="5" t="s">
        <v>215</v>
      </c>
      <c r="I32" s="4">
        <v>0.86970084039646911</v>
      </c>
      <c r="J32" s="4">
        <v>0.98103010719962414</v>
      </c>
      <c r="K32" s="4">
        <v>0.94614188609617189</v>
      </c>
      <c r="L32" s="7">
        <f t="shared" si="0"/>
        <v>0.93229094456408834</v>
      </c>
    </row>
    <row r="33" spans="1:12" x14ac:dyDescent="0.25">
      <c r="A33" s="8"/>
      <c r="B33" s="9"/>
      <c r="C33" s="9"/>
      <c r="D33" s="9"/>
      <c r="E33" s="9"/>
      <c r="F33" s="5" t="s">
        <v>216</v>
      </c>
      <c r="G33" s="5" t="s">
        <v>218</v>
      </c>
      <c r="H33" s="5" t="s">
        <v>217</v>
      </c>
      <c r="I33" s="4">
        <v>0.77462902245551502</v>
      </c>
      <c r="J33" s="4">
        <v>0.88495247459588366</v>
      </c>
      <c r="K33" s="4">
        <v>0.85254555289867917</v>
      </c>
      <c r="L33" s="7">
        <f t="shared" si="0"/>
        <v>0.83737568331669265</v>
      </c>
    </row>
    <row r="34" spans="1:12" x14ac:dyDescent="0.25">
      <c r="A34" s="8"/>
      <c r="B34" s="9"/>
      <c r="C34" s="9"/>
      <c r="D34" s="9"/>
      <c r="E34" s="9"/>
      <c r="F34" s="5" t="s">
        <v>230</v>
      </c>
      <c r="G34" s="5" t="s">
        <v>47</v>
      </c>
      <c r="H34" s="5" t="s">
        <v>219</v>
      </c>
      <c r="I34" s="4">
        <v>0.84349518702682236</v>
      </c>
      <c r="J34" s="4">
        <v>0.99999905551293955</v>
      </c>
      <c r="K34" s="4">
        <v>0.75900877958117385</v>
      </c>
      <c r="L34" s="7">
        <f t="shared" si="0"/>
        <v>0.86750100737364522</v>
      </c>
    </row>
    <row r="35" spans="1:12" x14ac:dyDescent="0.25">
      <c r="A35" s="8"/>
      <c r="B35" s="9"/>
      <c r="C35" s="9"/>
      <c r="D35" s="9"/>
      <c r="E35" s="9"/>
      <c r="F35" s="5" t="s">
        <v>48</v>
      </c>
      <c r="G35" s="5" t="s">
        <v>209</v>
      </c>
      <c r="H35" s="5" t="s">
        <v>210</v>
      </c>
      <c r="I35" s="4">
        <v>0.99999926840383169</v>
      </c>
      <c r="J35" s="4">
        <v>0.88742912767885429</v>
      </c>
      <c r="K35" s="4">
        <v>0.88309406612074937</v>
      </c>
      <c r="L35" s="7">
        <f t="shared" si="0"/>
        <v>0.92350748740114508</v>
      </c>
    </row>
    <row r="36" spans="1:12" x14ac:dyDescent="0.25">
      <c r="A36" s="8"/>
      <c r="B36" s="9"/>
      <c r="C36" s="9"/>
      <c r="D36" s="9"/>
      <c r="E36" s="9"/>
      <c r="F36" s="5" t="s">
        <v>211</v>
      </c>
      <c r="G36" s="5" t="s">
        <v>212</v>
      </c>
      <c r="H36" s="5" t="s">
        <v>49</v>
      </c>
      <c r="I36" s="4">
        <v>0.93561394505218931</v>
      </c>
      <c r="J36" s="4">
        <v>0.90207953861965084</v>
      </c>
      <c r="K36" s="4">
        <v>0.99999908303187324</v>
      </c>
      <c r="L36" s="7">
        <f t="shared" si="0"/>
        <v>0.94589752223457113</v>
      </c>
    </row>
    <row r="37" spans="1:12" x14ac:dyDescent="0.25">
      <c r="A37" s="8"/>
      <c r="B37" s="9"/>
      <c r="C37" s="9"/>
      <c r="D37" s="9"/>
      <c r="E37" s="9"/>
      <c r="F37" s="5" t="s">
        <v>50</v>
      </c>
      <c r="G37" s="5" t="s">
        <v>207</v>
      </c>
      <c r="H37" s="5" t="s">
        <v>208</v>
      </c>
      <c r="I37" s="4">
        <v>0.999999143528572</v>
      </c>
      <c r="J37" s="4">
        <v>0.84780938193530198</v>
      </c>
      <c r="K37" s="4">
        <v>0.89299291595459485</v>
      </c>
      <c r="L37" s="7">
        <f t="shared" si="0"/>
        <v>0.91360048047282294</v>
      </c>
    </row>
    <row r="38" spans="1:12" x14ac:dyDescent="0.25">
      <c r="A38" s="8"/>
      <c r="B38" s="9"/>
      <c r="C38" s="9"/>
      <c r="D38" s="9"/>
      <c r="E38" s="9"/>
      <c r="F38" s="5" t="s">
        <v>204</v>
      </c>
      <c r="G38" s="5" t="s">
        <v>205</v>
      </c>
      <c r="H38" s="5" t="s">
        <v>206</v>
      </c>
      <c r="I38" s="4">
        <v>0.932264779013386</v>
      </c>
      <c r="J38" s="4">
        <v>0.97792013715417281</v>
      </c>
      <c r="K38" s="4">
        <v>0.90105186894542921</v>
      </c>
      <c r="L38" s="7">
        <f t="shared" si="0"/>
        <v>0.93707892837099604</v>
      </c>
    </row>
    <row r="39" spans="1:12" x14ac:dyDescent="0.25">
      <c r="A39" s="8"/>
      <c r="B39" s="9"/>
      <c r="C39" s="9"/>
      <c r="D39" s="9"/>
      <c r="E39" s="9"/>
      <c r="F39" s="5" t="s">
        <v>202</v>
      </c>
      <c r="G39" s="5" t="s">
        <v>203</v>
      </c>
      <c r="H39" s="5" t="s">
        <v>231</v>
      </c>
      <c r="I39" s="4">
        <v>0.84653118452727727</v>
      </c>
      <c r="J39" s="4">
        <v>0.99001139578688335</v>
      </c>
      <c r="K39" s="4">
        <v>0.89985423319977575</v>
      </c>
      <c r="L39" s="7">
        <f t="shared" si="0"/>
        <v>0.91213227117131213</v>
      </c>
    </row>
    <row r="40" spans="1:12" x14ac:dyDescent="0.25">
      <c r="A40" s="8"/>
      <c r="B40" s="9"/>
      <c r="C40" s="9"/>
      <c r="D40" s="9"/>
      <c r="E40" s="9"/>
      <c r="F40" s="5" t="s">
        <v>232</v>
      </c>
      <c r="G40" s="5" t="s">
        <v>200</v>
      </c>
      <c r="H40" s="5" t="s">
        <v>201</v>
      </c>
      <c r="I40" s="4">
        <v>0.81319408153592232</v>
      </c>
      <c r="J40" s="4">
        <v>0.99235910176147413</v>
      </c>
      <c r="K40" s="4">
        <v>0.95664915465655964</v>
      </c>
      <c r="L40" s="7">
        <f t="shared" si="0"/>
        <v>0.92073411265131877</v>
      </c>
    </row>
    <row r="41" spans="1:12" x14ac:dyDescent="0.25">
      <c r="A41" s="8"/>
      <c r="B41" s="9"/>
      <c r="C41" s="9"/>
      <c r="D41" s="9"/>
      <c r="E41" s="9"/>
      <c r="F41" s="5" t="s">
        <v>54</v>
      </c>
      <c r="G41" s="5" t="s">
        <v>198</v>
      </c>
      <c r="H41" s="5" t="s">
        <v>199</v>
      </c>
      <c r="I41" s="4">
        <v>0.99999899983453544</v>
      </c>
      <c r="J41" s="4">
        <v>0.87665743069688673</v>
      </c>
      <c r="K41" s="4">
        <v>0.83615250120814411</v>
      </c>
      <c r="L41" s="7">
        <f t="shared" si="0"/>
        <v>0.90426964391318876</v>
      </c>
    </row>
    <row r="42" spans="1:12" x14ac:dyDescent="0.25">
      <c r="A42" s="8"/>
      <c r="B42" s="9"/>
      <c r="C42" s="9"/>
      <c r="D42" s="9"/>
      <c r="E42" s="9"/>
      <c r="F42" s="5" t="s">
        <v>127</v>
      </c>
      <c r="G42" s="5" t="s">
        <v>128</v>
      </c>
      <c r="H42" s="5" t="s">
        <v>129</v>
      </c>
      <c r="I42" s="4">
        <v>0.88035622762430632</v>
      </c>
      <c r="J42" s="4">
        <v>0.8502868521535073</v>
      </c>
      <c r="K42" s="4">
        <v>0.79590247782467005</v>
      </c>
      <c r="L42" s="7">
        <f t="shared" si="0"/>
        <v>0.84218185253416122</v>
      </c>
    </row>
    <row r="43" spans="1:12" x14ac:dyDescent="0.25">
      <c r="A43" s="8"/>
      <c r="B43" s="9"/>
      <c r="C43" s="9"/>
      <c r="D43" s="9"/>
      <c r="E43" s="9"/>
      <c r="F43" s="5" t="s">
        <v>130</v>
      </c>
      <c r="G43" s="5" t="s">
        <v>131</v>
      </c>
      <c r="H43" s="5" t="s">
        <v>132</v>
      </c>
      <c r="I43" s="4">
        <v>0.74657379015409642</v>
      </c>
      <c r="J43" s="4">
        <v>0.72416558825096189</v>
      </c>
      <c r="K43" s="4">
        <v>0.69987205084048454</v>
      </c>
      <c r="L43" s="7">
        <f t="shared" si="0"/>
        <v>0.72353714308184769</v>
      </c>
    </row>
    <row r="44" spans="1:12" x14ac:dyDescent="0.25">
      <c r="A44" s="8"/>
      <c r="B44" s="9"/>
      <c r="C44" s="9"/>
      <c r="D44" s="9"/>
      <c r="E44" s="9"/>
      <c r="F44" s="5" t="s">
        <v>56</v>
      </c>
      <c r="G44" s="5" t="s">
        <v>133</v>
      </c>
      <c r="H44" s="5" t="s">
        <v>134</v>
      </c>
      <c r="I44" s="4">
        <v>1</v>
      </c>
      <c r="J44" s="4">
        <v>0.62059982059192875</v>
      </c>
      <c r="K44" s="4">
        <v>0.65245297110805123</v>
      </c>
      <c r="L44" s="7">
        <f t="shared" si="0"/>
        <v>0.75768426389999333</v>
      </c>
    </row>
    <row r="45" spans="1:12" x14ac:dyDescent="0.25">
      <c r="A45" s="8"/>
      <c r="B45" s="9"/>
      <c r="C45" s="9"/>
      <c r="D45" s="9"/>
      <c r="E45" s="9"/>
      <c r="F45" s="5" t="s">
        <v>135</v>
      </c>
      <c r="G45" s="5" t="s">
        <v>233</v>
      </c>
      <c r="H45" s="5" t="s">
        <v>57</v>
      </c>
      <c r="I45" s="4">
        <v>0.72719602964948771</v>
      </c>
      <c r="J45" s="4">
        <v>0.85721459525195143</v>
      </c>
      <c r="K45" s="4">
        <v>0.99999901834401395</v>
      </c>
      <c r="L45" s="7">
        <f t="shared" si="0"/>
        <v>0.86146988108181777</v>
      </c>
    </row>
    <row r="46" spans="1:12" x14ac:dyDescent="0.25">
      <c r="A46" s="8"/>
      <c r="B46" s="9"/>
      <c r="C46" s="9"/>
      <c r="D46" s="9"/>
      <c r="E46" s="9"/>
      <c r="F46" s="5" t="s">
        <v>136</v>
      </c>
      <c r="G46" s="5" t="s">
        <v>137</v>
      </c>
      <c r="H46" s="5" t="s">
        <v>234</v>
      </c>
      <c r="I46" s="4">
        <v>0.67706695668706773</v>
      </c>
      <c r="J46" s="4">
        <v>0.70299784588680536</v>
      </c>
      <c r="K46" s="4">
        <v>0.93785812544872293</v>
      </c>
      <c r="L46" s="7">
        <f t="shared" si="0"/>
        <v>0.77264097600753201</v>
      </c>
    </row>
    <row r="47" spans="1:12" x14ac:dyDescent="0.25">
      <c r="A47" s="8"/>
      <c r="B47" s="9"/>
      <c r="C47" s="9"/>
      <c r="D47" s="9"/>
      <c r="E47" s="9"/>
      <c r="F47" s="5" t="s">
        <v>59</v>
      </c>
      <c r="G47" s="5" t="s">
        <v>138</v>
      </c>
      <c r="H47" s="5" t="s">
        <v>139</v>
      </c>
      <c r="I47" s="4">
        <v>0.99995130242305097</v>
      </c>
      <c r="J47" s="4">
        <v>0.95140876111475103</v>
      </c>
      <c r="K47" s="4">
        <v>0.9184090894366459</v>
      </c>
      <c r="L47" s="7">
        <f t="shared" si="0"/>
        <v>0.95658971765814937</v>
      </c>
    </row>
    <row r="48" spans="1:12" x14ac:dyDescent="0.25">
      <c r="A48" s="8"/>
      <c r="B48" s="9"/>
      <c r="C48" s="9"/>
      <c r="D48" s="9"/>
      <c r="E48" s="9"/>
      <c r="F48" s="5" t="s">
        <v>140</v>
      </c>
      <c r="G48" s="5" t="s">
        <v>141</v>
      </c>
      <c r="H48" s="5" t="s">
        <v>142</v>
      </c>
      <c r="I48" s="4">
        <v>0.86950002028341766</v>
      </c>
      <c r="J48" s="4">
        <v>0.96093965710782059</v>
      </c>
      <c r="K48" s="4">
        <v>0.81825916600842885</v>
      </c>
      <c r="L48" s="7">
        <f t="shared" si="0"/>
        <v>0.88289961446655563</v>
      </c>
    </row>
    <row r="49" spans="1:12" x14ac:dyDescent="0.25">
      <c r="A49" s="8"/>
      <c r="B49" s="9"/>
      <c r="C49" s="9"/>
      <c r="D49" s="9"/>
      <c r="E49" s="9"/>
      <c r="F49" s="5" t="s">
        <v>143</v>
      </c>
      <c r="G49" s="5" t="s">
        <v>144</v>
      </c>
      <c r="H49" s="5" t="s">
        <v>145</v>
      </c>
      <c r="I49" s="4">
        <v>0.82506620289957844</v>
      </c>
      <c r="J49" s="4">
        <v>0.76738985489679434</v>
      </c>
      <c r="K49" s="4">
        <v>0.77871216182217384</v>
      </c>
      <c r="L49" s="7">
        <f t="shared" si="0"/>
        <v>0.79038940653951562</v>
      </c>
    </row>
    <row r="50" spans="1:12" x14ac:dyDescent="0.25">
      <c r="A50" s="8"/>
      <c r="B50" s="9"/>
      <c r="C50" s="9"/>
      <c r="D50" s="9"/>
      <c r="E50" s="9"/>
      <c r="F50" s="5" t="s">
        <v>60</v>
      </c>
      <c r="G50" s="5" t="s">
        <v>146</v>
      </c>
      <c r="H50" s="5" t="s">
        <v>146</v>
      </c>
      <c r="I50" s="4">
        <v>1</v>
      </c>
      <c r="J50" s="4">
        <v>0.99344415372452799</v>
      </c>
      <c r="K50" s="4">
        <v>0.99342618517590675</v>
      </c>
      <c r="L50" s="7">
        <f t="shared" si="0"/>
        <v>0.99562344630014488</v>
      </c>
    </row>
    <row r="51" spans="1:12" x14ac:dyDescent="0.25">
      <c r="A51" s="8"/>
      <c r="B51" s="9"/>
      <c r="C51" s="9"/>
      <c r="D51" s="9"/>
      <c r="E51" s="9"/>
      <c r="F51" s="5" t="s">
        <v>236</v>
      </c>
      <c r="G51" s="5" t="s">
        <v>237</v>
      </c>
      <c r="H51" s="5" t="s">
        <v>235</v>
      </c>
      <c r="I51" s="4">
        <v>0.35614397789394242</v>
      </c>
      <c r="J51" s="4">
        <v>0.83361448543986238</v>
      </c>
      <c r="K51" s="4">
        <v>0.24823743264056891</v>
      </c>
      <c r="L51" s="7">
        <f t="shared" si="0"/>
        <v>0.47933196532479122</v>
      </c>
    </row>
    <row r="52" spans="1:12" x14ac:dyDescent="0.25">
      <c r="A52" s="30"/>
      <c r="B52" s="31"/>
      <c r="C52" s="31"/>
      <c r="D52" s="31"/>
      <c r="E52" s="31"/>
      <c r="F52" s="31"/>
      <c r="G52" s="31"/>
      <c r="H52" s="31"/>
      <c r="I52" s="31"/>
      <c r="J52" s="31"/>
      <c r="K52" s="31"/>
      <c r="L52" s="32"/>
    </row>
    <row r="53" spans="1:12" ht="28.5" x14ac:dyDescent="0.45">
      <c r="A53" s="33" t="s">
        <v>104</v>
      </c>
      <c r="B53" s="34"/>
      <c r="C53" s="34"/>
      <c r="D53" s="34"/>
      <c r="E53" s="34"/>
      <c r="F53" s="34"/>
      <c r="G53" s="34"/>
      <c r="H53" s="34"/>
      <c r="I53" s="34"/>
      <c r="J53" s="34"/>
      <c r="K53" s="35"/>
      <c r="L53" s="10">
        <f>IFERROR(AVERAGE(L2:L51),0)</f>
        <v>0.85901560927639264</v>
      </c>
    </row>
    <row r="56" spans="1:12" x14ac:dyDescent="0.25">
      <c r="L56" s="15">
        <f>MIN(L2:L51)</f>
        <v>0.47933196532479122</v>
      </c>
    </row>
    <row r="57" spans="1:12" x14ac:dyDescent="0.25">
      <c r="L57" s="15">
        <f>MAX(L2:L51)</f>
        <v>0.99562344630014488</v>
      </c>
    </row>
  </sheetData>
  <mergeCells count="2">
    <mergeCell ref="A53:K53"/>
    <mergeCell ref="A52:L5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C640-F655-4ACE-93F4-7C1178A6920C}">
  <dimension ref="A1:H54"/>
  <sheetViews>
    <sheetView zoomScale="115" zoomScaleNormal="115" workbookViewId="0">
      <pane ySplit="2" topLeftCell="A3" activePane="bottomLeft" state="frozen"/>
      <selection pane="bottomLeft" activeCell="M2" sqref="M2"/>
    </sheetView>
  </sheetViews>
  <sheetFormatPr defaultRowHeight="15" x14ac:dyDescent="0.25"/>
  <cols>
    <col min="1" max="1" width="11.28515625" style="2" customWidth="1"/>
    <col min="2" max="5" width="10.140625" style="15" customWidth="1"/>
    <col min="6" max="6" width="14.28515625" style="2" customWidth="1"/>
    <col min="7" max="8" width="9.140625" style="2"/>
  </cols>
  <sheetData>
    <row r="1" spans="1:6" ht="18.75" x14ac:dyDescent="0.25">
      <c r="A1" s="37" t="s">
        <v>95</v>
      </c>
      <c r="B1" s="39" t="s">
        <v>101</v>
      </c>
      <c r="C1" s="40"/>
      <c r="D1" s="39" t="s">
        <v>102</v>
      </c>
      <c r="E1" s="40"/>
      <c r="F1" s="25" t="s">
        <v>100</v>
      </c>
    </row>
    <row r="2" spans="1:6" ht="18.75" x14ac:dyDescent="0.25">
      <c r="A2" s="38"/>
      <c r="B2" s="14" t="s">
        <v>96</v>
      </c>
      <c r="C2" s="14" t="s">
        <v>97</v>
      </c>
      <c r="D2" s="14" t="s">
        <v>98</v>
      </c>
      <c r="E2" s="14" t="s">
        <v>99</v>
      </c>
      <c r="F2" s="26"/>
    </row>
    <row r="3" spans="1:6" x14ac:dyDescent="0.25">
      <c r="A3" s="8">
        <v>1</v>
      </c>
      <c r="B3" s="13" cm="1">
        <f t="array" ref="B3">IFERROR(#REF!,0)</f>
        <v>0</v>
      </c>
      <c r="C3" s="13" cm="1">
        <f t="array" ref="C3:C27">IFERROR(CR!$I2:$I26,0)</f>
        <v>7.1428571428571425E-2</v>
      </c>
      <c r="D3" s="13" cm="1">
        <f t="array" ref="D3:D52">IFERROR(F!$I2:$I51,0)</f>
        <v>1</v>
      </c>
      <c r="E3" s="13" cm="1">
        <f t="array" ref="E3:E52">IFERROR(RR!$L2:$L51,0)</f>
        <v>0.76170501431540105</v>
      </c>
      <c r="F3" s="13">
        <f>IFERROR(AVERAGE(B3:E3),0)</f>
        <v>0.45828339643599314</v>
      </c>
    </row>
    <row r="4" spans="1:6" x14ac:dyDescent="0.25">
      <c r="A4" s="8">
        <v>2</v>
      </c>
      <c r="B4" s="13"/>
      <c r="C4" s="13">
        <v>0.5</v>
      </c>
      <c r="D4" s="13">
        <v>1</v>
      </c>
      <c r="E4" s="13">
        <v>0.80982548427416268</v>
      </c>
      <c r="F4" s="13">
        <f t="shared" ref="F4:F52" si="0">IFERROR(AVERAGE(B4:E4),0)</f>
        <v>0.76994182809138756</v>
      </c>
    </row>
    <row r="5" spans="1:6" x14ac:dyDescent="0.25">
      <c r="A5" s="8">
        <v>3</v>
      </c>
      <c r="B5" s="13"/>
      <c r="C5" s="13">
        <v>0.16666666666666666</v>
      </c>
      <c r="D5" s="13">
        <v>1</v>
      </c>
      <c r="E5" s="13">
        <v>0.83688674310992839</v>
      </c>
      <c r="F5" s="13">
        <f t="shared" si="0"/>
        <v>0.6678511365921983</v>
      </c>
    </row>
    <row r="6" spans="1:6" x14ac:dyDescent="0.25">
      <c r="A6" s="8">
        <v>4</v>
      </c>
      <c r="B6" s="13"/>
      <c r="C6" s="13">
        <v>0.5</v>
      </c>
      <c r="D6" s="13">
        <v>1</v>
      </c>
      <c r="E6" s="13">
        <v>0.86440026625069288</v>
      </c>
      <c r="F6" s="13">
        <f t="shared" si="0"/>
        <v>0.78813342208356429</v>
      </c>
    </row>
    <row r="7" spans="1:6" x14ac:dyDescent="0.25">
      <c r="A7" s="8">
        <v>5</v>
      </c>
      <c r="B7" s="13"/>
      <c r="C7" s="13">
        <v>1</v>
      </c>
      <c r="D7" s="13">
        <v>1</v>
      </c>
      <c r="E7" s="13">
        <v>0.88471054302820085</v>
      </c>
      <c r="F7" s="13">
        <f t="shared" si="0"/>
        <v>0.96157018100940028</v>
      </c>
    </row>
    <row r="8" spans="1:6" x14ac:dyDescent="0.25">
      <c r="A8" s="8">
        <v>6</v>
      </c>
      <c r="B8" s="13"/>
      <c r="C8" s="13">
        <v>1</v>
      </c>
      <c r="D8" s="13">
        <v>1</v>
      </c>
      <c r="E8" s="13">
        <v>0.75253946345172784</v>
      </c>
      <c r="F8" s="13">
        <f t="shared" si="0"/>
        <v>0.91751315448390924</v>
      </c>
    </row>
    <row r="9" spans="1:6" x14ac:dyDescent="0.25">
      <c r="A9" s="8">
        <v>7</v>
      </c>
      <c r="B9" s="13"/>
      <c r="C9" s="13">
        <v>0.2</v>
      </c>
      <c r="D9" s="13">
        <v>1</v>
      </c>
      <c r="E9" s="13">
        <v>0.88680199748219468</v>
      </c>
      <c r="F9" s="13">
        <f t="shared" si="0"/>
        <v>0.69560066582739821</v>
      </c>
    </row>
    <row r="10" spans="1:6" x14ac:dyDescent="0.25">
      <c r="A10" s="8">
        <v>8</v>
      </c>
      <c r="B10" s="13"/>
      <c r="C10" s="13">
        <v>1</v>
      </c>
      <c r="D10" s="13">
        <v>1</v>
      </c>
      <c r="E10" s="13">
        <v>0.80687199784055386</v>
      </c>
      <c r="F10" s="13">
        <f t="shared" si="0"/>
        <v>0.93562399928018458</v>
      </c>
    </row>
    <row r="11" spans="1:6" x14ac:dyDescent="0.25">
      <c r="A11" s="8">
        <v>9</v>
      </c>
      <c r="B11" s="13"/>
      <c r="C11" s="13">
        <v>1</v>
      </c>
      <c r="D11" s="13">
        <v>1</v>
      </c>
      <c r="E11" s="13">
        <v>0.93998011626732092</v>
      </c>
      <c r="F11" s="13">
        <f t="shared" si="0"/>
        <v>0.97999337208910697</v>
      </c>
    </row>
    <row r="12" spans="1:6" x14ac:dyDescent="0.25">
      <c r="A12" s="8">
        <v>10</v>
      </c>
      <c r="B12" s="13"/>
      <c r="C12" s="13">
        <v>0.33333333333333331</v>
      </c>
      <c r="D12" s="13">
        <v>1</v>
      </c>
      <c r="E12" s="13">
        <v>0.93525161069690499</v>
      </c>
      <c r="F12" s="13">
        <f t="shared" si="0"/>
        <v>0.75619498134341268</v>
      </c>
    </row>
    <row r="13" spans="1:6" x14ac:dyDescent="0.25">
      <c r="A13" s="8">
        <v>11</v>
      </c>
      <c r="B13" s="13"/>
      <c r="C13" s="13">
        <v>1</v>
      </c>
      <c r="D13" s="13">
        <v>1</v>
      </c>
      <c r="E13" s="13">
        <v>0.89212951300674115</v>
      </c>
      <c r="F13" s="13">
        <f t="shared" si="0"/>
        <v>0.96404317100224712</v>
      </c>
    </row>
    <row r="14" spans="1:6" x14ac:dyDescent="0.25">
      <c r="A14" s="8">
        <v>12</v>
      </c>
      <c r="B14" s="13"/>
      <c r="C14" s="13">
        <v>0.5</v>
      </c>
      <c r="D14" s="13">
        <v>1</v>
      </c>
      <c r="E14" s="13">
        <v>0.84189822952653703</v>
      </c>
      <c r="F14" s="13">
        <f t="shared" si="0"/>
        <v>0.78063274317551234</v>
      </c>
    </row>
    <row r="15" spans="1:6" x14ac:dyDescent="0.25">
      <c r="A15" s="8">
        <v>13</v>
      </c>
      <c r="B15" s="13"/>
      <c r="C15" s="13">
        <v>0.5</v>
      </c>
      <c r="D15" s="13">
        <v>1</v>
      </c>
      <c r="E15" s="13">
        <v>0.73657402592247434</v>
      </c>
      <c r="F15" s="13">
        <f t="shared" si="0"/>
        <v>0.74552467530749145</v>
      </c>
    </row>
    <row r="16" spans="1:6" x14ac:dyDescent="0.25">
      <c r="A16" s="8">
        <v>14</v>
      </c>
      <c r="B16" s="13"/>
      <c r="C16" s="13">
        <v>0.5</v>
      </c>
      <c r="D16" s="13">
        <v>1</v>
      </c>
      <c r="E16" s="13">
        <v>0.88771553966581873</v>
      </c>
      <c r="F16" s="13">
        <f t="shared" si="0"/>
        <v>0.79590517988860621</v>
      </c>
    </row>
    <row r="17" spans="1:6" x14ac:dyDescent="0.25">
      <c r="A17" s="8">
        <v>15</v>
      </c>
      <c r="B17" s="13"/>
      <c r="C17" s="13">
        <v>1</v>
      </c>
      <c r="D17" s="13">
        <v>1</v>
      </c>
      <c r="E17" s="13">
        <v>0.80731691451692333</v>
      </c>
      <c r="F17" s="13">
        <f t="shared" si="0"/>
        <v>0.93577230483897444</v>
      </c>
    </row>
    <row r="18" spans="1:6" x14ac:dyDescent="0.25">
      <c r="A18" s="8">
        <v>16</v>
      </c>
      <c r="B18" s="13"/>
      <c r="C18" s="13">
        <v>0.25</v>
      </c>
      <c r="D18" s="13">
        <v>1</v>
      </c>
      <c r="E18" s="13">
        <v>0.92109329220621516</v>
      </c>
      <c r="F18" s="13">
        <f t="shared" si="0"/>
        <v>0.72369776406873843</v>
      </c>
    </row>
    <row r="19" spans="1:6" x14ac:dyDescent="0.25">
      <c r="A19" s="8">
        <v>17</v>
      </c>
      <c r="B19" s="13"/>
      <c r="C19" s="13">
        <v>1</v>
      </c>
      <c r="D19" s="13">
        <v>1</v>
      </c>
      <c r="E19" s="13">
        <v>0.84238246917305259</v>
      </c>
      <c r="F19" s="13">
        <f t="shared" si="0"/>
        <v>0.9474608230576842</v>
      </c>
    </row>
    <row r="20" spans="1:6" x14ac:dyDescent="0.25">
      <c r="A20" s="8">
        <v>18</v>
      </c>
      <c r="B20" s="13"/>
      <c r="C20" s="13">
        <v>0.25</v>
      </c>
      <c r="D20" s="13">
        <v>1</v>
      </c>
      <c r="E20" s="13">
        <v>0.90858932692763583</v>
      </c>
      <c r="F20" s="13">
        <f t="shared" si="0"/>
        <v>0.71952977564254528</v>
      </c>
    </row>
    <row r="21" spans="1:6" x14ac:dyDescent="0.25">
      <c r="A21" s="8">
        <v>19</v>
      </c>
      <c r="B21" s="13"/>
      <c r="C21" s="13">
        <v>1</v>
      </c>
      <c r="D21" s="13">
        <v>1</v>
      </c>
      <c r="E21" s="13">
        <v>0.98392905363163141</v>
      </c>
      <c r="F21" s="13">
        <f t="shared" si="0"/>
        <v>0.99464301787721043</v>
      </c>
    </row>
    <row r="22" spans="1:6" x14ac:dyDescent="0.25">
      <c r="A22" s="8">
        <v>20</v>
      </c>
      <c r="B22" s="13"/>
      <c r="C22" s="13">
        <v>1</v>
      </c>
      <c r="D22" s="13">
        <v>1</v>
      </c>
      <c r="E22" s="13">
        <v>0.90590848904502597</v>
      </c>
      <c r="F22" s="13">
        <f t="shared" si="0"/>
        <v>0.96863616301500866</v>
      </c>
    </row>
    <row r="23" spans="1:6" x14ac:dyDescent="0.25">
      <c r="A23" s="8">
        <v>21</v>
      </c>
      <c r="B23" s="13"/>
      <c r="C23" s="13">
        <v>0.33333333333333331</v>
      </c>
      <c r="D23" s="13">
        <v>1</v>
      </c>
      <c r="E23" s="13">
        <v>0.9057018862402858</v>
      </c>
      <c r="F23" s="13">
        <f t="shared" si="0"/>
        <v>0.74634507319120635</v>
      </c>
    </row>
    <row r="24" spans="1:6" x14ac:dyDescent="0.25">
      <c r="A24" s="8">
        <v>22</v>
      </c>
      <c r="B24" s="13"/>
      <c r="C24" s="13">
        <v>0.5</v>
      </c>
      <c r="D24" s="13">
        <v>1</v>
      </c>
      <c r="E24" s="13">
        <v>0.88081710646046896</v>
      </c>
      <c r="F24" s="13">
        <f t="shared" si="0"/>
        <v>0.79360570215348958</v>
      </c>
    </row>
    <row r="25" spans="1:6" x14ac:dyDescent="0.25">
      <c r="A25" s="8">
        <v>23</v>
      </c>
      <c r="B25" s="13"/>
      <c r="C25" s="13">
        <v>0.33333333333333331</v>
      </c>
      <c r="D25" s="13">
        <v>1</v>
      </c>
      <c r="E25" s="13">
        <v>0.90398912279127719</v>
      </c>
      <c r="F25" s="13">
        <f t="shared" si="0"/>
        <v>0.74577415204153674</v>
      </c>
    </row>
    <row r="26" spans="1:6" x14ac:dyDescent="0.25">
      <c r="A26" s="8">
        <v>24</v>
      </c>
      <c r="B26" s="13"/>
      <c r="C26" s="13">
        <v>1</v>
      </c>
      <c r="D26" s="13">
        <v>1</v>
      </c>
      <c r="E26" s="13">
        <v>0.91277938856830299</v>
      </c>
      <c r="F26" s="13">
        <f t="shared" si="0"/>
        <v>0.97092646285610096</v>
      </c>
    </row>
    <row r="27" spans="1:6" x14ac:dyDescent="0.25">
      <c r="A27" s="8">
        <v>25</v>
      </c>
      <c r="B27" s="13"/>
      <c r="C27" s="13">
        <v>1</v>
      </c>
      <c r="D27" s="13">
        <v>1</v>
      </c>
      <c r="E27" s="13">
        <v>0.89740545995089072</v>
      </c>
      <c r="F27" s="13">
        <f t="shared" si="0"/>
        <v>0.96580181998363024</v>
      </c>
    </row>
    <row r="28" spans="1:6" x14ac:dyDescent="0.25">
      <c r="A28" s="8">
        <v>26</v>
      </c>
      <c r="B28" s="13"/>
      <c r="C28" s="13"/>
      <c r="D28" s="13">
        <v>1</v>
      </c>
      <c r="E28" s="13">
        <v>0.85764525606298514</v>
      </c>
      <c r="F28" s="13">
        <f t="shared" si="0"/>
        <v>0.92882262803149263</v>
      </c>
    </row>
    <row r="29" spans="1:6" x14ac:dyDescent="0.25">
      <c r="A29" s="8">
        <v>27</v>
      </c>
      <c r="B29" s="13"/>
      <c r="C29" s="13"/>
      <c r="D29" s="13">
        <v>1</v>
      </c>
      <c r="E29" s="13">
        <v>0.80837504653803505</v>
      </c>
      <c r="F29" s="13">
        <f t="shared" si="0"/>
        <v>0.90418752326901752</v>
      </c>
    </row>
    <row r="30" spans="1:6" x14ac:dyDescent="0.25">
      <c r="A30" s="8">
        <v>28</v>
      </c>
      <c r="B30" s="13"/>
      <c r="C30" s="13"/>
      <c r="D30" s="13">
        <v>1</v>
      </c>
      <c r="E30" s="13">
        <v>0.85763782968575064</v>
      </c>
      <c r="F30" s="13">
        <f t="shared" si="0"/>
        <v>0.92881891484287538</v>
      </c>
    </row>
    <row r="31" spans="1:6" x14ac:dyDescent="0.25">
      <c r="A31" s="8">
        <v>29</v>
      </c>
      <c r="B31" s="13"/>
      <c r="C31" s="13"/>
      <c r="D31" s="13">
        <v>1</v>
      </c>
      <c r="E31" s="13">
        <v>0.79821532354210234</v>
      </c>
      <c r="F31" s="13">
        <f t="shared" si="0"/>
        <v>0.89910766177105117</v>
      </c>
    </row>
    <row r="32" spans="1:6" x14ac:dyDescent="0.25">
      <c r="A32" s="8">
        <v>30</v>
      </c>
      <c r="B32" s="13"/>
      <c r="C32" s="13"/>
      <c r="D32" s="13">
        <v>1</v>
      </c>
      <c r="E32" s="13">
        <v>0.76496760527611352</v>
      </c>
      <c r="F32" s="13">
        <f t="shared" si="0"/>
        <v>0.88248380263805681</v>
      </c>
    </row>
    <row r="33" spans="1:6" x14ac:dyDescent="0.25">
      <c r="A33" s="8">
        <v>31</v>
      </c>
      <c r="B33" s="13"/>
      <c r="C33" s="13"/>
      <c r="D33" s="13">
        <v>1</v>
      </c>
      <c r="E33" s="13">
        <v>0.93229094456408834</v>
      </c>
      <c r="F33" s="13">
        <f t="shared" si="0"/>
        <v>0.96614547228204417</v>
      </c>
    </row>
    <row r="34" spans="1:6" x14ac:dyDescent="0.25">
      <c r="A34" s="8">
        <v>32</v>
      </c>
      <c r="B34" s="13"/>
      <c r="C34" s="13"/>
      <c r="D34" s="13">
        <v>1</v>
      </c>
      <c r="E34" s="13">
        <v>0.83737568331669265</v>
      </c>
      <c r="F34" s="13">
        <f t="shared" si="0"/>
        <v>0.91868784165834638</v>
      </c>
    </row>
    <row r="35" spans="1:6" x14ac:dyDescent="0.25">
      <c r="A35" s="8">
        <v>33</v>
      </c>
      <c r="B35" s="13"/>
      <c r="C35" s="13"/>
      <c r="D35" s="13">
        <v>1</v>
      </c>
      <c r="E35" s="13">
        <v>0.86750100737364522</v>
      </c>
      <c r="F35" s="13">
        <f t="shared" si="0"/>
        <v>0.93375050368682255</v>
      </c>
    </row>
    <row r="36" spans="1:6" x14ac:dyDescent="0.25">
      <c r="A36" s="8">
        <v>34</v>
      </c>
      <c r="B36" s="13"/>
      <c r="C36" s="13"/>
      <c r="D36" s="13">
        <v>1</v>
      </c>
      <c r="E36" s="13">
        <v>0.92350748740114508</v>
      </c>
      <c r="F36" s="13">
        <f t="shared" si="0"/>
        <v>0.96175374370057254</v>
      </c>
    </row>
    <row r="37" spans="1:6" x14ac:dyDescent="0.25">
      <c r="A37" s="8">
        <v>35</v>
      </c>
      <c r="B37" s="13"/>
      <c r="C37" s="13"/>
      <c r="D37" s="13">
        <v>1</v>
      </c>
      <c r="E37" s="13">
        <v>0.94589752223457113</v>
      </c>
      <c r="F37" s="13">
        <f t="shared" si="0"/>
        <v>0.97294876111728557</v>
      </c>
    </row>
    <row r="38" spans="1:6" x14ac:dyDescent="0.25">
      <c r="A38" s="8">
        <v>36</v>
      </c>
      <c r="B38" s="13"/>
      <c r="C38" s="13"/>
      <c r="D38" s="13">
        <v>1</v>
      </c>
      <c r="E38" s="13">
        <v>0.91360048047282294</v>
      </c>
      <c r="F38" s="13">
        <f t="shared" si="0"/>
        <v>0.95680024023641153</v>
      </c>
    </row>
    <row r="39" spans="1:6" x14ac:dyDescent="0.25">
      <c r="A39" s="8">
        <v>37</v>
      </c>
      <c r="B39" s="13"/>
      <c r="C39" s="13"/>
      <c r="D39" s="13">
        <v>1</v>
      </c>
      <c r="E39" s="13">
        <v>0.93707892837099604</v>
      </c>
      <c r="F39" s="13">
        <f t="shared" si="0"/>
        <v>0.96853946418549808</v>
      </c>
    </row>
    <row r="40" spans="1:6" x14ac:dyDescent="0.25">
      <c r="A40" s="8">
        <v>38</v>
      </c>
      <c r="B40" s="13"/>
      <c r="C40" s="13"/>
      <c r="D40" s="13">
        <v>1</v>
      </c>
      <c r="E40" s="13">
        <v>0.91213227117131213</v>
      </c>
      <c r="F40" s="13">
        <f t="shared" si="0"/>
        <v>0.95606613558565612</v>
      </c>
    </row>
    <row r="41" spans="1:6" x14ac:dyDescent="0.25">
      <c r="A41" s="8">
        <v>39</v>
      </c>
      <c r="B41" s="13"/>
      <c r="C41" s="13"/>
      <c r="D41" s="13">
        <v>1</v>
      </c>
      <c r="E41" s="13">
        <v>0.92073411265131877</v>
      </c>
      <c r="F41" s="13">
        <f t="shared" si="0"/>
        <v>0.96036705632565944</v>
      </c>
    </row>
    <row r="42" spans="1:6" x14ac:dyDescent="0.25">
      <c r="A42" s="8">
        <v>40</v>
      </c>
      <c r="B42" s="13"/>
      <c r="C42" s="13"/>
      <c r="D42" s="13">
        <v>1</v>
      </c>
      <c r="E42" s="13">
        <v>0.90426964391318876</v>
      </c>
      <c r="F42" s="13">
        <f t="shared" si="0"/>
        <v>0.95213482195659438</v>
      </c>
    </row>
    <row r="43" spans="1:6" x14ac:dyDescent="0.25">
      <c r="A43" s="8">
        <v>41</v>
      </c>
      <c r="B43" s="13"/>
      <c r="C43" s="13"/>
      <c r="D43" s="13">
        <v>1</v>
      </c>
      <c r="E43" s="13">
        <v>0.84218185253416122</v>
      </c>
      <c r="F43" s="13">
        <f t="shared" si="0"/>
        <v>0.92109092626708056</v>
      </c>
    </row>
    <row r="44" spans="1:6" x14ac:dyDescent="0.25">
      <c r="A44" s="8">
        <v>42</v>
      </c>
      <c r="B44" s="13"/>
      <c r="C44" s="13"/>
      <c r="D44" s="13">
        <v>1</v>
      </c>
      <c r="E44" s="13">
        <v>0.72353714308184769</v>
      </c>
      <c r="F44" s="13">
        <f t="shared" si="0"/>
        <v>0.86176857154092379</v>
      </c>
    </row>
    <row r="45" spans="1:6" x14ac:dyDescent="0.25">
      <c r="A45" s="8">
        <v>43</v>
      </c>
      <c r="B45" s="13"/>
      <c r="C45" s="13"/>
      <c r="D45" s="13">
        <v>1</v>
      </c>
      <c r="E45" s="13">
        <v>0.75768426389999333</v>
      </c>
      <c r="F45" s="13">
        <f t="shared" si="0"/>
        <v>0.87884213194999661</v>
      </c>
    </row>
    <row r="46" spans="1:6" x14ac:dyDescent="0.25">
      <c r="A46" s="8">
        <v>44</v>
      </c>
      <c r="B46" s="13"/>
      <c r="C46" s="13"/>
      <c r="D46" s="13">
        <v>1</v>
      </c>
      <c r="E46" s="13">
        <v>0.86146988108181777</v>
      </c>
      <c r="F46" s="13">
        <f t="shared" si="0"/>
        <v>0.93073494054090888</v>
      </c>
    </row>
    <row r="47" spans="1:6" x14ac:dyDescent="0.25">
      <c r="A47" s="8">
        <v>45</v>
      </c>
      <c r="B47" s="13"/>
      <c r="C47" s="13"/>
      <c r="D47" s="13">
        <v>1</v>
      </c>
      <c r="E47" s="13">
        <v>0.77264097600753201</v>
      </c>
      <c r="F47" s="13">
        <f t="shared" si="0"/>
        <v>0.88632048800376606</v>
      </c>
    </row>
    <row r="48" spans="1:6" x14ac:dyDescent="0.25">
      <c r="A48" s="8">
        <v>46</v>
      </c>
      <c r="B48" s="13"/>
      <c r="C48" s="13"/>
      <c r="D48" s="13">
        <v>0.875</v>
      </c>
      <c r="E48" s="13">
        <v>0.95658971765814937</v>
      </c>
      <c r="F48" s="13">
        <f t="shared" si="0"/>
        <v>0.91579485882907474</v>
      </c>
    </row>
    <row r="49" spans="1:6" x14ac:dyDescent="0.25">
      <c r="A49" s="8">
        <v>47</v>
      </c>
      <c r="B49" s="13"/>
      <c r="C49" s="13"/>
      <c r="D49" s="13">
        <v>0.8</v>
      </c>
      <c r="E49" s="13">
        <v>0.88289961446655563</v>
      </c>
      <c r="F49" s="13">
        <f t="shared" si="0"/>
        <v>0.84144980723327789</v>
      </c>
    </row>
    <row r="50" spans="1:6" x14ac:dyDescent="0.25">
      <c r="A50" s="8">
        <v>48</v>
      </c>
      <c r="B50" s="13"/>
      <c r="C50" s="13"/>
      <c r="D50" s="13">
        <v>0.75</v>
      </c>
      <c r="E50" s="13">
        <v>0.79038940653951562</v>
      </c>
      <c r="F50" s="13">
        <f t="shared" si="0"/>
        <v>0.77019470326975781</v>
      </c>
    </row>
    <row r="51" spans="1:6" x14ac:dyDescent="0.25">
      <c r="A51" s="8">
        <v>49</v>
      </c>
      <c r="B51" s="13"/>
      <c r="C51" s="13"/>
      <c r="D51" s="13">
        <v>0.8</v>
      </c>
      <c r="E51" s="13">
        <v>0.99562344630014488</v>
      </c>
      <c r="F51" s="13">
        <f t="shared" si="0"/>
        <v>0.8978117231500724</v>
      </c>
    </row>
    <row r="52" spans="1:6" x14ac:dyDescent="0.25">
      <c r="A52" s="8">
        <v>50</v>
      </c>
      <c r="B52" s="13"/>
      <c r="C52" s="13"/>
      <c r="D52" s="13">
        <v>1</v>
      </c>
      <c r="E52" s="13">
        <v>0.47933196532479122</v>
      </c>
      <c r="F52" s="13">
        <f t="shared" si="0"/>
        <v>0.73966598266239558</v>
      </c>
    </row>
    <row r="53" spans="1:6" x14ac:dyDescent="0.25">
      <c r="A53" s="8"/>
      <c r="B53" s="13"/>
      <c r="C53" s="13"/>
      <c r="D53" s="13"/>
      <c r="E53" s="13"/>
      <c r="F53" s="13"/>
    </row>
    <row r="54" spans="1:6" s="17" customFormat="1" ht="37.5" x14ac:dyDescent="0.25">
      <c r="A54" s="18" t="s">
        <v>103</v>
      </c>
      <c r="B54" s="16">
        <f>IFERROR(AVERAGE(_xlfn.ANCHORARRAY($B$3)),0)</f>
        <v>0</v>
      </c>
      <c r="C54" s="16">
        <f>IFERROR(AVERAGE(_xlfn.ANCHORARRAY($C$3)),0)</f>
        <v>0.6375238095238096</v>
      </c>
      <c r="D54" s="16">
        <f>IFERROR(AVERAGE(_xlfn.ANCHORARRAY($D$3)),0)</f>
        <v>0.98449999999999993</v>
      </c>
      <c r="E54" s="16">
        <f>IFERROR(AVERAGE(_xlfn.ANCHORARRAY($E$3)),0)</f>
        <v>0.85901560927639264</v>
      </c>
      <c r="F54" s="16">
        <f>IFERROR(AVERAGE(B54:E54),0)</f>
        <v>0.62025985470005052</v>
      </c>
    </row>
  </sheetData>
  <mergeCells count="4">
    <mergeCell ref="A1:A2"/>
    <mergeCell ref="B1:C1"/>
    <mergeCell ref="D1:E1"/>
    <mergeCell ref="F1: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CP</vt:lpstr>
      <vt:lpstr>CR</vt:lpstr>
      <vt:lpstr>F</vt:lpstr>
      <vt:lpstr>RR</vt:lpstr>
      <vt:lpstr>Final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GELGEL ABDIUTAMA</dc:creator>
  <cp:lastModifiedBy>I GEDE GELGEL ABDIUTAMA</cp:lastModifiedBy>
  <dcterms:created xsi:type="dcterms:W3CDTF">2025-01-02T08:48:19Z</dcterms:created>
  <dcterms:modified xsi:type="dcterms:W3CDTF">2025-01-22T07:57:20Z</dcterms:modified>
</cp:coreProperties>
</file>