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Pengadaan\Pengadaan 2020\Pengadaan Langsung\044. Pengadaan Motor PMT Unit 3 ULPLTG Teluk Lembu\01. Barang\"/>
    </mc:Choice>
  </mc:AlternateContent>
  <xr:revisionPtr revIDLastSave="0" documentId="13_ncr:1_{8BE979D0-2E9E-4432-BEF9-D1C9735A64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ampiran Rincian SPBJ" sheetId="7" r:id="rId1"/>
    <sheet name="Sheet5" sheetId="5" r:id="rId2"/>
  </sheets>
  <definedNames>
    <definedName name="_xlnm.Print_Titles" localSheetId="0">'Lampiran Rincian SPBJ'!$1:$16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7" l="1"/>
  <c r="J21" i="7" l="1"/>
  <c r="J22" i="7" s="1"/>
  <c r="J23" i="7" l="1"/>
  <c r="A2" i="5" s="1"/>
  <c r="B4" i="5" l="1"/>
  <c r="A33" i="5" l="1"/>
  <c r="A31" i="5"/>
  <c r="A24" i="5"/>
  <c r="A36" i="5"/>
  <c r="A29" i="5"/>
  <c r="A27" i="5"/>
  <c r="A20" i="5"/>
  <c r="B20" i="5" s="1"/>
  <c r="A35" i="5"/>
  <c r="A21" i="5"/>
  <c r="B21" i="5" s="1"/>
  <c r="A19" i="5"/>
  <c r="A32" i="5"/>
  <c r="A25" i="5"/>
  <c r="B25" i="5" s="1"/>
  <c r="A23" i="5"/>
  <c r="A37" i="5"/>
  <c r="A28" i="5"/>
  <c r="B32" i="5" l="1"/>
  <c r="B35" i="5"/>
  <c r="B28" i="5"/>
  <c r="B36" i="5"/>
  <c r="B24" i="5"/>
  <c r="B37" i="5"/>
  <c r="B22" i="5"/>
  <c r="B19" i="5"/>
  <c r="B27" i="5"/>
  <c r="B31" i="5"/>
  <c r="B23" i="5"/>
  <c r="B26" i="5" s="1"/>
  <c r="B29" i="5"/>
  <c r="B33" i="5"/>
  <c r="B38" i="5" l="1"/>
  <c r="B39" i="5" s="1"/>
  <c r="B1" i="5"/>
  <c r="B30" i="5"/>
  <c r="B34" i="5"/>
  <c r="B2" i="5" l="1"/>
  <c r="C22" i="7" s="1"/>
</calcChain>
</file>

<file path=xl/sharedStrings.xml><?xml version="1.0" encoding="utf-8"?>
<sst xmlns="http://schemas.openxmlformats.org/spreadsheetml/2006/main" count="80" uniqueCount="61">
  <si>
    <t>No</t>
  </si>
  <si>
    <t>Harga Stn</t>
  </si>
  <si>
    <t>Jumlah</t>
  </si>
  <si>
    <t>(Rp)</t>
  </si>
  <si>
    <t>Terbilang :</t>
  </si>
  <si>
    <t xml:space="preserve"> </t>
  </si>
  <si>
    <t>I</t>
  </si>
  <si>
    <t>D</t>
  </si>
  <si>
    <t>J</t>
  </si>
  <si>
    <t>A</t>
  </si>
  <si>
    <t>N</t>
  </si>
  <si>
    <t>G</t>
  </si>
  <si>
    <t>U</t>
  </si>
  <si>
    <t>Jumlah Bilangan</t>
  </si>
  <si>
    <t>Bilangan</t>
  </si>
  <si>
    <t>Tebilang</t>
  </si>
  <si>
    <t>P</t>
  </si>
  <si>
    <t>L</t>
  </si>
  <si>
    <t>E</t>
  </si>
  <si>
    <t>TE</t>
  </si>
  <si>
    <t xml:space="preserve">satu </t>
  </si>
  <si>
    <t xml:space="preserve">dua </t>
  </si>
  <si>
    <t xml:space="preserve">tiga </t>
  </si>
  <si>
    <t xml:space="preserve">empat </t>
  </si>
  <si>
    <t xml:space="preserve">lima </t>
  </si>
  <si>
    <t xml:space="preserve">enam </t>
  </si>
  <si>
    <t xml:space="preserve">tujuh </t>
  </si>
  <si>
    <t xml:space="preserve">delapan </t>
  </si>
  <si>
    <t xml:space="preserve">sembilan </t>
  </si>
  <si>
    <t>ISI BILANGAN</t>
  </si>
  <si>
    <t>ISI TERBILANG</t>
  </si>
  <si>
    <t>Triliyun</t>
  </si>
  <si>
    <t>Miliar</t>
  </si>
  <si>
    <t>Juta</t>
  </si>
  <si>
    <t>Ribu</t>
  </si>
  <si>
    <t>PIHAK KEDUA</t>
  </si>
  <si>
    <t>PIHAK PERTAMA</t>
  </si>
  <si>
    <t>Kuantitas</t>
  </si>
  <si>
    <t>Satuan Ukuran</t>
  </si>
  <si>
    <t>Ppn 10 %</t>
  </si>
  <si>
    <t>Nilai</t>
  </si>
  <si>
    <t>Uraian Barang</t>
  </si>
  <si>
    <t xml:space="preserve">PT PLN (PERSERO) </t>
  </si>
  <si>
    <t>untuk melaksanakan</t>
  </si>
  <si>
    <t>Paket Pekerjaan Pengadaan Barang</t>
  </si>
  <si>
    <t xml:space="preserve">DAFTAR KUANTITAS DAN HARGA </t>
  </si>
  <si>
    <t>LAMPIRAN 1</t>
  </si>
  <si>
    <t xml:space="preserve">UNIT PELAKSANA PENGENDALIAN </t>
  </si>
  <si>
    <t>PEMBANGKITAN PEKANBARU</t>
  </si>
  <si>
    <t>Nomor: 032.SPK/DAN.02.01/210200/2020</t>
  </si>
  <si>
    <t>Tanggal: 23 Juni 2020</t>
  </si>
  <si>
    <t>Pengadaan Motor PMT Unit 3 ULPLTG Teluk Lembu</t>
  </si>
  <si>
    <t>Motor PMT</t>
  </si>
  <si>
    <t>Acc to part no: 0177C5050G001</t>
  </si>
  <si>
    <t>Volt: 120 AC/125 DC</t>
  </si>
  <si>
    <t>Pcs</t>
  </si>
  <si>
    <t>CV TUAH SAKTI BESTARI</t>
  </si>
  <si>
    <t>DIREKTUR</t>
  </si>
  <si>
    <t>MEKI SUHENDRA</t>
  </si>
  <si>
    <t>MANAGER</t>
  </si>
  <si>
    <t>RAHMAT DIAN 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</si>
</sst>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Arial Narrow"/>
      <family val="2"/>
    </font>
    <font>
      <sz val="28"/>
      <name val="Univers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gray0625">
        <fgColor rgb="FFCCECFF"/>
        <bgColor rgb="FFF8F8F8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7" fillId="0" borderId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110">
    <xf numFmtId="0" fontId="0" fillId="0" borderId="0" xfId="0"/>
    <xf numFmtId="3" fontId="7" fillId="0" borderId="0" xfId="3" applyNumberFormat="1"/>
    <xf numFmtId="0" fontId="8" fillId="0" borderId="0" xfId="3" applyFont="1" applyAlignment="1" applyProtection="1">
      <alignment vertical="justify" wrapText="1"/>
    </xf>
    <xf numFmtId="0" fontId="7" fillId="0" borderId="0" xfId="3"/>
    <xf numFmtId="164" fontId="3" fillId="2" borderId="0" xfId="4" applyNumberFormat="1" applyFont="1" applyFill="1" applyAlignment="1" applyProtection="1">
      <alignment horizontal="justify"/>
    </xf>
    <xf numFmtId="0" fontId="9" fillId="0" borderId="0" xfId="3" applyFont="1" applyAlignment="1">
      <alignment horizontal="center"/>
    </xf>
    <xf numFmtId="164" fontId="2" fillId="0" borderId="0" xfId="4" applyFont="1" applyAlignment="1" applyProtection="1">
      <alignment horizontal="justify"/>
    </xf>
    <xf numFmtId="0" fontId="8" fillId="0" borderId="0" xfId="3" applyFont="1" applyAlignment="1" applyProtection="1">
      <alignment vertical="justify"/>
    </xf>
    <xf numFmtId="164" fontId="7" fillId="0" borderId="0" xfId="4" applyFont="1" applyProtection="1"/>
    <xf numFmtId="0" fontId="7" fillId="0" borderId="0" xfId="3" applyProtection="1"/>
    <xf numFmtId="164" fontId="7" fillId="0" borderId="0" xfId="4" applyFont="1" applyProtection="1">
      <protection hidden="1"/>
    </xf>
    <xf numFmtId="0" fontId="7" fillId="0" borderId="0" xfId="3" applyProtection="1">
      <protection hidden="1"/>
    </xf>
    <xf numFmtId="164" fontId="3" fillId="0" borderId="20" xfId="4" applyFont="1" applyBorder="1" applyProtection="1">
      <protection hidden="1"/>
    </xf>
    <xf numFmtId="0" fontId="3" fillId="0" borderId="21" xfId="3" applyFont="1" applyBorder="1" applyProtection="1">
      <protection hidden="1"/>
    </xf>
    <xf numFmtId="0" fontId="7" fillId="0" borderId="7" xfId="3" applyBorder="1" applyProtection="1">
      <protection hidden="1"/>
    </xf>
    <xf numFmtId="0" fontId="7" fillId="0" borderId="22" xfId="3" applyBorder="1" applyProtection="1">
      <protection hidden="1"/>
    </xf>
    <xf numFmtId="0" fontId="7" fillId="0" borderId="7" xfId="3" quotePrefix="1" applyBorder="1" applyProtection="1">
      <protection hidden="1"/>
    </xf>
    <xf numFmtId="0" fontId="7" fillId="0" borderId="23" xfId="3" applyBorder="1" applyProtection="1">
      <protection hidden="1"/>
    </xf>
    <xf numFmtId="0" fontId="7" fillId="0" borderId="19" xfId="3" applyBorder="1" applyProtection="1">
      <protection hidden="1"/>
    </xf>
    <xf numFmtId="0" fontId="3" fillId="0" borderId="20" xfId="3" applyFont="1" applyBorder="1" applyProtection="1">
      <protection hidden="1"/>
    </xf>
    <xf numFmtId="0" fontId="10" fillId="0" borderId="7" xfId="3" quotePrefix="1" applyFont="1" applyBorder="1" applyProtection="1">
      <protection hidden="1"/>
    </xf>
    <xf numFmtId="0" fontId="10" fillId="0" borderId="22" xfId="3" quotePrefix="1" applyFont="1" applyFill="1" applyBorder="1" applyProtection="1">
      <protection hidden="1"/>
    </xf>
    <xf numFmtId="0" fontId="2" fillId="0" borderId="7" xfId="3" applyFont="1" applyBorder="1" applyProtection="1">
      <protection hidden="1"/>
    </xf>
    <xf numFmtId="0" fontId="10" fillId="0" borderId="7" xfId="3" applyFont="1" applyBorder="1" applyProtection="1">
      <protection hidden="1"/>
    </xf>
    <xf numFmtId="0" fontId="10" fillId="0" borderId="22" xfId="3" applyFont="1" applyFill="1" applyBorder="1" applyProtection="1">
      <protection hidden="1"/>
    </xf>
    <xf numFmtId="0" fontId="7" fillId="0" borderId="22" xfId="3" quotePrefix="1" applyBorder="1" applyProtection="1">
      <protection hidden="1"/>
    </xf>
    <xf numFmtId="0" fontId="10" fillId="0" borderId="23" xfId="3" applyFont="1" applyBorder="1" applyProtection="1">
      <protection hidden="1"/>
    </xf>
    <xf numFmtId="0" fontId="11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3" fillId="0" borderId="15" xfId="0" applyFont="1" applyBorder="1" applyAlignment="1" applyProtection="1">
      <alignment vertical="center"/>
    </xf>
    <xf numFmtId="0" fontId="2" fillId="0" borderId="0" xfId="0" applyFont="1" applyProtection="1"/>
    <xf numFmtId="0" fontId="3" fillId="3" borderId="5" xfId="0" applyFont="1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0" fontId="3" fillId="0" borderId="0" xfId="0" applyFont="1" applyProtection="1"/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13" fillId="3" borderId="14" xfId="0" applyFont="1" applyFill="1" applyBorder="1" applyAlignment="1" applyProtection="1">
      <alignment horizontal="center" vertical="center" wrapText="1"/>
    </xf>
    <xf numFmtId="0" fontId="13" fillId="3" borderId="24" xfId="0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4" fillId="3" borderId="10" xfId="0" applyFont="1" applyFill="1" applyBorder="1" applyAlignment="1" applyProtection="1">
      <alignment horizontal="center" vertical="center" wrapText="1"/>
    </xf>
    <xf numFmtId="0" fontId="14" fillId="3" borderId="8" xfId="0" applyFont="1" applyFill="1" applyBorder="1" applyAlignment="1" applyProtection="1">
      <alignment horizontal="center" vertical="center" wrapText="1"/>
    </xf>
    <xf numFmtId="0" fontId="14" fillId="3" borderId="11" xfId="0" applyFont="1" applyFill="1" applyBorder="1" applyAlignment="1" applyProtection="1">
      <alignment horizontal="center" vertical="center" wrapText="1"/>
    </xf>
    <xf numFmtId="0" fontId="15" fillId="0" borderId="34" xfId="0" applyFont="1" applyBorder="1" applyAlignment="1" applyProtection="1">
      <alignment horizontal="center" vertical="center"/>
      <protection locked="0"/>
    </xf>
    <xf numFmtId="0" fontId="15" fillId="0" borderId="36" xfId="0" applyFont="1" applyBorder="1" applyAlignment="1" applyProtection="1">
      <alignment horizontal="center" vertical="center"/>
      <protection locked="0"/>
    </xf>
    <xf numFmtId="3" fontId="15" fillId="0" borderId="37" xfId="0" applyNumberFormat="1" applyFont="1" applyBorder="1" applyAlignment="1" applyProtection="1">
      <alignment horizontal="right"/>
      <protection locked="0"/>
    </xf>
    <xf numFmtId="3" fontId="15" fillId="0" borderId="30" xfId="0" applyNumberFormat="1" applyFont="1" applyBorder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15" fillId="0" borderId="25" xfId="0" applyFont="1" applyBorder="1" applyAlignment="1" applyProtection="1">
      <alignment horizontal="center" vertical="center"/>
      <protection locked="0"/>
    </xf>
    <xf numFmtId="0" fontId="15" fillId="0" borderId="28" xfId="0" applyFont="1" applyBorder="1" applyAlignment="1" applyProtection="1">
      <alignment horizontal="center" vertical="center"/>
      <protection locked="0"/>
    </xf>
    <xf numFmtId="3" fontId="15" fillId="0" borderId="26" xfId="0" applyNumberFormat="1" applyFont="1" applyBorder="1" applyAlignment="1" applyProtection="1">
      <alignment horizontal="right"/>
      <protection locked="0"/>
    </xf>
    <xf numFmtId="3" fontId="15" fillId="0" borderId="29" xfId="0" applyNumberFormat="1" applyFont="1" applyBorder="1" applyAlignment="1" applyProtection="1">
      <alignment horizontal="right"/>
      <protection locked="0"/>
    </xf>
    <xf numFmtId="0" fontId="2" fillId="4" borderId="16" xfId="0" applyFont="1" applyFill="1" applyBorder="1" applyAlignment="1" applyProtection="1">
      <alignment horizontal="center"/>
    </xf>
    <xf numFmtId="0" fontId="16" fillId="4" borderId="3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/>
    <xf numFmtId="0" fontId="5" fillId="4" borderId="3" xfId="0" applyFont="1" applyFill="1" applyBorder="1" applyAlignment="1" applyProtection="1"/>
    <xf numFmtId="0" fontId="3" fillId="4" borderId="39" xfId="0" applyFont="1" applyFill="1" applyBorder="1" applyProtection="1"/>
    <xf numFmtId="0" fontId="3" fillId="4" borderId="34" xfId="0" applyFont="1" applyFill="1" applyBorder="1" applyAlignment="1" applyProtection="1">
      <alignment horizontal="left" vertical="center"/>
    </xf>
    <xf numFmtId="3" fontId="3" fillId="4" borderId="40" xfId="0" applyNumberFormat="1" applyFont="1" applyFill="1" applyBorder="1" applyAlignment="1" applyProtection="1">
      <alignment horizontal="right" vertical="center"/>
    </xf>
    <xf numFmtId="0" fontId="2" fillId="4" borderId="17" xfId="0" applyFont="1" applyFill="1" applyBorder="1" applyAlignment="1" applyProtection="1">
      <alignment horizontal="center"/>
    </xf>
    <xf numFmtId="0" fontId="3" fillId="4" borderId="25" xfId="0" applyFont="1" applyFill="1" applyBorder="1" applyAlignment="1" applyProtection="1">
      <alignment horizontal="left" vertical="center"/>
    </xf>
    <xf numFmtId="3" fontId="3" fillId="4" borderId="41" xfId="0" applyNumberFormat="1" applyFont="1" applyFill="1" applyBorder="1" applyAlignment="1" applyProtection="1">
      <alignment horizontal="right" vertical="center"/>
    </xf>
    <xf numFmtId="0" fontId="2" fillId="4" borderId="18" xfId="0" applyFont="1" applyFill="1" applyBorder="1" applyAlignment="1" applyProtection="1">
      <alignment horizontal="center"/>
    </xf>
    <xf numFmtId="0" fontId="3" fillId="4" borderId="38" xfId="0" applyFont="1" applyFill="1" applyBorder="1" applyAlignment="1" applyProtection="1">
      <alignment horizontal="left" vertical="center"/>
    </xf>
    <xf numFmtId="3" fontId="3" fillId="4" borderId="42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quotePrefix="1" applyFont="1" applyAlignment="1" applyProtection="1">
      <alignment horizontal="right"/>
      <protection locked="0"/>
    </xf>
    <xf numFmtId="0" fontId="3" fillId="0" borderId="0" xfId="2" applyFont="1" applyAlignment="1">
      <alignment horizontal="center" vertical="top"/>
    </xf>
    <xf numFmtId="0" fontId="2" fillId="0" borderId="0" xfId="2" applyFont="1" applyAlignment="1">
      <alignment horizontal="center" vertical="top"/>
    </xf>
    <xf numFmtId="166" fontId="11" fillId="0" borderId="0" xfId="1" applyNumberFormat="1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top" wrapText="1"/>
      <protection locked="0"/>
    </xf>
    <xf numFmtId="0" fontId="19" fillId="0" borderId="0" xfId="0" applyFont="1" applyAlignment="1" applyProtection="1">
      <alignment horizontal="center"/>
      <protection locked="0"/>
    </xf>
    <xf numFmtId="0" fontId="14" fillId="3" borderId="31" xfId="0" applyFont="1" applyFill="1" applyBorder="1" applyAlignment="1" applyProtection="1">
      <alignment horizontal="center" vertical="center" wrapText="1"/>
    </xf>
    <xf numFmtId="0" fontId="14" fillId="3" borderId="32" xfId="0" applyFont="1" applyFill="1" applyBorder="1" applyAlignment="1" applyProtection="1">
      <alignment horizontal="center" vertical="center" wrapText="1"/>
    </xf>
    <xf numFmtId="0" fontId="14" fillId="3" borderId="33" xfId="0" applyFont="1" applyFill="1" applyBorder="1" applyAlignment="1" applyProtection="1">
      <alignment horizontal="center" vertical="center" wrapText="1"/>
    </xf>
    <xf numFmtId="165" fontId="6" fillId="4" borderId="0" xfId="1" applyFont="1" applyFill="1" applyBorder="1" applyAlignment="1" applyProtection="1">
      <alignment horizontal="left" vertical="top"/>
    </xf>
    <xf numFmtId="165" fontId="6" fillId="4" borderId="22" xfId="1" applyFont="1" applyFill="1" applyBorder="1" applyAlignment="1" applyProtection="1">
      <alignment horizontal="left" vertical="top"/>
    </xf>
    <xf numFmtId="165" fontId="6" fillId="4" borderId="15" xfId="1" applyFont="1" applyFill="1" applyBorder="1" applyAlignment="1" applyProtection="1">
      <alignment horizontal="left" vertical="top"/>
    </xf>
    <xf numFmtId="165" fontId="6" fillId="4" borderId="19" xfId="1" applyFont="1" applyFill="1" applyBorder="1" applyAlignment="1" applyProtection="1">
      <alignment horizontal="left" vertical="top"/>
    </xf>
    <xf numFmtId="0" fontId="18" fillId="0" borderId="0" xfId="0" applyFont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3" borderId="23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3" fillId="3" borderId="15" xfId="0" applyFont="1" applyFill="1" applyBorder="1" applyAlignment="1" applyProtection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top" wrapText="1"/>
      <protection locked="0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6" xfId="0" applyFont="1" applyBorder="1" applyAlignment="1" applyProtection="1">
      <alignment horizontal="center" vertical="center"/>
      <protection locked="0"/>
    </xf>
    <xf numFmtId="0" fontId="15" fillId="0" borderId="44" xfId="0" applyFont="1" applyBorder="1" applyAlignment="1" applyProtection="1">
      <alignment horizontal="center" vertical="center"/>
      <protection locked="0"/>
    </xf>
    <xf numFmtId="0" fontId="15" fillId="0" borderId="37" xfId="0" applyFont="1" applyBorder="1" applyAlignment="1" applyProtection="1">
      <alignment horizontal="left" vertical="center"/>
      <protection locked="0"/>
    </xf>
    <xf numFmtId="0" fontId="15" fillId="0" borderId="35" xfId="0" applyFont="1" applyBorder="1" applyAlignment="1" applyProtection="1">
      <alignment horizontal="left" vertical="center"/>
      <protection locked="0"/>
    </xf>
    <xf numFmtId="0" fontId="15" fillId="0" borderId="43" xfId="0" applyFont="1" applyBorder="1" applyAlignment="1" applyProtection="1">
      <alignment horizontal="left" vertical="center"/>
      <protection locked="0"/>
    </xf>
    <xf numFmtId="0" fontId="15" fillId="0" borderId="26" xfId="0" applyFont="1" applyBorder="1" applyAlignment="1" applyProtection="1">
      <alignment horizontal="left" vertical="center"/>
      <protection locked="0"/>
    </xf>
    <xf numFmtId="0" fontId="15" fillId="0" borderId="27" xfId="0" applyFont="1" applyBorder="1" applyAlignment="1" applyProtection="1">
      <alignment horizontal="left" vertical="center"/>
      <protection locked="0"/>
    </xf>
    <xf numFmtId="0" fontId="15" fillId="0" borderId="44" xfId="0" applyFont="1" applyBorder="1" applyAlignment="1" applyProtection="1">
      <alignment horizontal="left" vertical="center"/>
      <protection locked="0"/>
    </xf>
    <xf numFmtId="0" fontId="3" fillId="0" borderId="0" xfId="2" quotePrefix="1" applyFont="1" applyAlignment="1">
      <alignment horizontal="center" vertical="top"/>
    </xf>
  </cellXfs>
  <cellStyles count="7">
    <cellStyle name="Comma" xfId="1" builtinId="3"/>
    <cellStyle name="Comma [0] 2" xfId="4" xr:uid="{00000000-0005-0000-0000-000001000000}"/>
    <cellStyle name="Comma [0] 2 2" xfId="5" xr:uid="{00000000-0005-0000-0000-000002000000}"/>
    <cellStyle name="Normal" xfId="0" builtinId="0"/>
    <cellStyle name="Normal 10 2" xfId="6" xr:uid="{00000000-0005-0000-0000-000004000000}"/>
    <cellStyle name="Normal 2" xfId="2" xr:uid="{00000000-0005-0000-0000-000005000000}"/>
    <cellStyle name="Normal 2 2" xfId="3" xr:uid="{00000000-0005-0000-0000-000006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90"/>
  <sheetViews>
    <sheetView tabSelected="1" view="pageBreakPreview" zoomScale="85" zoomScaleNormal="100" zoomScaleSheetLayoutView="85" workbookViewId="0">
      <selection activeCell="B10" sqref="B10:J10"/>
    </sheetView>
  </sheetViews>
  <sheetFormatPr defaultColWidth="9.140625" defaultRowHeight="14.25" x14ac:dyDescent="0.2"/>
  <cols>
    <col min="1" max="1" width="1.28515625" style="27" customWidth="1"/>
    <col min="2" max="2" width="4" style="27" customWidth="1"/>
    <col min="3" max="3" width="5.28515625" style="27" customWidth="1"/>
    <col min="4" max="4" width="15.140625" style="27" customWidth="1"/>
    <col min="5" max="5" width="12" style="27" customWidth="1"/>
    <col min="6" max="6" width="32.42578125" style="27" customWidth="1"/>
    <col min="7" max="7" width="10.42578125" style="27" customWidth="1"/>
    <col min="8" max="8" width="9.5703125" style="27" customWidth="1"/>
    <col min="9" max="9" width="13.5703125" style="27" customWidth="1"/>
    <col min="10" max="10" width="15" style="27" customWidth="1"/>
    <col min="11" max="16384" width="9.140625" style="27"/>
  </cols>
  <sheetData>
    <row r="1" spans="2:10" ht="12.95" customHeight="1" x14ac:dyDescent="0.2"/>
    <row r="2" spans="2:10" ht="12.95" customHeight="1" x14ac:dyDescent="0.2">
      <c r="B2" s="73" t="s">
        <v>46</v>
      </c>
      <c r="C2" s="73"/>
      <c r="D2" s="73"/>
      <c r="E2" s="73"/>
      <c r="F2" s="73"/>
      <c r="G2" s="73"/>
      <c r="H2" s="73"/>
      <c r="I2" s="73"/>
      <c r="J2" s="73"/>
    </row>
    <row r="3" spans="2:10" s="28" customFormat="1" ht="18" customHeight="1" x14ac:dyDescent="0.2">
      <c r="B3" s="81" t="s">
        <v>45</v>
      </c>
      <c r="C3" s="81"/>
      <c r="D3" s="81"/>
      <c r="E3" s="81"/>
      <c r="F3" s="81"/>
      <c r="G3" s="81"/>
      <c r="H3" s="81"/>
      <c r="I3" s="81"/>
      <c r="J3" s="81"/>
    </row>
    <row r="4" spans="2:10" s="28" customFormat="1" ht="12.95" customHeight="1" x14ac:dyDescent="0.2">
      <c r="B4" s="98" t="s">
        <v>49</v>
      </c>
      <c r="C4" s="98"/>
      <c r="D4" s="98"/>
      <c r="E4" s="98"/>
      <c r="F4" s="98"/>
      <c r="G4" s="98"/>
      <c r="H4" s="98"/>
      <c r="I4" s="98"/>
      <c r="J4" s="98"/>
    </row>
    <row r="5" spans="2:10" s="28" customFormat="1" ht="12.95" customHeight="1" x14ac:dyDescent="0.2">
      <c r="B5" s="98" t="s">
        <v>50</v>
      </c>
      <c r="C5" s="98"/>
      <c r="D5" s="98"/>
      <c r="E5" s="98"/>
      <c r="F5" s="98"/>
      <c r="G5" s="98"/>
      <c r="H5" s="98"/>
      <c r="I5" s="98"/>
      <c r="J5" s="98"/>
    </row>
    <row r="6" spans="2:10" s="28" customFormat="1" ht="12.95" customHeight="1" x14ac:dyDescent="0.2">
      <c r="B6" s="71"/>
      <c r="C6" s="71"/>
      <c r="D6" s="71"/>
      <c r="E6" s="71"/>
      <c r="F6" s="71"/>
      <c r="G6" s="71"/>
      <c r="H6" s="71"/>
      <c r="I6" s="71"/>
      <c r="J6" s="71"/>
    </row>
    <row r="7" spans="2:10" s="28" customFormat="1" ht="12.95" customHeight="1" x14ac:dyDescent="0.2">
      <c r="B7" s="82" t="s">
        <v>43</v>
      </c>
      <c r="C7" s="82"/>
      <c r="D7" s="82"/>
      <c r="E7" s="82"/>
      <c r="F7" s="82"/>
      <c r="G7" s="82"/>
      <c r="H7" s="82"/>
      <c r="I7" s="82"/>
      <c r="J7" s="82"/>
    </row>
    <row r="8" spans="2:10" s="28" customFormat="1" ht="12.95" customHeight="1" x14ac:dyDescent="0.2">
      <c r="B8" s="82" t="s">
        <v>44</v>
      </c>
      <c r="C8" s="82"/>
      <c r="D8" s="82"/>
      <c r="E8" s="82"/>
      <c r="F8" s="82"/>
      <c r="G8" s="82"/>
      <c r="H8" s="82"/>
      <c r="I8" s="82"/>
      <c r="J8" s="82"/>
    </row>
    <row r="9" spans="2:10" s="28" customFormat="1" ht="12.95" customHeight="1" x14ac:dyDescent="0.2">
      <c r="B9" s="71"/>
      <c r="C9" s="71"/>
      <c r="D9" s="71"/>
      <c r="E9" s="71"/>
      <c r="F9" s="71"/>
      <c r="G9" s="71"/>
      <c r="H9" s="71"/>
      <c r="I9" s="71"/>
      <c r="J9" s="71"/>
    </row>
    <row r="10" spans="2:10" s="28" customFormat="1" ht="21" customHeight="1" x14ac:dyDescent="0.2">
      <c r="B10" s="99" t="s">
        <v>51</v>
      </c>
      <c r="C10" s="99"/>
      <c r="D10" s="99"/>
      <c r="E10" s="99"/>
      <c r="F10" s="99"/>
      <c r="G10" s="99"/>
      <c r="H10" s="99"/>
      <c r="I10" s="99"/>
      <c r="J10" s="99"/>
    </row>
    <row r="11" spans="2:10" s="28" customFormat="1" ht="12.75" customHeight="1" x14ac:dyDescent="0.2">
      <c r="B11" s="72"/>
      <c r="C11" s="72"/>
      <c r="D11" s="72"/>
      <c r="E11" s="72"/>
      <c r="F11" s="72"/>
      <c r="G11" s="72"/>
      <c r="H11" s="72"/>
      <c r="I11" s="72"/>
      <c r="J11" s="72"/>
    </row>
    <row r="12" spans="2:10" s="30" customFormat="1" ht="12.95" customHeight="1" thickBot="1" x14ac:dyDescent="0.25">
      <c r="B12" s="29"/>
      <c r="C12" s="29"/>
      <c r="D12" s="29"/>
      <c r="E12" s="29"/>
      <c r="F12" s="29"/>
      <c r="G12" s="29"/>
      <c r="H12" s="29"/>
      <c r="I12" s="29"/>
      <c r="J12" s="29"/>
    </row>
    <row r="13" spans="2:10" s="33" customFormat="1" ht="12.95" customHeight="1" x14ac:dyDescent="0.2">
      <c r="B13" s="83" t="s">
        <v>0</v>
      </c>
      <c r="C13" s="86" t="s">
        <v>41</v>
      </c>
      <c r="D13" s="87"/>
      <c r="E13" s="87"/>
      <c r="F13" s="88"/>
      <c r="G13" s="95" t="s">
        <v>37</v>
      </c>
      <c r="H13" s="95" t="s">
        <v>38</v>
      </c>
      <c r="I13" s="31"/>
      <c r="J13" s="32"/>
    </row>
    <row r="14" spans="2:10" s="33" customFormat="1" ht="12.95" customHeight="1" x14ac:dyDescent="0.2">
      <c r="B14" s="84"/>
      <c r="C14" s="89"/>
      <c r="D14" s="90"/>
      <c r="E14" s="90"/>
      <c r="F14" s="91"/>
      <c r="G14" s="96"/>
      <c r="H14" s="96"/>
      <c r="I14" s="34" t="s">
        <v>1</v>
      </c>
      <c r="J14" s="35" t="s">
        <v>2</v>
      </c>
    </row>
    <row r="15" spans="2:10" s="33" customFormat="1" ht="12.95" customHeight="1" thickBot="1" x14ac:dyDescent="0.25">
      <c r="B15" s="85"/>
      <c r="C15" s="92"/>
      <c r="D15" s="93"/>
      <c r="E15" s="93"/>
      <c r="F15" s="94"/>
      <c r="G15" s="97"/>
      <c r="H15" s="97"/>
      <c r="I15" s="36" t="s">
        <v>3</v>
      </c>
      <c r="J15" s="37" t="s">
        <v>3</v>
      </c>
    </row>
    <row r="16" spans="2:10" s="33" customFormat="1" ht="11.25" customHeight="1" thickBot="1" x14ac:dyDescent="0.25">
      <c r="B16" s="38">
        <v>1</v>
      </c>
      <c r="C16" s="74">
        <v>2</v>
      </c>
      <c r="D16" s="75"/>
      <c r="E16" s="75"/>
      <c r="F16" s="76"/>
      <c r="G16" s="39">
        <v>3</v>
      </c>
      <c r="H16" s="39">
        <v>4</v>
      </c>
      <c r="I16" s="40">
        <v>5</v>
      </c>
      <c r="J16" s="41">
        <v>6</v>
      </c>
    </row>
    <row r="17" spans="2:10" s="46" customFormat="1" ht="12.95" customHeight="1" x14ac:dyDescent="0.2">
      <c r="B17" s="42">
        <v>1</v>
      </c>
      <c r="C17" s="103" t="s">
        <v>52</v>
      </c>
      <c r="D17" s="104"/>
      <c r="E17" s="104"/>
      <c r="F17" s="105"/>
      <c r="G17" s="43">
        <v>1</v>
      </c>
      <c r="H17" s="43" t="s">
        <v>55</v>
      </c>
      <c r="I17" s="44">
        <v>216700000</v>
      </c>
      <c r="J17" s="45">
        <f>I17*G17</f>
        <v>216700000</v>
      </c>
    </row>
    <row r="18" spans="2:10" s="46" customFormat="1" ht="12.95" customHeight="1" x14ac:dyDescent="0.2">
      <c r="B18" s="47"/>
      <c r="C18" s="106" t="s">
        <v>53</v>
      </c>
      <c r="D18" s="107"/>
      <c r="E18" s="107"/>
      <c r="F18" s="108"/>
      <c r="G18" s="48"/>
      <c r="H18" s="48"/>
      <c r="I18" s="49"/>
      <c r="J18" s="50"/>
    </row>
    <row r="19" spans="2:10" s="46" customFormat="1" ht="12.95" customHeight="1" x14ac:dyDescent="0.2">
      <c r="B19" s="47"/>
      <c r="C19" s="106" t="s">
        <v>54</v>
      </c>
      <c r="D19" s="107"/>
      <c r="E19" s="107"/>
      <c r="F19" s="108"/>
      <c r="G19" s="48"/>
      <c r="H19" s="48"/>
      <c r="I19" s="49"/>
      <c r="J19" s="50"/>
    </row>
    <row r="20" spans="2:10" s="46" customFormat="1" ht="12.95" customHeight="1" thickBot="1" x14ac:dyDescent="0.25">
      <c r="B20" s="47"/>
      <c r="C20" s="101"/>
      <c r="D20" s="100"/>
      <c r="E20" s="100"/>
      <c r="F20" s="102"/>
      <c r="G20" s="48"/>
      <c r="H20" s="48"/>
      <c r="I20" s="49"/>
      <c r="J20" s="50"/>
    </row>
    <row r="21" spans="2:10" s="33" customFormat="1" ht="12.95" customHeight="1" x14ac:dyDescent="0.2">
      <c r="B21" s="51"/>
      <c r="C21" s="52" t="s">
        <v>4</v>
      </c>
      <c r="D21" s="53"/>
      <c r="E21" s="53"/>
      <c r="F21" s="53"/>
      <c r="G21" s="54"/>
      <c r="H21" s="55"/>
      <c r="I21" s="56" t="s">
        <v>2</v>
      </c>
      <c r="J21" s="57">
        <f>SUM(J17:J20)</f>
        <v>216700000</v>
      </c>
    </row>
    <row r="22" spans="2:10" s="33" customFormat="1" ht="12.95" customHeight="1" x14ac:dyDescent="0.2">
      <c r="B22" s="58"/>
      <c r="C22" s="77" t="str">
        <f>Sheet5!B2</f>
        <v>(Dua ratus tiga puluh delapan juta tiga ratus tujuh puluh ribu rupiah)</v>
      </c>
      <c r="D22" s="77"/>
      <c r="E22" s="77"/>
      <c r="F22" s="77"/>
      <c r="G22" s="77"/>
      <c r="H22" s="78"/>
      <c r="I22" s="59" t="s">
        <v>39</v>
      </c>
      <c r="J22" s="60">
        <f>J21*10/100</f>
        <v>21670000</v>
      </c>
    </row>
    <row r="23" spans="2:10" s="33" customFormat="1" ht="12.95" customHeight="1" thickBot="1" x14ac:dyDescent="0.25">
      <c r="B23" s="61"/>
      <c r="C23" s="79"/>
      <c r="D23" s="79"/>
      <c r="E23" s="79"/>
      <c r="F23" s="79"/>
      <c r="G23" s="79"/>
      <c r="H23" s="80"/>
      <c r="I23" s="62" t="s">
        <v>40</v>
      </c>
      <c r="J23" s="63">
        <f>J21+J22</f>
        <v>238370000</v>
      </c>
    </row>
    <row r="24" spans="2:10" s="65" customFormat="1" ht="12.95" customHeight="1" x14ac:dyDescent="0.2">
      <c r="B24" s="64"/>
      <c r="G24" s="66"/>
    </row>
    <row r="25" spans="2:10" s="65" customFormat="1" ht="12.95" customHeight="1" x14ac:dyDescent="0.2"/>
    <row r="26" spans="2:10" s="65" customFormat="1" ht="12.95" customHeight="1" x14ac:dyDescent="0.2">
      <c r="G26" s="67"/>
    </row>
    <row r="27" spans="2:10" s="65" customFormat="1" ht="12.95" customHeight="1" x14ac:dyDescent="0.2">
      <c r="E27" s="68" t="s">
        <v>35</v>
      </c>
      <c r="G27" s="66"/>
      <c r="H27" s="68" t="s">
        <v>36</v>
      </c>
    </row>
    <row r="28" spans="2:10" s="65" customFormat="1" ht="12.95" customHeight="1" x14ac:dyDescent="0.2">
      <c r="E28" s="68" t="s">
        <v>56</v>
      </c>
      <c r="G28" s="67"/>
      <c r="H28" s="68" t="s">
        <v>42</v>
      </c>
    </row>
    <row r="29" spans="2:10" s="65" customFormat="1" ht="12.95" customHeight="1" x14ac:dyDescent="0.2">
      <c r="E29" s="68" t="s">
        <v>57</v>
      </c>
      <c r="G29" s="66"/>
      <c r="H29" s="68" t="s">
        <v>47</v>
      </c>
    </row>
    <row r="30" spans="2:10" s="65" customFormat="1" ht="12.95" customHeight="1" x14ac:dyDescent="0.2">
      <c r="E30" s="68"/>
      <c r="G30" s="66"/>
      <c r="H30" s="68" t="s">
        <v>48</v>
      </c>
    </row>
    <row r="31" spans="2:10" ht="12.95" customHeight="1" x14ac:dyDescent="0.2">
      <c r="B31" s="28"/>
      <c r="C31" s="28"/>
      <c r="D31" s="28"/>
      <c r="E31" s="69"/>
      <c r="F31" s="28"/>
      <c r="G31" s="28"/>
      <c r="H31" s="109" t="s">
        <v>59</v>
      </c>
      <c r="I31" s="28"/>
      <c r="J31" s="28"/>
    </row>
    <row r="32" spans="2:10" ht="12.95" customHeight="1" x14ac:dyDescent="0.2">
      <c r="B32" s="28"/>
      <c r="C32" s="28"/>
      <c r="D32" s="28"/>
      <c r="E32" s="69"/>
      <c r="F32" s="28"/>
      <c r="G32" s="28"/>
      <c r="H32" s="68"/>
      <c r="I32" s="28"/>
      <c r="J32" s="28"/>
    </row>
    <row r="33" spans="2:10" ht="12.95" customHeight="1" x14ac:dyDescent="0.2">
      <c r="B33" s="28"/>
      <c r="C33" s="28"/>
      <c r="D33" s="28"/>
      <c r="E33" s="69"/>
      <c r="F33" s="28"/>
      <c r="G33" s="28"/>
      <c r="H33" s="68"/>
      <c r="I33" s="28"/>
      <c r="J33" s="28"/>
    </row>
    <row r="34" spans="2:10" ht="12.95" customHeight="1" x14ac:dyDescent="0.2">
      <c r="B34" s="28"/>
      <c r="C34" s="28"/>
      <c r="D34" s="28"/>
      <c r="E34" s="69"/>
      <c r="F34" s="28"/>
      <c r="G34" s="28"/>
      <c r="H34" s="68"/>
      <c r="I34" s="28"/>
      <c r="J34" s="28"/>
    </row>
    <row r="35" spans="2:10" ht="12.95" customHeight="1" x14ac:dyDescent="0.2">
      <c r="B35" s="28"/>
      <c r="C35" s="28"/>
      <c r="D35" s="28"/>
      <c r="E35" s="69"/>
      <c r="F35" s="28"/>
      <c r="G35" s="28"/>
      <c r="H35" s="68"/>
      <c r="I35" s="28"/>
      <c r="J35" s="28"/>
    </row>
    <row r="36" spans="2:10" ht="12.95" customHeight="1" x14ac:dyDescent="0.2">
      <c r="B36" s="28"/>
      <c r="C36" s="28"/>
      <c r="D36" s="28"/>
      <c r="E36" s="69"/>
      <c r="F36" s="28"/>
      <c r="G36" s="28"/>
      <c r="H36" s="69"/>
      <c r="I36" s="28"/>
      <c r="J36" s="28"/>
    </row>
    <row r="37" spans="2:10" ht="12.95" customHeight="1" x14ac:dyDescent="0.2">
      <c r="B37" s="28"/>
      <c r="C37" s="28"/>
      <c r="D37" s="28"/>
      <c r="E37" s="69"/>
      <c r="F37" s="28"/>
      <c r="G37" s="28"/>
      <c r="H37" s="69"/>
      <c r="I37" s="28"/>
      <c r="J37" s="28"/>
    </row>
    <row r="38" spans="2:10" ht="12.95" customHeight="1" x14ac:dyDescent="0.2">
      <c r="B38" s="28"/>
      <c r="C38" s="28"/>
      <c r="D38" s="28"/>
      <c r="E38" s="68" t="s">
        <v>58</v>
      </c>
      <c r="F38" s="28"/>
      <c r="G38" s="28"/>
      <c r="H38" s="68" t="s">
        <v>60</v>
      </c>
      <c r="I38" s="28"/>
      <c r="J38" s="28"/>
    </row>
    <row r="39" spans="2:10" ht="12.95" customHeight="1" x14ac:dyDescent="0.2"/>
    <row r="40" spans="2:10" ht="12.95" customHeight="1" x14ac:dyDescent="0.2"/>
    <row r="41" spans="2:10" ht="12.95" customHeight="1" x14ac:dyDescent="0.2">
      <c r="I41" s="70"/>
    </row>
    <row r="42" spans="2:10" ht="12.95" customHeight="1" x14ac:dyDescent="0.2"/>
    <row r="43" spans="2:10" ht="12.95" customHeight="1" x14ac:dyDescent="0.2"/>
    <row r="44" spans="2:10" ht="12.95" customHeight="1" x14ac:dyDescent="0.2"/>
    <row r="45" spans="2:10" ht="12.95" customHeight="1" x14ac:dyDescent="0.2"/>
    <row r="46" spans="2:10" ht="12.95" customHeight="1" x14ac:dyDescent="0.2"/>
    <row r="47" spans="2:10" ht="12.95" customHeight="1" x14ac:dyDescent="0.2"/>
    <row r="48" spans="2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</sheetData>
  <sheetProtection formatCells="0" formatRows="0" insertRows="0" insertHyperlinks="0" deleteRows="0" sort="0" autoFilter="0" pivotTables="0"/>
  <mergeCells count="17">
    <mergeCell ref="C20:F20"/>
    <mergeCell ref="B2:J2"/>
    <mergeCell ref="C16:F16"/>
    <mergeCell ref="C22:H23"/>
    <mergeCell ref="B3:J3"/>
    <mergeCell ref="B7:J7"/>
    <mergeCell ref="B8:J8"/>
    <mergeCell ref="B10:J10"/>
    <mergeCell ref="B4:J4"/>
    <mergeCell ref="B5:J5"/>
    <mergeCell ref="B13:B15"/>
    <mergeCell ref="C13:F15"/>
    <mergeCell ref="G13:G15"/>
    <mergeCell ref="H13:H15"/>
    <mergeCell ref="C17:F17"/>
    <mergeCell ref="C18:F18"/>
    <mergeCell ref="C19:F19"/>
  </mergeCells>
  <printOptions horizontalCentered="1"/>
  <pageMargins left="0.2" right="0" top="1.2" bottom="2.5" header="0.5" footer="0.3"/>
  <pageSetup paperSize="5" scale="75" orientation="portrait" errors="dash" horizontalDpi="4294967293" r:id="rId1"/>
  <headerFooter>
    <oddHeader xml:space="preserve">&amp;R&amp;"Arial,Regular"&amp;12Halaman : &amp;P dari &amp;N&amp;K00+000 _____------------____      &amp;K01+000   
Paraf &amp;K00+000-----&amp;K01+000: _  _ _ _ _ _ _ _&amp;K00+000--::&amp;11---------------&amp;K01+000    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9"/>
  <sheetViews>
    <sheetView workbookViewId="0">
      <selection activeCell="A3" sqref="A3"/>
    </sheetView>
  </sheetViews>
  <sheetFormatPr defaultColWidth="11.5703125" defaultRowHeight="15" x14ac:dyDescent="0.25"/>
  <cols>
    <col min="1" max="1" width="14" style="3" bestFit="1" customWidth="1"/>
    <col min="2" max="16384" width="11.5703125" style="3"/>
  </cols>
  <sheetData>
    <row r="1" spans="1:19" ht="16.5" x14ac:dyDescent="0.25">
      <c r="A1" s="1"/>
      <c r="B1" s="2" t="str">
        <f>IF(UPPER(TRIM("("&amp;B21&amp;B25&amp;B29&amp;B33&amp;B37&amp;")"))="(RUPIAH)","(Nol Rupiah)",TRIM("("&amp;B21&amp;B25&amp;B29&amp;B33&amp;B37&amp;")"))</f>
        <v>(delapan)</v>
      </c>
    </row>
    <row r="2" spans="1:19" ht="115.5" x14ac:dyDescent="0.5">
      <c r="A2" s="4">
        <f>'Lampiran Rincian SPBJ'!J23</f>
        <v>238370000</v>
      </c>
      <c r="B2" s="2" t="str">
        <f>IF(UPPER(TRIM("("&amp;B22&amp;B26&amp;B30&amp;B34&amp;B38&amp;")"))="(RUPIAH)","(Nol Rupiah)",TRIM("("&amp;B22&amp;B26&amp;B30&amp;B34&amp;B38&amp;")"))</f>
        <v>(Dua ratus tiga puluh delapan juta tiga ratus tujuh puluh ribu rupiah)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9</v>
      </c>
      <c r="J2" s="5" t="s">
        <v>10</v>
      </c>
      <c r="K2" s="5"/>
      <c r="L2" s="5" t="s">
        <v>7</v>
      </c>
      <c r="M2" s="5" t="s">
        <v>6</v>
      </c>
      <c r="N2" s="5" t="s">
        <v>11</v>
      </c>
      <c r="O2" s="5" t="s">
        <v>9</v>
      </c>
      <c r="P2" s="5" t="s">
        <v>10</v>
      </c>
      <c r="Q2" s="5" t="s">
        <v>11</v>
      </c>
      <c r="R2" s="5" t="s">
        <v>11</v>
      </c>
      <c r="S2" s="5" t="s">
        <v>12</v>
      </c>
    </row>
    <row r="3" spans="1:19" ht="16.5" x14ac:dyDescent="0.25">
      <c r="A3" s="6"/>
      <c r="B3" s="7"/>
    </row>
    <row r="4" spans="1:19" x14ac:dyDescent="0.25">
      <c r="A4" s="8" t="s">
        <v>13</v>
      </c>
      <c r="B4" s="9">
        <f>LEN(A2)</f>
        <v>9</v>
      </c>
    </row>
    <row r="5" spans="1:19" ht="15.75" thickBot="1" x14ac:dyDescent="0.3">
      <c r="A5" s="10"/>
      <c r="B5" s="11"/>
    </row>
    <row r="6" spans="1:19" ht="36" thickBot="1" x14ac:dyDescent="0.55000000000000004">
      <c r="A6" s="12" t="s">
        <v>14</v>
      </c>
      <c r="B6" s="13" t="s">
        <v>15</v>
      </c>
      <c r="E6" s="5" t="s">
        <v>9</v>
      </c>
      <c r="F6" s="5" t="s">
        <v>16</v>
      </c>
      <c r="G6" s="5" t="s">
        <v>9</v>
      </c>
      <c r="H6" s="5" t="s">
        <v>17</v>
      </c>
      <c r="I6" s="5" t="s">
        <v>9</v>
      </c>
      <c r="J6" s="5" t="s">
        <v>11</v>
      </c>
      <c r="K6" s="5" t="s">
        <v>6</v>
      </c>
      <c r="L6" s="5" t="s">
        <v>5</v>
      </c>
      <c r="M6" s="5" t="s">
        <v>7</v>
      </c>
      <c r="N6" s="5" t="s">
        <v>6</v>
      </c>
      <c r="O6" s="5" t="s">
        <v>7</v>
      </c>
      <c r="P6" s="5" t="s">
        <v>18</v>
      </c>
      <c r="Q6" s="5" t="s">
        <v>17</v>
      </c>
      <c r="R6" s="5" t="s">
        <v>18</v>
      </c>
      <c r="S6" s="5" t="s">
        <v>19</v>
      </c>
    </row>
    <row r="7" spans="1:19" x14ac:dyDescent="0.25">
      <c r="A7" s="14">
        <v>0</v>
      </c>
      <c r="B7" s="15"/>
    </row>
    <row r="8" spans="1:19" x14ac:dyDescent="0.25">
      <c r="A8" s="16">
        <v>1</v>
      </c>
      <c r="B8" s="15" t="s">
        <v>20</v>
      </c>
    </row>
    <row r="9" spans="1:19" x14ac:dyDescent="0.25">
      <c r="A9" s="16">
        <v>2</v>
      </c>
      <c r="B9" s="15" t="s">
        <v>21</v>
      </c>
    </row>
    <row r="10" spans="1:19" x14ac:dyDescent="0.25">
      <c r="A10" s="14">
        <v>3</v>
      </c>
      <c r="B10" s="15" t="s">
        <v>22</v>
      </c>
    </row>
    <row r="11" spans="1:19" x14ac:dyDescent="0.25">
      <c r="A11" s="14">
        <v>4</v>
      </c>
      <c r="B11" s="15" t="s">
        <v>23</v>
      </c>
    </row>
    <row r="12" spans="1:19" x14ac:dyDescent="0.25">
      <c r="A12" s="14">
        <v>5</v>
      </c>
      <c r="B12" s="15" t="s">
        <v>24</v>
      </c>
    </row>
    <row r="13" spans="1:19" x14ac:dyDescent="0.25">
      <c r="A13" s="14">
        <v>6</v>
      </c>
      <c r="B13" s="15" t="s">
        <v>25</v>
      </c>
    </row>
    <row r="14" spans="1:19" x14ac:dyDescent="0.25">
      <c r="A14" s="14">
        <v>7</v>
      </c>
      <c r="B14" s="15" t="s">
        <v>26</v>
      </c>
    </row>
    <row r="15" spans="1:19" x14ac:dyDescent="0.25">
      <c r="A15" s="14">
        <v>8</v>
      </c>
      <c r="B15" s="15" t="s">
        <v>27</v>
      </c>
    </row>
    <row r="16" spans="1:19" ht="15.75" thickBot="1" x14ac:dyDescent="0.3">
      <c r="A16" s="17">
        <v>9</v>
      </c>
      <c r="B16" s="18" t="s">
        <v>28</v>
      </c>
    </row>
    <row r="17" spans="1:2" ht="15.75" thickBot="1" x14ac:dyDescent="0.3">
      <c r="A17" s="11"/>
      <c r="B17" s="11"/>
    </row>
    <row r="18" spans="1:2" ht="15.75" thickBot="1" x14ac:dyDescent="0.3">
      <c r="A18" s="19" t="s">
        <v>29</v>
      </c>
      <c r="B18" s="13" t="s">
        <v>30</v>
      </c>
    </row>
    <row r="19" spans="1:2" x14ac:dyDescent="0.25">
      <c r="A19" s="20" t="str">
        <f>IF(B4&gt;14,INT(MID(A2,B4-14,1)),"")</f>
        <v/>
      </c>
      <c r="B19" s="21" t="str">
        <f>IF(A19="","",IF(A19=0,"",IF(A19=1,"Seratus ",IF(A19&gt;1,PROPER(VLOOKUP(A19,A7:B16,2))&amp;"ratus "))))</f>
        <v/>
      </c>
    </row>
    <row r="20" spans="1:2" x14ac:dyDescent="0.25">
      <c r="A20" s="20" t="str">
        <f>IF(B4&gt;13,INT(MID(A2,B4-13,1)),"")</f>
        <v/>
      </c>
      <c r="B20" s="21" t="str">
        <f>IF(A20="","",IF(A20=0,"",IF(A20=1,IF(A21=0,IF(A19="","Sepuluh ","sepuluh "),IF(A21=1,IF(A19="","Sebelas ","sebelas "),IF(A19="",PROPER(VLOOKUP(A21,A7:B16,2)),VLOOKUP(A21,A7:B16,2))&amp;"belas ")),IF(A20&gt;1,IF(A19="",PROPER(VLOOKUP(A20,A7:B16,2)),VLOOKUP(A20,A7:B16,2))&amp;"puluh "))))</f>
        <v/>
      </c>
    </row>
    <row r="21" spans="1:2" x14ac:dyDescent="0.25">
      <c r="A21" s="20" t="str">
        <f>IF(B4&gt;12,INT(MID(A2,B4-12,1)),"")</f>
        <v/>
      </c>
      <c r="B21" s="21" t="str">
        <f>IF(A21="","",IF(A20&lt;&gt;1,IF(A21=0,"",IF(A20="",PROPER(VLOOKUP(A21,A7:B16,2)),VLOOKUP(A21,A7:B16,2))),""))</f>
        <v/>
      </c>
    </row>
    <row r="22" spans="1:2" x14ac:dyDescent="0.25">
      <c r="A22" s="22" t="s">
        <v>31</v>
      </c>
      <c r="B22" s="21" t="str">
        <f>IF(AND(A19="",A20="",A21=""),"",B19&amp;B20&amp;B21&amp;IF(AND(A19=0,A20=0,A21=0),"","triliun "))</f>
        <v/>
      </c>
    </row>
    <row r="23" spans="1:2" x14ac:dyDescent="0.25">
      <c r="A23" s="20" t="str">
        <f>IF(B4&gt;11,INT(MID(A2,B4-11,1)),"")</f>
        <v/>
      </c>
      <c r="B23" s="21" t="str">
        <f>IF(A23="","",IF(A23=0,"",IF(A23=1,IF(A21="","Seratus ","seratus "),IF(A23&gt;1,IF(A21="",PROPER(VLOOKUP(A23,A7:B16,2)),VLOOKUP(A23,A7:B16,2))&amp;"ratus "))))</f>
        <v/>
      </c>
    </row>
    <row r="24" spans="1:2" x14ac:dyDescent="0.25">
      <c r="A24" s="20" t="str">
        <f>IF(B4&gt;10,INT(MID(A2,B4-10,1)),"")</f>
        <v/>
      </c>
      <c r="B24" s="21" t="str">
        <f>IF(A24="","",IF(A24=0,"",IF(A24=1,IF(A25=0,IF(A23="","Sepuluh ","sepuluh "),IF(A25=1,IF(A23="","Sebelas ","sebelas "),IF(A23="",PROPER(VLOOKUP(A25,A7:B16,2)),VLOOKUP(A25,A7:B16,2))&amp;"belas ")),IF(A24&gt;1,IF(A23="",PROPER(VLOOKUP(A24,A7:B16,2)),VLOOKUP(A24,A7:B16,2))&amp;"puluh "))))</f>
        <v/>
      </c>
    </row>
    <row r="25" spans="1:2" x14ac:dyDescent="0.25">
      <c r="A25" s="20" t="str">
        <f>IF(B4&gt;9,INT(MID(A2,B4-9,1)),"")</f>
        <v/>
      </c>
      <c r="B25" s="21" t="str">
        <f>IF(A25="","",IF(A24&lt;&gt;1,IF(A25=0,"",IF(A24="",PROPER(VLOOKUP(A25,A7:B16,2)),VLOOKUP(A25,A7:B16,2))),""))</f>
        <v/>
      </c>
    </row>
    <row r="26" spans="1:2" x14ac:dyDescent="0.25">
      <c r="A26" s="23" t="s">
        <v>32</v>
      </c>
      <c r="B26" s="21" t="str">
        <f>IF(AND(A23="",A24="",A25=""),"",B23&amp;B24&amp;B25&amp;IF(AND(A23=0,A24=0,A25=0),"","miliar "))</f>
        <v/>
      </c>
    </row>
    <row r="27" spans="1:2" x14ac:dyDescent="0.25">
      <c r="A27" s="20">
        <f>IF(B4&gt;8,INT(MID(A2,B4-8,1)),"")</f>
        <v>2</v>
      </c>
      <c r="B27" s="21" t="str">
        <f>IF(A27="","",IF(A27=0,"",IF(A27=1,IF(A25=""," Seratus "," seratus "),IF(A27&gt;1,IF(A25="",PROPER(VLOOKUP(A27,A7:B16,2)),VLOOKUP(A27,A7:B16,2))&amp;"ratus "))))</f>
        <v xml:space="preserve">Dua ratus </v>
      </c>
    </row>
    <row r="28" spans="1:2" x14ac:dyDescent="0.25">
      <c r="A28" s="20">
        <f>IF(B4&gt;7,INT(MID(A2,B4-7,1)),"")</f>
        <v>3</v>
      </c>
      <c r="B28" s="21" t="str">
        <f>IF(A28="","",IF(A28=0,"",IF(A28=1,IF(A29=0,IF(A27=""," Sepuluh "," sepuluh "),IF(A29=1,IF(A27=""," Sebelas "," sebelas "),IF(A27="",PROPER(VLOOKUP(A29,A7:B16,2)),VLOOKUP(A29,A7:B16,2))&amp;"belas ")),IF(A28&gt;1,IF(A27="",PROPER(VLOOKUP(A28,A7:B16,2)),VLOOKUP(A28,A7:B16,2))&amp;"puluh "))))</f>
        <v xml:space="preserve">tiga puluh </v>
      </c>
    </row>
    <row r="29" spans="1:2" x14ac:dyDescent="0.25">
      <c r="A29" s="20">
        <f>IF(B4&gt;6,INT(MID(A2,B4-6,1)),"")</f>
        <v>8</v>
      </c>
      <c r="B29" s="21" t="str">
        <f>TRIM(IF(A29="","",IF(A28&lt;&gt;1,IF(A29=0,"",IF(A28="",PROPER(VLOOKUP(A29,A7:B16,2)),VLOOKUP(A29,A7:B16,2))),"")))</f>
        <v>delapan</v>
      </c>
    </row>
    <row r="30" spans="1:2" x14ac:dyDescent="0.25">
      <c r="A30" s="23" t="s">
        <v>33</v>
      </c>
      <c r="B30" s="24" t="str">
        <f>IF(AND(A27="",A28="",A29=""),"",B27&amp;B28&amp;B29&amp;IF(AND(A27=0,A28=0,A29=0),""," juta "))</f>
        <v xml:space="preserve">Dua ratus tiga puluh delapan juta </v>
      </c>
    </row>
    <row r="31" spans="1:2" x14ac:dyDescent="0.25">
      <c r="A31" s="20">
        <f>IF(B4&gt;5,INT(MID(A2,B4-5,1)),"")</f>
        <v>3</v>
      </c>
      <c r="B31" s="21" t="str">
        <f>IF(A31="","",IF(A31=0,"",IF(A31=1,IF(A29="","Seratus ","seratus "),IF(A31&gt;1,IF(A29="",PROPER(VLOOKUP(A31,A7:B16,2)),VLOOKUP(A31,A7:B16,2))&amp;"ratus "))))</f>
        <v xml:space="preserve">tiga ratus </v>
      </c>
    </row>
    <row r="32" spans="1:2" x14ac:dyDescent="0.25">
      <c r="A32" s="20">
        <f>IF(B4&gt;4,INT(MID(A2,B4-4,1)),"")</f>
        <v>7</v>
      </c>
      <c r="B32" s="21" t="str">
        <f>IF(A32="","",IF(A32=0,"",IF(A32=1,IF(A33=0,IF(A31="","Sepuluh ","sepuluh "),IF(A33=1,IF(A31="","Sebelas ","sebelas "),IF(A31="",PROPER(VLOOKUP(A33,A7:B16,2)),VLOOKUP(A33,A7:B16,2))&amp;"belas ")),IF(A32&gt;1,IF(A31="",PROPER(VLOOKUP(A32,A7:B16,2)),VLOOKUP(A32,A7:B16,2))&amp;"puluh "))))</f>
        <v xml:space="preserve">tujuh puluh </v>
      </c>
    </row>
    <row r="33" spans="1:2" x14ac:dyDescent="0.25">
      <c r="A33" s="20">
        <f>IF(B4&gt;3,INT(MID(A2,B4-3,1)),"")</f>
        <v>0</v>
      </c>
      <c r="B33" s="21" t="str">
        <f>TRIM(IF(A33="","",IF(A32&lt;&gt;1,IF(A33=0,"",IF(A32="",PROPER(VLOOKUP(A33,A7:B16,2)),VLOOKUP(A33,A7:B16,2))),"")))</f>
        <v/>
      </c>
    </row>
    <row r="34" spans="1:2" x14ac:dyDescent="0.25">
      <c r="A34" s="23" t="s">
        <v>34</v>
      </c>
      <c r="B34" s="24" t="str">
        <f>IF(AND(A31="",A32="",A33=""),"",IF(AND(B31="",B32="",A33&lt;=""),IF(B30&lt;&gt;"",IF(AND(A31=0,A32=0,A33=0),"",B33&amp;" ribu "),IF(A33=0,"",IF(B32="","Seribu ","seribu "))),(B31&amp;B32&amp;B33&amp;IF(AND(A31=0,A32=0,A33=0),""," ribu "))))</f>
        <v xml:space="preserve">tiga ratus tujuh puluh  ribu </v>
      </c>
    </row>
    <row r="35" spans="1:2" x14ac:dyDescent="0.25">
      <c r="A35" s="20">
        <f>IF(B4&gt;2,INT(MID(A2,B4-2,1)),"")</f>
        <v>0</v>
      </c>
      <c r="B35" s="21" t="str">
        <f>IF(A35="","",IF(A35=0,"",IF(A35=1,IF(A33="","Seratus ","seratus "),IF(A35&gt;1,IF(A33="",PROPER(VLOOKUP(A35,A7:B16,2)),VLOOKUP(A35,A7:B16,2))&amp;"ratus "))))</f>
        <v/>
      </c>
    </row>
    <row r="36" spans="1:2" x14ac:dyDescent="0.25">
      <c r="A36" s="20">
        <f>IF(B4&gt;1,INT(MID(A2,B4-1,1)),"")</f>
        <v>0</v>
      </c>
      <c r="B36" s="21" t="str">
        <f>IF(A36="","",IF(A36=0,"",IF(A36=1,IF(A37=0,IF(A35="","Sepuluh ","sepuluh "),IF(A37=1,IF(A35="","Sebelas ","sebelas "),IF(A35="",PROPER(VLOOKUP(A37,A7:B16,2)),VLOOKUP(A37,A7:B16,2))&amp;"belas ")),IF(A36&gt;1,IF(A35="",PROPER(VLOOKUP(A36,A7:B16,2)),VLOOKUP(A36,A7:B16,2))&amp;"puluh "))))</f>
        <v/>
      </c>
    </row>
    <row r="37" spans="1:2" x14ac:dyDescent="0.25">
      <c r="A37" s="20">
        <f>IF(B4&gt;0,INT(MID(A2,B4-0,1)),"")</f>
        <v>0</v>
      </c>
      <c r="B37" s="25" t="str">
        <f>IF(A37="","",IF(A36&lt;&gt;1,IF(A37=0,"",IF(A36="",PROPER(VLOOKUP(A37,A7:B16,2)),VLOOKUP(A37,A7:B16,2))),""))</f>
        <v/>
      </c>
    </row>
    <row r="38" spans="1:2" ht="15.75" thickBot="1" x14ac:dyDescent="0.3">
      <c r="A38" s="26"/>
      <c r="B38" s="18" t="str">
        <f>B35&amp;B36&amp;B37&amp;"rupiah"</f>
        <v>rupiah</v>
      </c>
    </row>
    <row r="39" spans="1:2" ht="15.75" thickBot="1" x14ac:dyDescent="0.3">
      <c r="A39" s="26"/>
      <c r="B39" s="18" t="str">
        <f>B36&amp;B37&amp;B38&amp;" rupiah"</f>
        <v>rupiah rupiah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Lampiran Rincian SPBJ</vt:lpstr>
      <vt:lpstr>Sheet5</vt:lpstr>
      <vt:lpstr>'Lampiran Rincian SPBJ'!Print_Titles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Frayudi</dc:creator>
  <cp:lastModifiedBy>USER</cp:lastModifiedBy>
  <cp:lastPrinted>2020-07-15T04:31:40Z</cp:lastPrinted>
  <dcterms:created xsi:type="dcterms:W3CDTF">2015-03-12T21:13:46Z</dcterms:created>
  <dcterms:modified xsi:type="dcterms:W3CDTF">2020-07-15T07:30:41Z</dcterms:modified>
</cp:coreProperties>
</file>