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D:\"/>
    </mc:Choice>
  </mc:AlternateContent>
  <xr:revisionPtr revIDLastSave="0" documentId="8_{3B3663F5-BDB3-4D2E-BE5D-73F05D20BC82}" xr6:coauthVersionLast="38" xr6:coauthVersionMax="38" xr10:uidLastSave="{00000000-0000-0000-0000-000000000000}"/>
  <bookViews>
    <workbookView xWindow="0" yWindow="0" windowWidth="20490" windowHeight="7545" xr2:uid="{00000000-000D-0000-FFFF-FFFF00000000}"/>
  </bookViews>
  <sheets>
    <sheet name="Surat Pesanan" sheetId="4" r:id="rId1"/>
    <sheet name="Lampiran Rincian SPBJ" sheetId="2" r:id="rId2"/>
    <sheet name="terbilang" sheetId="5" r:id="rId3"/>
  </sheets>
  <externalReferences>
    <externalReference r:id="rId4"/>
  </externalReferences>
  <definedNames>
    <definedName name="OLE_LINK2" localSheetId="0">'Surat Pesanan'!#REF!</definedName>
    <definedName name="_xlnm.Print_Area" localSheetId="1">'Lampiran Rincian SPBJ'!$A$1:$J$75</definedName>
    <definedName name="_xlnm.Print_Area" localSheetId="0">'Surat Pesanan'!$A$1:$I$82</definedName>
    <definedName name="_xlnm.Print_Titles" localSheetId="1">'Lampiran Rincian SPBJ'!#REF!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7" i="4" l="1"/>
  <c r="I31" i="4"/>
  <c r="I30" i="4"/>
  <c r="B15" i="4" l="1"/>
  <c r="A12" i="4"/>
  <c r="G82" i="4" l="1"/>
  <c r="G75" i="4"/>
  <c r="B41" i="4" l="1"/>
  <c r="A8" i="4" l="1"/>
  <c r="E17" i="4"/>
  <c r="E48" i="4"/>
  <c r="E47" i="4" l="1"/>
  <c r="B21" i="4"/>
  <c r="B56" i="4" l="1"/>
  <c r="D1" i="5" l="1"/>
  <c r="V14" i="5" l="1"/>
  <c r="Q14" i="5"/>
  <c r="I35" i="4" l="1"/>
  <c r="J59" i="2"/>
  <c r="J60" i="2" l="1"/>
  <c r="J61" i="2" s="1"/>
  <c r="D2" i="5" s="1"/>
  <c r="E4" i="5" s="1"/>
  <c r="I36" i="4"/>
  <c r="I37" i="4" s="1"/>
  <c r="D32" i="5" l="1"/>
  <c r="D24" i="5"/>
  <c r="E24" i="5" s="1"/>
  <c r="D33" i="5"/>
  <c r="E33" i="5" s="1"/>
  <c r="D31" i="5"/>
  <c r="D21" i="5"/>
  <c r="E21" i="5" s="1"/>
  <c r="D20" i="5"/>
  <c r="E20" i="5" s="1"/>
  <c r="D36" i="5"/>
  <c r="D27" i="5"/>
  <c r="D23" i="5"/>
  <c r="D29" i="5"/>
  <c r="E29" i="5" s="1"/>
  <c r="D35" i="5"/>
  <c r="E35" i="5" s="1"/>
  <c r="D19" i="5"/>
  <c r="D25" i="5"/>
  <c r="E25" i="5" s="1"/>
  <c r="D28" i="5"/>
  <c r="E28" i="5" s="1"/>
  <c r="D37" i="5"/>
  <c r="A1" i="5"/>
  <c r="A2" i="5" s="1"/>
  <c r="B4" i="5" s="1"/>
  <c r="E36" i="5" l="1"/>
  <c r="E19" i="5"/>
  <c r="E22" i="5"/>
  <c r="E27" i="5"/>
  <c r="E30" i="5"/>
  <c r="E32" i="5"/>
  <c r="E31" i="5"/>
  <c r="E37" i="5"/>
  <c r="E38" i="5" s="1"/>
  <c r="E23" i="5"/>
  <c r="E26" i="5"/>
  <c r="A32" i="5"/>
  <c r="A36" i="5"/>
  <c r="A37" i="5"/>
  <c r="A33" i="5"/>
  <c r="A25" i="5"/>
  <c r="B25" i="5" s="1"/>
  <c r="A29" i="5"/>
  <c r="B29" i="5" s="1"/>
  <c r="A35" i="5"/>
  <c r="A31" i="5"/>
  <c r="A19" i="5"/>
  <c r="A23" i="5"/>
  <c r="A27" i="5"/>
  <c r="A28" i="5"/>
  <c r="A24" i="5"/>
  <c r="B24" i="5" s="1"/>
  <c r="A21" i="5"/>
  <c r="B21" i="5" s="1"/>
  <c r="A20" i="5"/>
  <c r="B20" i="5" s="1"/>
  <c r="B28" i="5" l="1"/>
  <c r="E34" i="5"/>
  <c r="E2" i="5" s="1"/>
  <c r="C60" i="2" s="1"/>
  <c r="E39" i="5"/>
  <c r="E1" i="5"/>
  <c r="B33" i="5"/>
  <c r="B37" i="5"/>
  <c r="B35" i="5"/>
  <c r="B32" i="5"/>
  <c r="B31" i="5"/>
  <c r="B26" i="5"/>
  <c r="B23" i="5"/>
  <c r="B36" i="5"/>
  <c r="B27" i="5"/>
  <c r="B30" i="5" s="1"/>
  <c r="B19" i="5"/>
  <c r="B22" i="5"/>
  <c r="B34" i="5" l="1"/>
  <c r="B1" i="5"/>
  <c r="B38" i="5"/>
  <c r="B39" i="5" s="1"/>
  <c r="B2" i="5" l="1"/>
  <c r="B36" i="4" s="1"/>
  <c r="H68" i="2" l="1"/>
  <c r="E43" i="4" l="1"/>
  <c r="E44" i="4"/>
  <c r="E9" i="2" l="1"/>
  <c r="E23" i="4"/>
  <c r="H75" i="2"/>
  <c r="E46" i="4" l="1"/>
  <c r="A9" i="4" l="1"/>
  <c r="E8" i="2"/>
  <c r="E49" i="4" l="1"/>
  <c r="B20" i="4" l="1"/>
  <c r="E66" i="2"/>
  <c r="C73" i="4"/>
  <c r="H16" i="4"/>
  <c r="E75" i="2" l="1"/>
  <c r="C82" i="4"/>
  <c r="E67" i="2" l="1"/>
  <c r="C74" i="4"/>
  <c r="H17" i="4" l="1"/>
  <c r="E16" i="4" l="1"/>
  <c r="E53" i="4"/>
  <c r="E7" i="2" l="1"/>
  <c r="E45" i="4" l="1"/>
</calcChain>
</file>

<file path=xl/sharedStrings.xml><?xml version="1.0" encoding="utf-8"?>
<sst xmlns="http://schemas.openxmlformats.org/spreadsheetml/2006/main" count="181" uniqueCount="120">
  <si>
    <t>Uraian Barang</t>
  </si>
  <si>
    <t>Kuantitas</t>
  </si>
  <si>
    <t>Satuan Ukuran</t>
  </si>
  <si>
    <t>No</t>
  </si>
  <si>
    <t>Harga Stn</t>
  </si>
  <si>
    <t>Jumlah</t>
  </si>
  <si>
    <t>(Rp)</t>
  </si>
  <si>
    <t>Terbilang :</t>
  </si>
  <si>
    <t>Ppn 10 %</t>
  </si>
  <si>
    <t>Nilai</t>
  </si>
  <si>
    <t>2.</t>
  </si>
  <si>
    <t>PROSES PEMBAYARAN :</t>
  </si>
  <si>
    <t>Menerima dan menyetujui :</t>
  </si>
  <si>
    <t xml:space="preserve">PT PLN (PERSERO) </t>
  </si>
  <si>
    <t>SEKTOR PENGENDALIAN PEMBANGKITAN PANDAN</t>
  </si>
  <si>
    <t>3.</t>
  </si>
  <si>
    <t>PT. PLN (PERSERO) SEKTOR PENGENDALIAN PEMBANGKITAN PANDAN</t>
  </si>
  <si>
    <t xml:space="preserve">No.Dokumen </t>
  </si>
  <si>
    <t xml:space="preserve">Tgl Efektif  </t>
  </si>
  <si>
    <t>Revisi</t>
  </si>
  <si>
    <t>: 00</t>
  </si>
  <si>
    <t>NO</t>
  </si>
  <si>
    <t>PPN  10 %</t>
  </si>
  <si>
    <t>Total</t>
  </si>
  <si>
    <t>SURAT PESANAN BARANG/JASA</t>
  </si>
  <si>
    <t>1.</t>
  </si>
  <si>
    <t>:</t>
  </si>
  <si>
    <t xml:space="preserve">I. </t>
  </si>
  <si>
    <t>III.</t>
  </si>
  <si>
    <t>4.</t>
  </si>
  <si>
    <t>Pelaksanaan pekerjaan mengacu pada persyaratan K3, Lingkungan Hidup dan Pengamanan yang berlaku.</t>
  </si>
  <si>
    <t>5.</t>
  </si>
  <si>
    <t>6.</t>
  </si>
  <si>
    <t>7.</t>
  </si>
  <si>
    <t>8.</t>
  </si>
  <si>
    <t xml:space="preserve">II. </t>
  </si>
  <si>
    <t>Kelengkapan persyaratan pembayaran sebagai berikut:</t>
  </si>
  <si>
    <t>Surat Permohonan Permintaan Pembayaran/Tagihan</t>
  </si>
  <si>
    <t>Kwitansi tagihan sebanyak 2 (dua) rangkap, asli 1 (satu) rangkap bermaterai 6.000 dan salinannya 1 (satu) rangkap.</t>
  </si>
  <si>
    <t>Foto Copy PKP dan NPWP perusahaan</t>
  </si>
  <si>
    <t>e-Faktur Pajak 2 (dua) rangkap</t>
  </si>
  <si>
    <t>Harga Satuan</t>
  </si>
  <si>
    <t>Total Harga</t>
  </si>
  <si>
    <t>Direksi Pekerjaan</t>
  </si>
  <si>
    <t>Tanggal</t>
  </si>
  <si>
    <t xml:space="preserve">Tanggal </t>
  </si>
  <si>
    <t>SYARAT - SYARAT SURAT PESANAN BARANG/JASA :</t>
  </si>
  <si>
    <t>Dokumen keterangan barang</t>
  </si>
  <si>
    <t>Masa garansi / pemeliharaan</t>
  </si>
  <si>
    <t>Jenis perjanjian</t>
  </si>
  <si>
    <r>
      <t xml:space="preserve">Untuk dan atas nama </t>
    </r>
    <r>
      <rPr>
        <b/>
        <sz val="10"/>
        <rFont val="Arial"/>
        <family val="2"/>
      </rPr>
      <t>PIHAK KEDUA</t>
    </r>
  </si>
  <si>
    <r>
      <t xml:space="preserve">Untuk dan atas nama </t>
    </r>
    <r>
      <rPr>
        <b/>
        <sz val="10"/>
        <rFont val="Arial"/>
        <family val="2"/>
      </rPr>
      <t>PIHAK PERTAMA</t>
    </r>
  </si>
  <si>
    <t>LAMPIRAN SURAT PESANAN BARANG/JASA</t>
  </si>
  <si>
    <t>Nomor</t>
  </si>
  <si>
    <t>Judul Paket Pesanan</t>
  </si>
  <si>
    <t>PIHAK KEDUA</t>
  </si>
  <si>
    <t>PIHAK PERTAMA</t>
  </si>
  <si>
    <t>J</t>
  </si>
  <si>
    <t>A</t>
  </si>
  <si>
    <t>N</t>
  </si>
  <si>
    <t>G</t>
  </si>
  <si>
    <t>D</t>
  </si>
  <si>
    <t>I</t>
  </si>
  <si>
    <t>U</t>
  </si>
  <si>
    <t>Jumlah Bilangan</t>
  </si>
  <si>
    <t>Bilangan</t>
  </si>
  <si>
    <t>Tebilang</t>
  </si>
  <si>
    <t>P</t>
  </si>
  <si>
    <t>L</t>
  </si>
  <si>
    <t xml:space="preserve"> </t>
  </si>
  <si>
    <t>E</t>
  </si>
  <si>
    <t>TE</t>
  </si>
  <si>
    <t xml:space="preserve">satu </t>
  </si>
  <si>
    <t xml:space="preserve">dua </t>
  </si>
  <si>
    <t xml:space="preserve">tiga </t>
  </si>
  <si>
    <t xml:space="preserve">empat </t>
  </si>
  <si>
    <t xml:space="preserve">lima </t>
  </si>
  <si>
    <t xml:space="preserve">enam </t>
  </si>
  <si>
    <t xml:space="preserve">tujuh </t>
  </si>
  <si>
    <t xml:space="preserve">delapan </t>
  </si>
  <si>
    <t xml:space="preserve">sembilan </t>
  </si>
  <si>
    <t>ISI BILANGAN</t>
  </si>
  <si>
    <t>ISI TERBILANG</t>
  </si>
  <si>
    <t>Triliyun</t>
  </si>
  <si>
    <t>Miliar</t>
  </si>
  <si>
    <t>Juta</t>
  </si>
  <si>
    <t>Ribu</t>
  </si>
  <si>
    <t>:  FRM-PPBJ-02-16</t>
  </si>
  <si>
    <t>: 1 Juni 2017</t>
  </si>
  <si>
    <t>a.</t>
  </si>
  <si>
    <t>b.</t>
  </si>
  <si>
    <t>c.</t>
  </si>
  <si>
    <t>d.</t>
  </si>
  <si>
    <t>e.</t>
  </si>
  <si>
    <t>f.</t>
  </si>
  <si>
    <t>9.</t>
  </si>
  <si>
    <t>I.</t>
  </si>
  <si>
    <t>bersama ini memerintahkan :</t>
  </si>
  <si>
    <t>II.</t>
  </si>
  <si>
    <t>2. Berita Acara Klarifikasi &amp; Negoisasi Penawaran</t>
  </si>
  <si>
    <t xml:space="preserve">PAKET PESANAN </t>
  </si>
  <si>
    <t>RINCIAN &amp; JUMLAH NILAI PENGADAAN BARANG  :</t>
  </si>
  <si>
    <t>Alamat penyerahan / pengiriman barang</t>
  </si>
  <si>
    <t>Jangka waktu penyerahan / pengiriman barang</t>
  </si>
  <si>
    <t>Fotokopi Surat Pesanan Barang/Jasa (SPBJ)</t>
  </si>
  <si>
    <t>Demikian Surat Pesanan Barang/Jasa ini dibuat atas kesepakatan dan persetujuan PARA PIHAK dalam rangkap 2 (dua) asli bermaterai cukup, yang mempunyai kekuatan hukum yang sama bunyinya untuk masing-masing PIHAK PERTAMA dan PIHAK KEDUA,  agar dapat dilaksanakan sebaik-baiknya.</t>
  </si>
  <si>
    <t>1. Undangan Pengadaan Langsung</t>
  </si>
  <si>
    <t xml:space="preserve">Penagihan hanya dapat dilakukan setelah penyelesaian pengadaan yang diperintahkan dalam SPBJ ini dan dibuktikan dengan Berita Acara Serah Terima Barang/Jasa. </t>
  </si>
  <si>
    <t>Berita Acara Serah Terima Barang/Jasa berikut kelengkapannya yaitu :</t>
  </si>
  <si>
    <t>-</t>
  </si>
  <si>
    <t>Surat Pengantar Barang</t>
  </si>
  <si>
    <t>Slip Penerimaan Barang (TUG. 3)</t>
  </si>
  <si>
    <t>UNIT PELAKSANA PENGENDALIAN PEMBANGKITAN PEKANBARU</t>
  </si>
  <si>
    <t>PT. PLN (PERSERO) UNIT PELAKSANA PENGENDALIAN PEMBANGKITAN PEKANBARU</t>
  </si>
  <si>
    <t>PT PLN (PERSERO) UNIT PELAKSANA PENGENDALIAN PEMBANGKITAN PEKANBARU</t>
  </si>
  <si>
    <t>g.</t>
  </si>
  <si>
    <t>Surat pernyataan menggaransi barang selama minimal 6 (enam) bulan kalender sejak BA serah terima barang</t>
  </si>
  <si>
    <t>Personal komputer / PC (WOIS) merk Dell</t>
  </si>
  <si>
    <t>Laptop (EWS)</t>
  </si>
  <si>
    <t>Buah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</si>
</sst>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4" formatCode="_(&quot;$&quot;* #,##0.00_);_(&quot;$&quot;* \(#,##0.00\);_(&quot;$&quot;* &quot;-&quot;??_);_(@_)"/>
    <numFmt numFmtId="43" formatCode="_(* #,##0.00_);_(* \(#,##0.00\);_(* &quot;-&quot;??_);_(@_)"/>
    <numFmt numFmtId="164" formatCode="_(* #,##0_);_(* \(#,##0\);_(* &quot;-&quot;??_);_(@_)"/>
    <numFmt numFmtId="165" formatCode="_ * #,##0_ ;_ * \-#,##0_ ;_ * &quot;-&quot;_ ;_ @_ "/>
    <numFmt numFmtId="166" formatCode="&quot;Rp&quot;#,##0.00_);\(&quot;Rp&quot;#,##0.00\)"/>
  </numFmts>
  <fonts count="33" x14ac:knownFonts="1">
    <font>
      <sz val="11"/>
      <color theme="1"/>
      <name val="Calibri"/>
      <family val="2"/>
      <scheme val="minor"/>
    </font>
    <font>
      <sz val="11"/>
      <color theme="1"/>
      <name val="Calibri"/>
      <family val="2"/>
      <scheme val="minor"/>
    </font>
    <font>
      <b/>
      <sz val="10"/>
      <name val="Arial"/>
      <family val="2"/>
    </font>
    <font>
      <sz val="10"/>
      <name val="Arial"/>
      <family val="2"/>
    </font>
    <font>
      <u/>
      <sz val="10"/>
      <name val="Arial"/>
      <family val="2"/>
    </font>
    <font>
      <i/>
      <u/>
      <sz val="10"/>
      <name val="Arial"/>
      <family val="2"/>
    </font>
    <font>
      <i/>
      <sz val="10"/>
      <name val="Arial"/>
      <family val="2"/>
    </font>
    <font>
      <sz val="11"/>
      <color theme="1"/>
      <name val="Arial"/>
      <family val="2"/>
    </font>
    <font>
      <sz val="8"/>
      <name val="Arial"/>
      <family val="2"/>
    </font>
    <font>
      <b/>
      <sz val="10"/>
      <color rgb="FF0000CC"/>
      <name val="Arial"/>
      <family val="2"/>
    </font>
    <font>
      <sz val="11"/>
      <color theme="1"/>
      <name val="Calibri"/>
      <family val="2"/>
      <charset val="1"/>
      <scheme val="minor"/>
    </font>
    <font>
      <b/>
      <sz val="10"/>
      <name val="Century Gothic"/>
      <family val="2"/>
    </font>
    <font>
      <sz val="11"/>
      <color rgb="FF000066"/>
      <name val="Tahoma"/>
      <family val="2"/>
    </font>
    <font>
      <b/>
      <sz val="12"/>
      <color rgb="FF000066"/>
      <name val="Tahoma"/>
      <family val="2"/>
    </font>
    <font>
      <b/>
      <sz val="9"/>
      <color rgb="FF000066"/>
      <name val="Courier New"/>
      <family val="3"/>
    </font>
    <font>
      <b/>
      <sz val="12"/>
      <name val="Tahoma"/>
      <family val="2"/>
    </font>
    <font>
      <sz val="10"/>
      <name val="Courier New"/>
      <family val="3"/>
    </font>
    <font>
      <b/>
      <sz val="12"/>
      <name val="Arial"/>
      <family val="2"/>
    </font>
    <font>
      <b/>
      <u/>
      <sz val="14"/>
      <name val="Arial"/>
      <family val="2"/>
    </font>
    <font>
      <sz val="9"/>
      <name val="Arial"/>
      <family val="2"/>
    </font>
    <font>
      <b/>
      <sz val="9"/>
      <name val="Arial"/>
      <family val="2"/>
    </font>
    <font>
      <sz val="9"/>
      <color theme="1"/>
      <name val="Arial"/>
      <family val="2"/>
    </font>
    <font>
      <i/>
      <sz val="9"/>
      <name val="Arial"/>
      <family val="2"/>
    </font>
    <font>
      <sz val="6"/>
      <name val="Arial"/>
      <family val="2"/>
    </font>
    <font>
      <sz val="9"/>
      <color rgb="FF0000CC"/>
      <name val="Arial"/>
      <family val="2"/>
    </font>
    <font>
      <sz val="10"/>
      <color theme="1"/>
      <name val="Arial"/>
      <family val="2"/>
    </font>
    <font>
      <sz val="7"/>
      <name val="Arial"/>
      <family val="2"/>
    </font>
    <font>
      <sz val="11"/>
      <name val="Arial Narrow"/>
      <family val="2"/>
    </font>
    <font>
      <sz val="28"/>
      <name val="Univers"/>
    </font>
    <font>
      <sz val="10"/>
      <color indexed="8"/>
      <name val="Arial"/>
      <family val="2"/>
    </font>
    <font>
      <b/>
      <u/>
      <sz val="10"/>
      <name val="Arial"/>
      <family val="2"/>
    </font>
    <font>
      <sz val="10"/>
      <color rgb="FF0000CC"/>
      <name val="Arial"/>
      <family val="2"/>
    </font>
    <font>
      <b/>
      <sz val="8"/>
      <name val="Arial"/>
      <family val="2"/>
    </font>
  </fonts>
  <fills count="7">
    <fill>
      <patternFill patternType="none"/>
    </fill>
    <fill>
      <patternFill patternType="gray125"/>
    </fill>
    <fill>
      <patternFill patternType="gray0625">
        <fgColor rgb="FFCCECFF"/>
        <bgColor rgb="FFF8F8F8"/>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indexed="42"/>
        <bgColor indexed="64"/>
      </patternFill>
    </fill>
  </fills>
  <borders count="76">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double">
        <color indexed="18"/>
      </left>
      <right/>
      <top style="double">
        <color indexed="18"/>
      </top>
      <bottom/>
      <diagonal/>
    </border>
    <border>
      <left/>
      <right style="double">
        <color indexed="18"/>
      </right>
      <top style="double">
        <color indexed="18"/>
      </top>
      <bottom/>
      <diagonal/>
    </border>
    <border>
      <left style="double">
        <color indexed="18"/>
      </left>
      <right/>
      <top style="double">
        <color indexed="18"/>
      </top>
      <bottom style="double">
        <color indexed="18"/>
      </bottom>
      <diagonal/>
    </border>
    <border>
      <left/>
      <right/>
      <top style="double">
        <color indexed="18"/>
      </top>
      <bottom style="double">
        <color indexed="18"/>
      </bottom>
      <diagonal/>
    </border>
    <border>
      <left/>
      <right style="double">
        <color indexed="18"/>
      </right>
      <top style="double">
        <color indexed="18"/>
      </top>
      <bottom style="double">
        <color indexed="18"/>
      </bottom>
      <diagonal/>
    </border>
    <border>
      <left style="double">
        <color indexed="18"/>
      </left>
      <right/>
      <top/>
      <bottom/>
      <diagonal/>
    </border>
    <border>
      <left/>
      <right style="double">
        <color indexed="18"/>
      </right>
      <top/>
      <bottom/>
      <diagonal/>
    </border>
    <border>
      <left/>
      <right/>
      <top style="double">
        <color indexed="18"/>
      </top>
      <bottom/>
      <diagonal/>
    </border>
    <border>
      <left/>
      <right style="double">
        <color indexed="18"/>
      </right>
      <top/>
      <bottom style="double">
        <color rgb="FF000080"/>
      </bottom>
      <diagonal/>
    </border>
    <border>
      <left/>
      <right style="double">
        <color indexed="18"/>
      </right>
      <top style="double">
        <color rgb="FF000080"/>
      </top>
      <bottom style="double">
        <color rgb="FF000080"/>
      </bottom>
      <diagonal/>
    </border>
    <border>
      <left style="double">
        <color indexed="18"/>
      </left>
      <right/>
      <top/>
      <bottom style="double">
        <color indexed="18"/>
      </bottom>
      <diagonal/>
    </border>
    <border>
      <left/>
      <right style="double">
        <color indexed="18"/>
      </right>
      <top/>
      <bottom style="double">
        <color indexed="18"/>
      </bottom>
      <diagonal/>
    </border>
    <border>
      <left/>
      <right/>
      <top/>
      <bottom style="double">
        <color indexed="18"/>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medium">
        <color indexed="64"/>
      </left>
      <right/>
      <top style="hair">
        <color indexed="64"/>
      </top>
      <bottom style="hair">
        <color indexed="64"/>
      </bottom>
      <diagonal/>
    </border>
    <border>
      <left style="medium">
        <color indexed="64"/>
      </left>
      <right/>
      <top style="hair">
        <color indexed="64"/>
      </top>
      <bottom style="thin">
        <color indexed="64"/>
      </bottom>
      <diagonal/>
    </border>
    <border>
      <left style="medium">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medium">
        <color indexed="64"/>
      </left>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s>
  <cellStyleXfs count="9">
    <xf numFmtId="0" fontId="0" fillId="0" borderId="0"/>
    <xf numFmtId="43" fontId="1" fillId="0" borderId="0" applyFont="0" applyFill="0" applyBorder="0" applyAlignment="0" applyProtection="0"/>
    <xf numFmtId="0" fontId="10" fillId="0" borderId="0"/>
    <xf numFmtId="0" fontId="3" fillId="0" borderId="0"/>
    <xf numFmtId="44" fontId="3" fillId="0" borderId="0" applyFont="0" applyFill="0" applyBorder="0" applyAlignment="0" applyProtection="0"/>
    <xf numFmtId="43" fontId="10" fillId="0" borderId="0" applyFont="0" applyFill="0" applyBorder="0" applyAlignment="0" applyProtection="0"/>
    <xf numFmtId="41" fontId="3" fillId="0" borderId="0" applyFont="0" applyFill="0" applyBorder="0" applyAlignment="0" applyProtection="0"/>
    <xf numFmtId="0" fontId="3" fillId="0" borderId="0"/>
    <xf numFmtId="165" fontId="3" fillId="0" borderId="0" applyFont="0" applyFill="0" applyBorder="0" applyAlignment="0" applyProtection="0"/>
  </cellStyleXfs>
  <cellXfs count="262">
    <xf numFmtId="0" fontId="0" fillId="0" borderId="0" xfId="0"/>
    <xf numFmtId="0" fontId="3" fillId="0" borderId="0" xfId="0" applyFont="1" applyProtection="1"/>
    <xf numFmtId="0" fontId="2" fillId="2" borderId="18"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0" borderId="0" xfId="0" applyFont="1" applyProtection="1"/>
    <xf numFmtId="0" fontId="2" fillId="2" borderId="22" xfId="0" applyFont="1" applyFill="1" applyBorder="1" applyAlignment="1" applyProtection="1">
      <alignment horizontal="center" vertical="center" wrapText="1"/>
    </xf>
    <xf numFmtId="0" fontId="8" fillId="2" borderId="23" xfId="0" applyFont="1" applyFill="1" applyBorder="1" applyAlignment="1" applyProtection="1">
      <alignment horizontal="center" vertical="center" wrapText="1"/>
    </xf>
    <xf numFmtId="0" fontId="8" fillId="2" borderId="26" xfId="0" applyFont="1" applyFill="1" applyBorder="1" applyAlignment="1" applyProtection="1">
      <alignment horizontal="center" vertical="center" wrapText="1"/>
    </xf>
    <xf numFmtId="0" fontId="2" fillId="0" borderId="0" xfId="0" applyFont="1" applyProtection="1">
      <protection locked="0"/>
    </xf>
    <xf numFmtId="0" fontId="3" fillId="0" borderId="0" xfId="0" applyFont="1" applyProtection="1">
      <protection locked="0"/>
    </xf>
    <xf numFmtId="0" fontId="7" fillId="0" borderId="0" xfId="0" applyFont="1" applyProtection="1">
      <protection locked="0"/>
    </xf>
    <xf numFmtId="0" fontId="2" fillId="0" borderId="0" xfId="0" applyFont="1" applyAlignment="1" applyProtection="1">
      <protection locked="0"/>
    </xf>
    <xf numFmtId="0" fontId="3" fillId="0" borderId="0" xfId="0" applyFont="1" applyAlignment="1" applyProtection="1">
      <alignment horizontal="right"/>
      <protection locked="0"/>
    </xf>
    <xf numFmtId="0" fontId="3" fillId="0" borderId="0" xfId="0" quotePrefix="1" applyFont="1" applyAlignment="1" applyProtection="1">
      <alignment horizontal="right"/>
      <protection locked="0"/>
    </xf>
    <xf numFmtId="164" fontId="7" fillId="0" borderId="0" xfId="1" applyNumberFormat="1" applyFont="1" applyProtection="1">
      <protection locked="0"/>
    </xf>
    <xf numFmtId="0" fontId="3" fillId="0" borderId="0" xfId="3" applyFont="1"/>
    <xf numFmtId="0" fontId="14" fillId="0" borderId="29" xfId="2" applyFont="1" applyBorder="1" applyAlignment="1">
      <alignment vertical="center"/>
    </xf>
    <xf numFmtId="0" fontId="14" fillId="0" borderId="27" xfId="2" applyFont="1" applyBorder="1" applyAlignment="1">
      <alignment vertical="center"/>
    </xf>
    <xf numFmtId="0" fontId="14" fillId="0" borderId="35" xfId="3" applyFont="1" applyBorder="1" applyAlignment="1"/>
    <xf numFmtId="0" fontId="14" fillId="0" borderId="36" xfId="3" applyFont="1" applyBorder="1" applyAlignment="1"/>
    <xf numFmtId="0" fontId="11" fillId="0" borderId="0" xfId="2" applyFont="1" applyBorder="1" applyAlignment="1">
      <alignment horizontal="center" vertical="center"/>
    </xf>
    <xf numFmtId="0" fontId="15" fillId="0" borderId="0" xfId="2" applyFont="1" applyBorder="1" applyAlignment="1">
      <alignment horizontal="center" vertical="center"/>
    </xf>
    <xf numFmtId="0" fontId="16" fillId="0" borderId="0" xfId="2" applyFont="1" applyBorder="1" applyAlignment="1">
      <alignment vertical="center"/>
    </xf>
    <xf numFmtId="0" fontId="3" fillId="0" borderId="0" xfId="3" applyFont="1" applyBorder="1"/>
    <xf numFmtId="0" fontId="19" fillId="0" borderId="0" xfId="3" applyFont="1" applyAlignment="1">
      <alignment vertical="top"/>
    </xf>
    <xf numFmtId="0" fontId="19" fillId="0" borderId="0" xfId="3" quotePrefix="1" applyFont="1" applyAlignment="1">
      <alignment horizontal="center" vertical="top" wrapText="1"/>
    </xf>
    <xf numFmtId="0" fontId="20" fillId="0" borderId="0" xfId="3" applyFont="1" applyAlignment="1">
      <alignment horizontal="left" vertical="top" wrapText="1"/>
    </xf>
    <xf numFmtId="0" fontId="20" fillId="0" borderId="0" xfId="3" quotePrefix="1" applyFont="1" applyAlignment="1">
      <alignment horizontal="center" vertical="top" wrapText="1"/>
    </xf>
    <xf numFmtId="0" fontId="20" fillId="0" borderId="0" xfId="3" quotePrefix="1" applyFont="1" applyAlignment="1">
      <alignment horizontal="left" vertical="top"/>
    </xf>
    <xf numFmtId="0" fontId="21" fillId="0" borderId="59" xfId="3" applyFont="1" applyBorder="1" applyAlignment="1">
      <alignment horizontal="center" vertical="top"/>
    </xf>
    <xf numFmtId="0" fontId="21" fillId="3" borderId="47" xfId="3" applyFont="1" applyFill="1" applyBorder="1" applyAlignment="1">
      <alignment horizontal="center" vertical="top"/>
    </xf>
    <xf numFmtId="164" fontId="19" fillId="0" borderId="47" xfId="5" applyNumberFormat="1" applyFont="1" applyBorder="1" applyAlignment="1">
      <alignment vertical="top"/>
    </xf>
    <xf numFmtId="164" fontId="19" fillId="0" borderId="48" xfId="5" applyNumberFormat="1" applyFont="1" applyBorder="1" applyAlignment="1">
      <alignment vertical="top"/>
    </xf>
    <xf numFmtId="0" fontId="21" fillId="0" borderId="56" xfId="3" applyFont="1" applyBorder="1" applyAlignment="1">
      <alignment horizontal="center" vertical="top"/>
    </xf>
    <xf numFmtId="0" fontId="21" fillId="0" borderId="54" xfId="3" applyFont="1" applyBorder="1" applyAlignment="1">
      <alignment horizontal="center" vertical="top"/>
    </xf>
    <xf numFmtId="0" fontId="21" fillId="3" borderId="43" xfId="3" applyFont="1" applyFill="1" applyBorder="1" applyAlignment="1">
      <alignment horizontal="center" vertical="top"/>
    </xf>
    <xf numFmtId="164" fontId="19" fillId="0" borderId="43" xfId="5" applyNumberFormat="1" applyFont="1" applyBorder="1" applyAlignment="1">
      <alignment vertical="top"/>
    </xf>
    <xf numFmtId="164" fontId="19" fillId="0" borderId="44" xfId="5" applyNumberFormat="1" applyFont="1" applyBorder="1" applyAlignment="1">
      <alignment vertical="top"/>
    </xf>
    <xf numFmtId="0" fontId="21" fillId="0" borderId="55" xfId="3" applyFont="1" applyBorder="1" applyAlignment="1">
      <alignment horizontal="center" vertical="top"/>
    </xf>
    <xf numFmtId="0" fontId="21" fillId="3" borderId="45" xfId="3" applyFont="1" applyFill="1" applyBorder="1" applyAlignment="1">
      <alignment horizontal="center" vertical="top"/>
    </xf>
    <xf numFmtId="164" fontId="19" fillId="0" borderId="45" xfId="5" applyNumberFormat="1" applyFont="1" applyBorder="1" applyAlignment="1">
      <alignment vertical="top"/>
    </xf>
    <xf numFmtId="164" fontId="19" fillId="0" borderId="46" xfId="5" applyNumberFormat="1" applyFont="1" applyBorder="1" applyAlignment="1">
      <alignment vertical="top"/>
    </xf>
    <xf numFmtId="0" fontId="20" fillId="4" borderId="15" xfId="3" applyFont="1" applyFill="1" applyBorder="1" applyAlignment="1">
      <alignment vertical="top"/>
    </xf>
    <xf numFmtId="0" fontId="20" fillId="4" borderId="6" xfId="3" applyFont="1" applyFill="1" applyBorder="1" applyAlignment="1">
      <alignment vertical="top"/>
    </xf>
    <xf numFmtId="0" fontId="19" fillId="4" borderId="47" xfId="3" applyFont="1" applyFill="1" applyBorder="1" applyAlignment="1">
      <alignment vertical="top"/>
    </xf>
    <xf numFmtId="165" fontId="20" fillId="4" borderId="48" xfId="6" applyNumberFormat="1" applyFont="1" applyFill="1" applyBorder="1" applyAlignment="1">
      <alignment vertical="top"/>
    </xf>
    <xf numFmtId="0" fontId="20" fillId="4" borderId="4" xfId="3" applyFont="1" applyFill="1" applyBorder="1" applyAlignment="1">
      <alignment vertical="top"/>
    </xf>
    <xf numFmtId="0" fontId="19" fillId="4" borderId="43" xfId="3" applyFont="1" applyFill="1" applyBorder="1" applyAlignment="1">
      <alignment vertical="top"/>
    </xf>
    <xf numFmtId="165" fontId="19" fillId="4" borderId="44" xfId="6" applyNumberFormat="1" applyFont="1" applyFill="1" applyBorder="1" applyAlignment="1">
      <alignment vertical="top"/>
    </xf>
    <xf numFmtId="0" fontId="20" fillId="4" borderId="7" xfId="3" applyFont="1" applyFill="1" applyBorder="1" applyAlignment="1">
      <alignment vertical="top"/>
    </xf>
    <xf numFmtId="0" fontId="19" fillId="4" borderId="49" xfId="3" applyFont="1" applyFill="1" applyBorder="1" applyAlignment="1">
      <alignment vertical="top"/>
    </xf>
    <xf numFmtId="165" fontId="20" fillId="4" borderId="50" xfId="6" applyNumberFormat="1" applyFont="1" applyFill="1" applyBorder="1" applyAlignment="1">
      <alignment vertical="top"/>
    </xf>
    <xf numFmtId="0" fontId="20" fillId="0" borderId="0" xfId="3" applyFont="1" applyBorder="1" applyAlignment="1">
      <alignment vertical="top"/>
    </xf>
    <xf numFmtId="0" fontId="20" fillId="0" borderId="0" xfId="3" quotePrefix="1" applyFont="1" applyBorder="1" applyAlignment="1">
      <alignment horizontal="center" vertical="top"/>
    </xf>
    <xf numFmtId="0" fontId="20" fillId="0" borderId="0" xfId="3" applyFont="1" applyAlignment="1">
      <alignment vertical="top"/>
    </xf>
    <xf numFmtId="0" fontId="19" fillId="0" borderId="0" xfId="3" quotePrefix="1" applyFont="1" applyAlignment="1">
      <alignment horizontal="right" vertical="top"/>
    </xf>
    <xf numFmtId="0" fontId="19" fillId="0" borderId="0" xfId="3" applyFont="1" applyBorder="1" applyAlignment="1">
      <alignment vertical="top"/>
    </xf>
    <xf numFmtId="0" fontId="20" fillId="0" borderId="0" xfId="3" applyFont="1" applyAlignment="1">
      <alignment horizontal="center" vertical="top"/>
    </xf>
    <xf numFmtId="0" fontId="20" fillId="0" borderId="0" xfId="3" applyFont="1" applyAlignment="1">
      <alignment vertical="top" wrapText="1"/>
    </xf>
    <xf numFmtId="0" fontId="19" fillId="0" borderId="0" xfId="3" applyFont="1" applyAlignment="1">
      <alignment horizontal="center" vertical="top"/>
    </xf>
    <xf numFmtId="0" fontId="19" fillId="0" borderId="0" xfId="3" applyFont="1"/>
    <xf numFmtId="0" fontId="19" fillId="0" borderId="0" xfId="3" applyFont="1" applyBorder="1"/>
    <xf numFmtId="0" fontId="20" fillId="0" borderId="0" xfId="3" applyFont="1" applyAlignment="1">
      <alignment horizontal="center" vertical="center"/>
    </xf>
    <xf numFmtId="0" fontId="3" fillId="0" borderId="0" xfId="3" applyFont="1" applyAlignment="1">
      <alignment vertical="top"/>
    </xf>
    <xf numFmtId="0" fontId="3" fillId="0" borderId="0" xfId="3" applyFont="1" applyAlignment="1">
      <alignment horizontal="center" vertical="top"/>
    </xf>
    <xf numFmtId="0" fontId="3" fillId="0" borderId="0" xfId="3" applyFont="1" applyBorder="1" applyAlignment="1">
      <alignment vertical="top"/>
    </xf>
    <xf numFmtId="0" fontId="2" fillId="0" borderId="0" xfId="3" applyFont="1" applyAlignment="1">
      <alignment horizontal="center" vertical="top"/>
    </xf>
    <xf numFmtId="0" fontId="2" fillId="0" borderId="0" xfId="3" applyFont="1" applyAlignment="1">
      <alignment vertical="top"/>
    </xf>
    <xf numFmtId="0" fontId="2" fillId="2" borderId="21" xfId="0" applyFont="1" applyFill="1" applyBorder="1" applyAlignment="1" applyProtection="1">
      <alignment horizontal="center" vertical="center" wrapText="1"/>
    </xf>
    <xf numFmtId="0" fontId="2" fillId="0" borderId="8" xfId="0" applyFont="1" applyBorder="1" applyAlignment="1" applyProtection="1">
      <alignment vertical="center"/>
    </xf>
    <xf numFmtId="0" fontId="25" fillId="0" borderId="0" xfId="0" applyFont="1" applyProtection="1">
      <protection locked="0"/>
    </xf>
    <xf numFmtId="0" fontId="3" fillId="5" borderId="1" xfId="0" applyFont="1" applyFill="1" applyBorder="1" applyAlignment="1" applyProtection="1">
      <alignment horizontal="center"/>
    </xf>
    <xf numFmtId="0" fontId="4" fillId="5" borderId="2" xfId="0" applyFont="1" applyFill="1" applyBorder="1" applyAlignment="1" applyProtection="1"/>
    <xf numFmtId="0" fontId="5" fillId="5" borderId="2" xfId="0" applyFont="1" applyFill="1" applyBorder="1" applyAlignment="1" applyProtection="1"/>
    <xf numFmtId="0" fontId="2" fillId="5" borderId="12" xfId="0" applyFont="1" applyFill="1" applyBorder="1" applyProtection="1"/>
    <xf numFmtId="0" fontId="3" fillId="5" borderId="4" xfId="0" applyFont="1" applyFill="1" applyBorder="1" applyAlignment="1" applyProtection="1">
      <alignment horizontal="center"/>
    </xf>
    <xf numFmtId="0" fontId="3" fillId="5" borderId="7" xfId="0" applyFont="1" applyFill="1" applyBorder="1" applyAlignment="1" applyProtection="1">
      <alignment horizontal="center"/>
    </xf>
    <xf numFmtId="0" fontId="2" fillId="5" borderId="60" xfId="0" applyFont="1" applyFill="1" applyBorder="1" applyAlignment="1" applyProtection="1">
      <alignment horizontal="left" vertical="center"/>
    </xf>
    <xf numFmtId="3" fontId="2" fillId="5" borderId="67" xfId="0" applyNumberFormat="1" applyFont="1" applyFill="1" applyBorder="1" applyAlignment="1" applyProtection="1">
      <alignment horizontal="right" vertical="center"/>
    </xf>
    <xf numFmtId="0" fontId="2" fillId="5" borderId="64" xfId="0" applyFont="1" applyFill="1" applyBorder="1" applyAlignment="1" applyProtection="1">
      <alignment horizontal="left" vertical="center"/>
    </xf>
    <xf numFmtId="3" fontId="2" fillId="5" borderId="68" xfId="0" applyNumberFormat="1" applyFont="1" applyFill="1" applyBorder="1" applyAlignment="1" applyProtection="1">
      <alignment horizontal="right" vertical="center"/>
    </xf>
    <xf numFmtId="0" fontId="2" fillId="5" borderId="65" xfId="0" applyFont="1" applyFill="1" applyBorder="1" applyAlignment="1" applyProtection="1">
      <alignment horizontal="left" vertical="center"/>
    </xf>
    <xf numFmtId="3" fontId="2" fillId="5" borderId="69" xfId="0" applyNumberFormat="1" applyFont="1" applyFill="1" applyBorder="1" applyAlignment="1" applyProtection="1">
      <alignment horizontal="right" vertical="center"/>
    </xf>
    <xf numFmtId="0" fontId="19" fillId="0" borderId="60" xfId="0" applyFont="1" applyBorder="1" applyAlignment="1" applyProtection="1">
      <alignment horizontal="center" vertical="center"/>
      <protection locked="0"/>
    </xf>
    <xf numFmtId="0" fontId="19" fillId="0" borderId="61" xfId="0" applyFont="1" applyBorder="1" applyAlignment="1" applyProtection="1">
      <alignment horizontal="left" vertical="center"/>
      <protection locked="0"/>
    </xf>
    <xf numFmtId="0" fontId="19" fillId="0" borderId="62" xfId="0" applyFont="1" applyBorder="1" applyAlignment="1" applyProtection="1">
      <alignment horizontal="center" vertical="center"/>
      <protection locked="0"/>
    </xf>
    <xf numFmtId="3" fontId="19" fillId="0" borderId="63" xfId="0" applyNumberFormat="1" applyFont="1" applyBorder="1" applyAlignment="1" applyProtection="1">
      <alignment horizontal="right"/>
      <protection locked="0"/>
    </xf>
    <xf numFmtId="3" fontId="19" fillId="0" borderId="24" xfId="0" applyNumberFormat="1" applyFont="1" applyBorder="1" applyAlignment="1" applyProtection="1">
      <alignment horizontal="right"/>
      <protection locked="0"/>
    </xf>
    <xf numFmtId="0" fontId="19" fillId="0" borderId="64" xfId="0" applyFont="1" applyBorder="1" applyAlignment="1" applyProtection="1">
      <alignment horizontal="center" vertical="center"/>
      <protection locked="0"/>
    </xf>
    <xf numFmtId="0" fontId="19" fillId="0" borderId="41" xfId="0" applyFont="1" applyBorder="1" applyAlignment="1" applyProtection="1">
      <alignment horizontal="left" vertical="center"/>
      <protection locked="0"/>
    </xf>
    <xf numFmtId="0" fontId="19" fillId="0" borderId="43" xfId="0" applyFont="1" applyBorder="1" applyAlignment="1" applyProtection="1">
      <alignment horizontal="center" vertical="center"/>
      <protection locked="0"/>
    </xf>
    <xf numFmtId="3" fontId="19" fillId="0" borderId="40" xfId="0" applyNumberFormat="1" applyFont="1" applyBorder="1" applyAlignment="1" applyProtection="1">
      <alignment horizontal="right"/>
      <protection locked="0"/>
    </xf>
    <xf numFmtId="3" fontId="19" fillId="0" borderId="44" xfId="0" applyNumberFormat="1" applyFont="1" applyBorder="1" applyAlignment="1" applyProtection="1">
      <alignment horizontal="right"/>
      <protection locked="0"/>
    </xf>
    <xf numFmtId="164" fontId="19" fillId="0" borderId="40" xfId="1" applyNumberFormat="1" applyFont="1" applyBorder="1" applyAlignment="1" applyProtection="1">
      <alignment horizontal="right"/>
      <protection locked="0"/>
    </xf>
    <xf numFmtId="0" fontId="19" fillId="0" borderId="65" xfId="0" applyFont="1" applyBorder="1" applyAlignment="1" applyProtection="1">
      <alignment vertical="center"/>
      <protection locked="0"/>
    </xf>
    <xf numFmtId="0" fontId="19" fillId="0" borderId="66" xfId="0" applyFont="1" applyBorder="1" applyAlignment="1" applyProtection="1">
      <alignment horizontal="left" vertical="center"/>
      <protection locked="0"/>
    </xf>
    <xf numFmtId="0" fontId="19" fillId="0" borderId="49" xfId="0" applyFont="1" applyBorder="1" applyAlignment="1" applyProtection="1">
      <alignment horizontal="center" vertical="center"/>
      <protection locked="0"/>
    </xf>
    <xf numFmtId="3" fontId="19" fillId="0" borderId="49" xfId="0" applyNumberFormat="1" applyFont="1" applyBorder="1" applyAlignment="1" applyProtection="1">
      <alignment horizontal="right"/>
      <protection locked="0"/>
    </xf>
    <xf numFmtId="3" fontId="19" fillId="0" borderId="50" xfId="0" applyNumberFormat="1" applyFont="1" applyBorder="1" applyAlignment="1" applyProtection="1">
      <alignment horizontal="right"/>
      <protection locked="0"/>
    </xf>
    <xf numFmtId="0" fontId="26" fillId="2" borderId="20" xfId="0" applyFont="1" applyFill="1" applyBorder="1" applyAlignment="1" applyProtection="1">
      <alignment horizontal="center" vertical="center" wrapText="1"/>
    </xf>
    <xf numFmtId="0" fontId="26" fillId="2" borderId="21" xfId="0" applyFont="1" applyFill="1" applyBorder="1" applyAlignment="1" applyProtection="1">
      <alignment horizontal="center" vertical="center" wrapText="1"/>
    </xf>
    <xf numFmtId="0" fontId="26" fillId="2" borderId="13" xfId="0" applyFont="1" applyFill="1" applyBorder="1" applyAlignment="1" applyProtection="1">
      <alignment horizontal="center" vertical="center" wrapText="1"/>
    </xf>
    <xf numFmtId="0" fontId="26" fillId="2" borderId="22" xfId="0" applyFont="1" applyFill="1" applyBorder="1" applyAlignment="1" applyProtection="1">
      <alignment horizontal="center" vertical="center" wrapText="1"/>
    </xf>
    <xf numFmtId="0" fontId="25" fillId="0" borderId="0" xfId="0" applyFont="1" applyAlignment="1" applyProtection="1">
      <alignment vertical="center"/>
      <protection locked="0"/>
    </xf>
    <xf numFmtId="0" fontId="9" fillId="0" borderId="0" xfId="3" quotePrefix="1" applyFont="1" applyAlignment="1">
      <alignment horizontal="center" vertical="top"/>
    </xf>
    <xf numFmtId="0" fontId="9" fillId="0" borderId="0" xfId="3" applyFont="1" applyAlignment="1">
      <alignment horizontal="center" vertical="top"/>
    </xf>
    <xf numFmtId="3" fontId="3" fillId="0" borderId="0" xfId="7" applyNumberFormat="1"/>
    <xf numFmtId="0" fontId="27" fillId="0" borderId="0" xfId="7" applyFont="1" applyAlignment="1" applyProtection="1">
      <alignment vertical="justify" wrapText="1"/>
    </xf>
    <xf numFmtId="0" fontId="3" fillId="0" borderId="0" xfId="7"/>
    <xf numFmtId="0" fontId="28" fillId="0" borderId="0" xfId="7" applyFont="1" applyAlignment="1">
      <alignment horizontal="center"/>
    </xf>
    <xf numFmtId="165" fontId="3" fillId="0" borderId="0" xfId="8" applyAlignment="1" applyProtection="1">
      <alignment horizontal="justify"/>
    </xf>
    <xf numFmtId="0" fontId="27" fillId="0" borderId="0" xfId="7" applyFont="1" applyAlignment="1" applyProtection="1">
      <alignment vertical="justify"/>
    </xf>
    <xf numFmtId="165" fontId="0" fillId="0" borderId="0" xfId="8" applyFont="1" applyProtection="1"/>
    <xf numFmtId="0" fontId="3" fillId="0" borderId="0" xfId="7" applyProtection="1"/>
    <xf numFmtId="165" fontId="0" fillId="0" borderId="0" xfId="8" applyFont="1" applyProtection="1">
      <protection hidden="1"/>
    </xf>
    <xf numFmtId="0" fontId="3" fillId="0" borderId="0" xfId="7" applyProtection="1">
      <protection hidden="1"/>
    </xf>
    <xf numFmtId="165" fontId="2" fillId="0" borderId="73" xfId="8" applyFont="1" applyBorder="1" applyProtection="1">
      <protection hidden="1"/>
    </xf>
    <xf numFmtId="0" fontId="2" fillId="0" borderId="74" xfId="7" applyFont="1" applyBorder="1" applyProtection="1">
      <protection hidden="1"/>
    </xf>
    <xf numFmtId="0" fontId="3" fillId="0" borderId="20" xfId="7" applyBorder="1" applyProtection="1">
      <protection hidden="1"/>
    </xf>
    <xf numFmtId="0" fontId="3" fillId="0" borderId="14" xfId="7" applyBorder="1" applyProtection="1">
      <protection hidden="1"/>
    </xf>
    <xf numFmtId="0" fontId="3" fillId="0" borderId="20" xfId="7" quotePrefix="1" applyBorder="1" applyProtection="1">
      <protection hidden="1"/>
    </xf>
    <xf numFmtId="0" fontId="3" fillId="0" borderId="25" xfId="7" applyBorder="1" applyProtection="1">
      <protection hidden="1"/>
    </xf>
    <xf numFmtId="0" fontId="3" fillId="0" borderId="11" xfId="7" applyBorder="1" applyProtection="1">
      <protection hidden="1"/>
    </xf>
    <xf numFmtId="0" fontId="2" fillId="0" borderId="73" xfId="7" applyFont="1" applyBorder="1" applyProtection="1">
      <protection hidden="1"/>
    </xf>
    <xf numFmtId="0" fontId="29" fillId="0" borderId="20" xfId="7" quotePrefix="1" applyFont="1" applyBorder="1" applyProtection="1">
      <protection hidden="1"/>
    </xf>
    <xf numFmtId="0" fontId="29" fillId="0" borderId="14" xfId="7" quotePrefix="1" applyFont="1" applyFill="1" applyBorder="1" applyProtection="1">
      <protection hidden="1"/>
    </xf>
    <xf numFmtId="0" fontId="3" fillId="0" borderId="20" xfId="7" applyFont="1" applyBorder="1" applyProtection="1">
      <protection hidden="1"/>
    </xf>
    <xf numFmtId="0" fontId="29" fillId="0" borderId="20" xfId="7" applyFont="1" applyBorder="1" applyProtection="1">
      <protection hidden="1"/>
    </xf>
    <xf numFmtId="0" fontId="29" fillId="0" borderId="14" xfId="7" applyFont="1" applyFill="1" applyBorder="1" applyProtection="1">
      <protection hidden="1"/>
    </xf>
    <xf numFmtId="0" fontId="3" fillId="0" borderId="14" xfId="7" quotePrefix="1" applyBorder="1" applyProtection="1">
      <protection hidden="1"/>
    </xf>
    <xf numFmtId="0" fontId="29" fillId="0" borderId="25" xfId="7" applyFont="1" applyBorder="1" applyProtection="1">
      <protection hidden="1"/>
    </xf>
    <xf numFmtId="166" fontId="2" fillId="6" borderId="0" xfId="8" applyNumberFormat="1" applyFont="1" applyFill="1" applyAlignment="1" applyProtection="1">
      <alignment horizontal="justify"/>
    </xf>
    <xf numFmtId="0" fontId="30" fillId="5" borderId="2" xfId="0" applyFont="1" applyFill="1" applyBorder="1" applyAlignment="1" applyProtection="1">
      <alignment vertical="center"/>
    </xf>
    <xf numFmtId="0" fontId="2" fillId="0" borderId="0" xfId="3" applyFont="1" applyAlignment="1">
      <alignment horizontal="center" vertical="top" wrapText="1"/>
    </xf>
    <xf numFmtId="0" fontId="19" fillId="0" borderId="0" xfId="3" applyFont="1" applyAlignment="1">
      <alignment horizontal="left" vertical="top"/>
    </xf>
    <xf numFmtId="0" fontId="19" fillId="3" borderId="58" xfId="3" applyFont="1" applyFill="1" applyBorder="1" applyAlignment="1">
      <alignment horizontal="center" vertical="top"/>
    </xf>
    <xf numFmtId="0" fontId="19" fillId="0" borderId="0" xfId="3" quotePrefix="1" applyFont="1" applyAlignment="1">
      <alignment horizontal="left" vertical="top" wrapText="1"/>
    </xf>
    <xf numFmtId="0" fontId="2" fillId="0" borderId="0" xfId="3" quotePrefix="1" applyFont="1" applyAlignment="1">
      <alignment horizontal="center" vertical="top" wrapText="1"/>
    </xf>
    <xf numFmtId="0" fontId="17" fillId="0" borderId="0" xfId="3" applyFont="1" applyAlignment="1">
      <alignment horizontal="center" vertical="top" wrapText="1"/>
    </xf>
    <xf numFmtId="0" fontId="23" fillId="4" borderId="7" xfId="3" applyFont="1" applyFill="1" applyBorder="1" applyAlignment="1">
      <alignment horizontal="center" vertical="top"/>
    </xf>
    <xf numFmtId="0" fontId="23" fillId="4" borderId="23" xfId="3" applyFont="1" applyFill="1" applyBorder="1" applyAlignment="1">
      <alignment horizontal="center" vertical="top"/>
    </xf>
    <xf numFmtId="0" fontId="23" fillId="4" borderId="10" xfId="3" applyFont="1" applyFill="1" applyBorder="1" applyAlignment="1">
      <alignment horizontal="center" vertical="top"/>
    </xf>
    <xf numFmtId="0" fontId="23" fillId="4" borderId="10" xfId="3" applyFont="1" applyFill="1" applyBorder="1" applyAlignment="1">
      <alignment horizontal="center" vertical="top" wrapText="1"/>
    </xf>
    <xf numFmtId="0" fontId="23" fillId="4" borderId="26" xfId="3" applyFont="1" applyFill="1" applyBorder="1" applyAlignment="1">
      <alignment horizontal="center" vertical="top" wrapText="1"/>
    </xf>
    <xf numFmtId="0" fontId="19" fillId="3" borderId="40" xfId="3" applyFont="1" applyFill="1" applyBorder="1" applyAlignment="1">
      <alignment horizontal="center" vertical="top"/>
    </xf>
    <xf numFmtId="0" fontId="19" fillId="3" borderId="41" xfId="3" applyFont="1" applyFill="1" applyBorder="1" applyAlignment="1">
      <alignment horizontal="center" vertical="top"/>
    </xf>
    <xf numFmtId="0" fontId="19" fillId="3" borderId="42" xfId="3" applyFont="1" applyFill="1" applyBorder="1" applyAlignment="1">
      <alignment horizontal="center" vertical="top"/>
    </xf>
    <xf numFmtId="0" fontId="19" fillId="0" borderId="0" xfId="3" applyFont="1" applyAlignment="1">
      <alignment horizontal="center" vertical="center"/>
    </xf>
    <xf numFmtId="0" fontId="19" fillId="0" borderId="0" xfId="3" applyFont="1" applyAlignment="1">
      <alignment vertical="center"/>
    </xf>
    <xf numFmtId="0" fontId="19" fillId="0" borderId="0" xfId="3" applyFont="1" applyBorder="1" applyAlignment="1">
      <alignment vertical="center"/>
    </xf>
    <xf numFmtId="0" fontId="20" fillId="0" borderId="0" xfId="3" quotePrefix="1" applyFont="1" applyBorder="1" applyAlignment="1">
      <alignment horizontal="left" vertical="center"/>
    </xf>
    <xf numFmtId="0" fontId="20" fillId="0" borderId="0" xfId="3" applyFont="1" applyAlignment="1">
      <alignment horizontal="center" vertical="center" wrapText="1"/>
    </xf>
    <xf numFmtId="0" fontId="20" fillId="0" borderId="0" xfId="3" applyFont="1" applyAlignment="1">
      <alignment vertical="center" wrapText="1"/>
    </xf>
    <xf numFmtId="0" fontId="20" fillId="0" borderId="0" xfId="3" applyFont="1" applyAlignment="1">
      <alignment vertical="center"/>
    </xf>
    <xf numFmtId="0" fontId="20" fillId="0" borderId="0" xfId="3" applyFont="1" applyAlignment="1">
      <alignment horizontal="left" vertical="center" wrapText="1"/>
    </xf>
    <xf numFmtId="0" fontId="19" fillId="0" borderId="0" xfId="3" applyFont="1" applyAlignment="1">
      <alignment horizontal="left" vertical="center"/>
    </xf>
    <xf numFmtId="0" fontId="20" fillId="0" borderId="0" xfId="3" quotePrefix="1" applyFont="1" applyAlignment="1">
      <alignment horizontal="center" vertical="center" wrapText="1"/>
    </xf>
    <xf numFmtId="0" fontId="2" fillId="0" borderId="0" xfId="3" applyFont="1" applyAlignment="1">
      <alignment horizontal="center" vertical="center" wrapText="1"/>
    </xf>
    <xf numFmtId="0" fontId="3" fillId="0" borderId="0" xfId="3" applyFont="1" applyAlignment="1">
      <alignment vertical="center"/>
    </xf>
    <xf numFmtId="0" fontId="20" fillId="0" borderId="0" xfId="3" applyFont="1" applyAlignment="1">
      <alignment horizontal="left" vertical="center"/>
    </xf>
    <xf numFmtId="0" fontId="19" fillId="3" borderId="57" xfId="3" applyFont="1" applyFill="1" applyBorder="1" applyAlignment="1">
      <alignment horizontal="left" vertical="top"/>
    </xf>
    <xf numFmtId="0" fontId="19" fillId="0" borderId="0" xfId="3" quotePrefix="1" applyFont="1" applyAlignment="1">
      <alignment horizontal="right" vertical="center"/>
    </xf>
    <xf numFmtId="0" fontId="20" fillId="0" borderId="0" xfId="3" quotePrefix="1" applyFont="1" applyAlignment="1">
      <alignment horizontal="center" vertical="center"/>
    </xf>
    <xf numFmtId="0" fontId="20" fillId="0" borderId="0" xfId="3" quotePrefix="1" applyFont="1" applyAlignment="1">
      <alignment vertical="center"/>
    </xf>
    <xf numFmtId="0" fontId="19" fillId="0" borderId="0" xfId="3" quotePrefix="1" applyFont="1" applyAlignment="1">
      <alignment horizontal="center" vertical="center"/>
    </xf>
    <xf numFmtId="0" fontId="19" fillId="0" borderId="0" xfId="3" applyFont="1" applyAlignment="1">
      <alignment horizontal="right" vertical="center"/>
    </xf>
    <xf numFmtId="0" fontId="20" fillId="4" borderId="18" xfId="3" applyFont="1" applyFill="1" applyBorder="1" applyAlignment="1">
      <alignment horizontal="center" vertical="center" wrapText="1"/>
    </xf>
    <xf numFmtId="0" fontId="20" fillId="4" borderId="19" xfId="3" applyFont="1" applyFill="1" applyBorder="1" applyAlignment="1">
      <alignment horizontal="center" vertical="center" wrapText="1"/>
    </xf>
    <xf numFmtId="0" fontId="20" fillId="4" borderId="23" xfId="3" applyFont="1" applyFill="1" applyBorder="1" applyAlignment="1">
      <alignment horizontal="center" vertical="center" wrapText="1"/>
    </xf>
    <xf numFmtId="0" fontId="20" fillId="4" borderId="26" xfId="3" applyFont="1" applyFill="1" applyBorder="1" applyAlignment="1">
      <alignment horizontal="center" vertical="center" wrapText="1"/>
    </xf>
    <xf numFmtId="0" fontId="19" fillId="0" borderId="0" xfId="3" applyFont="1" applyAlignment="1">
      <alignment horizontal="left" vertical="top" wrapText="1"/>
    </xf>
    <xf numFmtId="0" fontId="19" fillId="0" borderId="0" xfId="3" applyFont="1" applyAlignment="1">
      <alignment horizontal="left" vertical="center"/>
    </xf>
    <xf numFmtId="0" fontId="17" fillId="0" borderId="0" xfId="3" applyFont="1" applyAlignment="1">
      <alignment horizontal="center" vertical="top" wrapText="1"/>
    </xf>
    <xf numFmtId="0" fontId="19" fillId="0" borderId="0" xfId="3" applyFont="1" applyAlignment="1">
      <alignment horizontal="left" vertical="center" wrapText="1"/>
    </xf>
    <xf numFmtId="0" fontId="19" fillId="0" borderId="0" xfId="3" quotePrefix="1" applyFont="1" applyAlignment="1">
      <alignment horizontal="left" vertical="center"/>
    </xf>
    <xf numFmtId="0" fontId="19" fillId="0" borderId="0" xfId="3" applyFont="1" applyAlignment="1">
      <alignment vertical="center" wrapText="1"/>
    </xf>
    <xf numFmtId="0" fontId="32" fillId="0" borderId="0" xfId="3" applyFont="1" applyAlignment="1">
      <alignment horizontal="left" vertical="top" wrapText="1"/>
    </xf>
    <xf numFmtId="0" fontId="2" fillId="0" borderId="0" xfId="3" quotePrefix="1" applyFont="1" applyAlignment="1">
      <alignment horizontal="center" vertical="top"/>
    </xf>
    <xf numFmtId="164" fontId="3" fillId="0" borderId="75" xfId="5" applyNumberFormat="1" applyFont="1" applyBorder="1" applyAlignment="1">
      <alignment vertical="center"/>
    </xf>
    <xf numFmtId="164" fontId="3" fillId="0" borderId="43" xfId="5" applyNumberFormat="1" applyFont="1" applyBorder="1" applyAlignment="1">
      <alignment vertical="center"/>
    </xf>
    <xf numFmtId="0" fontId="19" fillId="0" borderId="0" xfId="3" applyFont="1" applyAlignment="1">
      <alignment horizontal="left" vertical="top" wrapText="1"/>
    </xf>
    <xf numFmtId="0" fontId="19" fillId="0" borderId="0" xfId="3" applyFont="1" applyAlignment="1">
      <alignment horizontal="left" vertical="center"/>
    </xf>
    <xf numFmtId="0" fontId="20" fillId="4" borderId="18" xfId="3" applyFont="1" applyFill="1" applyBorder="1" applyAlignment="1">
      <alignment horizontal="center" vertical="center" wrapText="1"/>
    </xf>
    <xf numFmtId="0" fontId="20" fillId="4" borderId="23" xfId="3" applyFont="1" applyFill="1" applyBorder="1" applyAlignment="1">
      <alignment horizontal="center" vertical="center" wrapText="1"/>
    </xf>
    <xf numFmtId="0" fontId="20" fillId="4" borderId="17" xfId="3" applyFont="1" applyFill="1" applyBorder="1" applyAlignment="1">
      <alignment horizontal="center" vertical="center" wrapText="1"/>
    </xf>
    <xf numFmtId="0" fontId="20" fillId="4" borderId="2" xfId="3" applyFont="1" applyFill="1" applyBorder="1" applyAlignment="1">
      <alignment horizontal="center" vertical="center" wrapText="1"/>
    </xf>
    <xf numFmtId="0" fontId="20" fillId="4" borderId="10" xfId="3" applyFont="1" applyFill="1" applyBorder="1" applyAlignment="1">
      <alignment horizontal="center" vertical="center" wrapText="1"/>
    </xf>
    <xf numFmtId="0" fontId="20" fillId="4" borderId="8" xfId="3" applyFont="1" applyFill="1" applyBorder="1" applyAlignment="1">
      <alignment horizontal="center" vertical="center" wrapText="1"/>
    </xf>
    <xf numFmtId="0" fontId="23" fillId="4" borderId="10" xfId="3" applyFont="1" applyFill="1" applyBorder="1" applyAlignment="1">
      <alignment horizontal="center" vertical="top"/>
    </xf>
    <xf numFmtId="0" fontId="23" fillId="4" borderId="8" xfId="3" applyFont="1" applyFill="1" applyBorder="1" applyAlignment="1">
      <alignment horizontal="center" vertical="top"/>
    </xf>
    <xf numFmtId="0" fontId="19" fillId="3" borderId="57" xfId="3" applyFont="1" applyFill="1" applyBorder="1" applyAlignment="1">
      <alignment horizontal="center" vertical="top"/>
    </xf>
    <xf numFmtId="0" fontId="19" fillId="3" borderId="58" xfId="3" applyFont="1" applyFill="1" applyBorder="1" applyAlignment="1">
      <alignment horizontal="center" vertical="top"/>
    </xf>
    <xf numFmtId="0" fontId="19" fillId="3" borderId="40" xfId="3" applyFont="1" applyFill="1" applyBorder="1" applyAlignment="1">
      <alignment horizontal="left" vertical="top"/>
    </xf>
    <xf numFmtId="0" fontId="19" fillId="3" borderId="41" xfId="3" applyFont="1" applyFill="1" applyBorder="1" applyAlignment="1">
      <alignment horizontal="left" vertical="top"/>
    </xf>
    <xf numFmtId="0" fontId="19" fillId="3" borderId="42" xfId="3" applyFont="1" applyFill="1" applyBorder="1" applyAlignment="1">
      <alignment horizontal="left" vertical="top"/>
    </xf>
    <xf numFmtId="0" fontId="19" fillId="3" borderId="40" xfId="3" applyFont="1" applyFill="1" applyBorder="1" applyAlignment="1">
      <alignment horizontal="center" vertical="top"/>
    </xf>
    <xf numFmtId="0" fontId="19" fillId="3" borderId="41" xfId="3" applyFont="1" applyFill="1" applyBorder="1" applyAlignment="1">
      <alignment horizontal="center" vertical="top"/>
    </xf>
    <xf numFmtId="0" fontId="19" fillId="3" borderId="42" xfId="3" applyFont="1" applyFill="1" applyBorder="1" applyAlignment="1">
      <alignment horizontal="center" vertical="top"/>
    </xf>
    <xf numFmtId="0" fontId="19" fillId="0" borderId="0" xfId="3" quotePrefix="1" applyFont="1" applyAlignment="1">
      <alignment horizontal="left" vertical="top" wrapText="1"/>
    </xf>
    <xf numFmtId="0" fontId="19" fillId="0" borderId="0" xfId="3" applyFont="1" applyBorder="1" applyAlignment="1">
      <alignment horizontal="left" vertical="center"/>
    </xf>
    <xf numFmtId="0" fontId="11" fillId="0" borderId="27" xfId="2" applyFont="1" applyBorder="1" applyAlignment="1">
      <alignment horizontal="center" vertical="center"/>
    </xf>
    <xf numFmtId="0" fontId="11" fillId="0" borderId="28" xfId="2" applyFont="1" applyBorder="1" applyAlignment="1">
      <alignment horizontal="center" vertical="center"/>
    </xf>
    <xf numFmtId="0" fontId="11" fillId="0" borderId="32" xfId="2" applyFont="1" applyBorder="1" applyAlignment="1">
      <alignment horizontal="center" vertical="center"/>
    </xf>
    <xf numFmtId="0" fontId="11" fillId="0" borderId="33" xfId="2" applyFont="1" applyBorder="1" applyAlignment="1">
      <alignment horizontal="center" vertical="center"/>
    </xf>
    <xf numFmtId="0" fontId="11" fillId="0" borderId="37" xfId="2" applyFont="1" applyBorder="1" applyAlignment="1">
      <alignment horizontal="center" vertical="center"/>
    </xf>
    <xf numFmtId="0" fontId="11" fillId="0" borderId="38" xfId="2" applyFont="1" applyBorder="1" applyAlignment="1">
      <alignment horizontal="center" vertical="center"/>
    </xf>
    <xf numFmtId="0" fontId="12" fillId="0" borderId="29" xfId="2" applyFont="1" applyBorder="1" applyAlignment="1">
      <alignment horizontal="center" vertical="center"/>
    </xf>
    <xf numFmtId="0" fontId="12" fillId="0" borderId="30" xfId="2" applyFont="1" applyBorder="1" applyAlignment="1">
      <alignment horizontal="center" vertical="center"/>
    </xf>
    <xf numFmtId="0" fontId="12" fillId="0" borderId="31" xfId="2" applyFont="1" applyBorder="1" applyAlignment="1">
      <alignment horizontal="center" vertical="center"/>
    </xf>
    <xf numFmtId="0" fontId="2" fillId="0" borderId="0" xfId="3" applyFont="1" applyAlignment="1">
      <alignment horizontal="center" vertical="center" wrapText="1"/>
    </xf>
    <xf numFmtId="0" fontId="18" fillId="0" borderId="0" xfId="3" applyFont="1" applyAlignment="1">
      <alignment horizontal="center" vertical="center"/>
    </xf>
    <xf numFmtId="0" fontId="13" fillId="0" borderId="27" xfId="2" applyFont="1" applyBorder="1" applyAlignment="1">
      <alignment horizontal="center" vertical="center" wrapText="1"/>
    </xf>
    <xf numFmtId="0" fontId="13" fillId="0" borderId="34" xfId="2" applyFont="1" applyBorder="1" applyAlignment="1">
      <alignment horizontal="center" vertical="center" wrapText="1"/>
    </xf>
    <xf numFmtId="0" fontId="13" fillId="0" borderId="28" xfId="2" applyFont="1" applyBorder="1" applyAlignment="1">
      <alignment horizontal="center" vertical="center" wrapText="1"/>
    </xf>
    <xf numFmtId="0" fontId="13" fillId="0" borderId="32" xfId="2" applyFont="1" applyBorder="1" applyAlignment="1">
      <alignment horizontal="center" vertical="center" wrapText="1"/>
    </xf>
    <xf numFmtId="0" fontId="13" fillId="0" borderId="0" xfId="2" applyFont="1" applyBorder="1" applyAlignment="1">
      <alignment horizontal="center" vertical="center" wrapText="1"/>
    </xf>
    <xf numFmtId="0" fontId="13" fillId="0" borderId="33" xfId="2" applyFont="1" applyBorder="1" applyAlignment="1">
      <alignment horizontal="center" vertical="center" wrapText="1"/>
    </xf>
    <xf numFmtId="0" fontId="13" fillId="0" borderId="37" xfId="2" applyFont="1" applyBorder="1" applyAlignment="1">
      <alignment horizontal="center" vertical="center" wrapText="1"/>
    </xf>
    <xf numFmtId="0" fontId="13" fillId="0" borderId="39" xfId="2" applyFont="1" applyBorder="1" applyAlignment="1">
      <alignment horizontal="center" vertical="center" wrapText="1"/>
    </xf>
    <xf numFmtId="0" fontId="13" fillId="0" borderId="38" xfId="2" applyFont="1" applyBorder="1" applyAlignment="1">
      <alignment horizontal="center" vertical="center" wrapText="1"/>
    </xf>
    <xf numFmtId="0" fontId="17" fillId="0" borderId="0" xfId="3" applyFont="1" applyAlignment="1">
      <alignment horizontal="center" vertical="top" wrapText="1"/>
    </xf>
    <xf numFmtId="0" fontId="19" fillId="0" borderId="0" xfId="3" applyFont="1" applyAlignment="1">
      <alignment horizontal="left" vertical="center" wrapText="1"/>
    </xf>
    <xf numFmtId="0" fontId="19" fillId="0" borderId="0" xfId="3" applyFont="1" applyBorder="1" applyAlignment="1">
      <alignment horizontal="left" vertical="top" wrapText="1"/>
    </xf>
    <xf numFmtId="0" fontId="32" fillId="0" borderId="0" xfId="3" applyFont="1" applyAlignment="1">
      <alignment horizontal="left" vertical="center" wrapText="1"/>
    </xf>
    <xf numFmtId="0" fontId="22" fillId="4" borderId="0" xfId="3" applyFont="1" applyFill="1" applyBorder="1" applyAlignment="1">
      <alignment horizontal="left" vertical="top" wrapText="1"/>
    </xf>
    <xf numFmtId="0" fontId="22" fillId="4" borderId="5" xfId="3" applyFont="1" applyFill="1" applyBorder="1" applyAlignment="1">
      <alignment horizontal="left" vertical="top" wrapText="1"/>
    </xf>
    <xf numFmtId="0" fontId="22" fillId="4" borderId="8" xfId="3" applyFont="1" applyFill="1" applyBorder="1" applyAlignment="1">
      <alignment horizontal="left" vertical="top" wrapText="1"/>
    </xf>
    <xf numFmtId="0" fontId="22" fillId="4" borderId="9" xfId="3" applyFont="1" applyFill="1" applyBorder="1" applyAlignment="1">
      <alignment horizontal="left" vertical="top" wrapText="1"/>
    </xf>
    <xf numFmtId="0" fontId="19" fillId="3" borderId="52" xfId="3" applyFont="1" applyFill="1" applyBorder="1" applyAlignment="1">
      <alignment horizontal="center" vertical="top"/>
    </xf>
    <xf numFmtId="0" fontId="19" fillId="3" borderId="53" xfId="3" applyFont="1" applyFill="1" applyBorder="1" applyAlignment="1">
      <alignment horizontal="center" vertical="top"/>
    </xf>
    <xf numFmtId="0" fontId="19" fillId="3" borderId="51" xfId="3" applyFont="1" applyFill="1" applyBorder="1" applyAlignment="1">
      <alignment horizontal="center" vertical="top"/>
    </xf>
    <xf numFmtId="0" fontId="20" fillId="4" borderId="1" xfId="3" applyFont="1" applyFill="1" applyBorder="1" applyAlignment="1">
      <alignment horizontal="center" vertical="center"/>
    </xf>
    <xf numFmtId="0" fontId="20" fillId="4" borderId="7" xfId="3" applyFont="1" applyFill="1" applyBorder="1" applyAlignment="1">
      <alignment horizontal="center" vertical="center"/>
    </xf>
    <xf numFmtId="0" fontId="20" fillId="0" borderId="0" xfId="3" applyFont="1" applyAlignment="1">
      <alignment horizontal="left" vertical="center"/>
    </xf>
    <xf numFmtId="0" fontId="24" fillId="0" borderId="0" xfId="3" applyFont="1" applyBorder="1" applyAlignment="1">
      <alignment horizontal="center" vertical="top" wrapText="1"/>
    </xf>
    <xf numFmtId="0" fontId="19" fillId="0" borderId="0" xfId="3" applyFont="1" applyBorder="1" applyAlignment="1">
      <alignment horizontal="left" vertical="center" wrapText="1"/>
    </xf>
    <xf numFmtId="0" fontId="24" fillId="0" borderId="0" xfId="3" applyFont="1" applyBorder="1" applyAlignment="1">
      <alignment horizontal="left" vertical="center" wrapText="1"/>
    </xf>
    <xf numFmtId="0" fontId="19" fillId="0" borderId="0" xfId="3" quotePrefix="1" applyFont="1" applyAlignment="1">
      <alignment horizontal="left" vertical="center"/>
    </xf>
    <xf numFmtId="0" fontId="31" fillId="0" borderId="0" xfId="0" applyFont="1" applyAlignment="1" applyProtection="1">
      <alignment horizontal="left" vertical="center"/>
      <protection locked="0"/>
    </xf>
    <xf numFmtId="0" fontId="31" fillId="0" borderId="0" xfId="0" applyFont="1" applyAlignment="1" applyProtection="1">
      <alignment horizontal="left" vertical="top"/>
      <protection locked="0"/>
    </xf>
    <xf numFmtId="43" fontId="6" fillId="5" borderId="0" xfId="1" applyFont="1" applyFill="1" applyBorder="1" applyAlignment="1" applyProtection="1">
      <alignment horizontal="left" vertical="top"/>
    </xf>
    <xf numFmtId="43" fontId="6" fillId="5" borderId="14" xfId="1" applyFont="1" applyFill="1" applyBorder="1" applyAlignment="1" applyProtection="1">
      <alignment horizontal="left" vertical="top"/>
    </xf>
    <xf numFmtId="43" fontId="6" fillId="5" borderId="8" xfId="1" applyFont="1" applyFill="1" applyBorder="1" applyAlignment="1" applyProtection="1">
      <alignment horizontal="left" vertical="top"/>
    </xf>
    <xf numFmtId="43" fontId="6" fillId="5" borderId="11" xfId="1" applyFont="1" applyFill="1" applyBorder="1" applyAlignment="1" applyProtection="1">
      <alignment horizontal="left" vertical="top"/>
    </xf>
    <xf numFmtId="0" fontId="26" fillId="2" borderId="70" xfId="0" applyFont="1" applyFill="1" applyBorder="1" applyAlignment="1" applyProtection="1">
      <alignment horizontal="center" vertical="center" wrapText="1"/>
    </xf>
    <xf numFmtId="0" fontId="26" fillId="2" borderId="71" xfId="0" applyFont="1" applyFill="1" applyBorder="1" applyAlignment="1" applyProtection="1">
      <alignment horizontal="center" vertical="center" wrapText="1"/>
    </xf>
    <xf numFmtId="0" fontId="26" fillId="2" borderId="72" xfId="0" applyFont="1" applyFill="1" applyBorder="1" applyAlignment="1" applyProtection="1">
      <alignment horizontal="center" vertical="center" wrapText="1"/>
    </xf>
    <xf numFmtId="0" fontId="2" fillId="2" borderId="16" xfId="0" applyFont="1" applyFill="1" applyBorder="1" applyAlignment="1" applyProtection="1">
      <alignment horizontal="center" vertical="center" wrapText="1"/>
    </xf>
    <xf numFmtId="0" fontId="2" fillId="2" borderId="20" xfId="0" applyFont="1" applyFill="1" applyBorder="1" applyAlignment="1" applyProtection="1">
      <alignment horizontal="center" vertical="center" wrapText="1"/>
    </xf>
    <xf numFmtId="0" fontId="2" fillId="2" borderId="25" xfId="0" applyFont="1" applyFill="1" applyBorder="1" applyAlignment="1" applyProtection="1">
      <alignment horizontal="center" vertical="center" wrapText="1"/>
    </xf>
    <xf numFmtId="0" fontId="2" fillId="2" borderId="18" xfId="0" applyFont="1" applyFill="1" applyBorder="1" applyAlignment="1" applyProtection="1">
      <alignment horizontal="center" vertical="center" wrapText="1"/>
    </xf>
    <xf numFmtId="0" fontId="2" fillId="2" borderId="21" xfId="0" applyFont="1" applyFill="1" applyBorder="1" applyAlignment="1" applyProtection="1">
      <alignment horizontal="center" vertical="center" wrapText="1"/>
    </xf>
    <xf numFmtId="0" fontId="2" fillId="2" borderId="23" xfId="0" applyFont="1" applyFill="1" applyBorder="1" applyAlignment="1" applyProtection="1">
      <alignment horizontal="center" vertical="center" wrapText="1"/>
    </xf>
    <xf numFmtId="0" fontId="2" fillId="2" borderId="17" xfId="0" applyFont="1" applyFill="1" applyBorder="1" applyAlignment="1" applyProtection="1">
      <alignment horizontal="center" vertical="center" wrapText="1"/>
    </xf>
    <xf numFmtId="0" fontId="2" fillId="2" borderId="2" xfId="0" applyFont="1" applyFill="1" applyBorder="1" applyAlignment="1" applyProtection="1">
      <alignment horizontal="center" vertical="center" wrapText="1"/>
    </xf>
    <xf numFmtId="0" fontId="2" fillId="2" borderId="3" xfId="0" applyFont="1" applyFill="1" applyBorder="1" applyAlignment="1" applyProtection="1">
      <alignment horizontal="center" vertical="center" wrapText="1"/>
    </xf>
    <xf numFmtId="0" fontId="2" fillId="2" borderId="13" xfId="0" applyFont="1" applyFill="1" applyBorder="1" applyAlignment="1" applyProtection="1">
      <alignment horizontal="center" vertical="center" wrapText="1"/>
    </xf>
    <xf numFmtId="0" fontId="2" fillId="2" borderId="0"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cellXfs>
  <cellStyles count="9">
    <cellStyle name="Comma" xfId="1" builtinId="3"/>
    <cellStyle name="Comma [0] 2" xfId="6" xr:uid="{00000000-0005-0000-0000-000001000000}"/>
    <cellStyle name="Comma [0] 2 2" xfId="8" xr:uid="{00000000-0005-0000-0000-000002000000}"/>
    <cellStyle name="Comma 5" xfId="5" xr:uid="{00000000-0005-0000-0000-000003000000}"/>
    <cellStyle name="Currency 2" xfId="4" xr:uid="{00000000-0005-0000-0000-000004000000}"/>
    <cellStyle name="Normal" xfId="0" builtinId="0"/>
    <cellStyle name="Normal 10 2" xfId="2" xr:uid="{00000000-0005-0000-0000-000006000000}"/>
    <cellStyle name="Normal 2" xfId="3" xr:uid="{00000000-0005-0000-0000-000007000000}"/>
    <cellStyle name="Normal 3" xfId="7" xr:uid="{00000000-0005-0000-0000-000008000000}"/>
  </cellStyles>
  <dxfs count="0"/>
  <tableStyles count="0" defaultTableStyle="TableStyleMedium2" defaultPivotStyle="PivotStyleLight16"/>
  <colors>
    <mruColors>
      <color rgb="FF0000CC"/>
      <color rgb="FFF8F8F8"/>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28575</xdr:rowOff>
    </xdr:from>
    <xdr:to>
      <xdr:col>1</xdr:col>
      <xdr:colOff>193357</xdr:colOff>
      <xdr:row>3</xdr:row>
      <xdr:rowOff>152400</xdr:rowOff>
    </xdr:to>
    <xdr:pic>
      <xdr:nvPicPr>
        <xdr:cNvPr id="3" name="Picture 2" descr="C:\Users\Frayudi\Desktop\logo-pln.png">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469582"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47624</xdr:colOff>
      <xdr:row>0</xdr:row>
      <xdr:rowOff>47624</xdr:rowOff>
    </xdr:from>
    <xdr:to>
      <xdr:col>2</xdr:col>
      <xdr:colOff>319563</xdr:colOff>
      <xdr:row>3</xdr:row>
      <xdr:rowOff>161925</xdr:rowOff>
    </xdr:to>
    <xdr:pic>
      <xdr:nvPicPr>
        <xdr:cNvPr id="4" name="Picture 3" descr="C:\Users\Frayudi\Desktop\logo-pln.png">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49" y="47624"/>
          <a:ext cx="538639" cy="7429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dhi\Downloads\02.%20SPBJ\02.%20SPBJ\01.%20Barang\1.RUM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erb"/>
      <sheetName val="Sheet2"/>
    </sheetNames>
    <sheetDataSet>
      <sheetData sheetId="0">
        <row r="2">
          <cell r="A2" t="str">
            <v>PENGADAAN PERLENGKAPAN IT UPDK PEKANBARU: KLONING WOIS SYSTEM</v>
          </cell>
          <cell r="I2" t="str">
            <v>ULPLTG/MG Duri</v>
          </cell>
          <cell r="J2" t="str">
            <v>Jl. Sungai Kulim, Desa Balai Pungut, Kec. Pinggir, Kab. Bengkalis 28784</v>
          </cell>
          <cell r="M2" t="str">
            <v>pembayaran secara sekaligus</v>
          </cell>
          <cell r="N2" t="str">
            <v>Harga Borongan (Lumpsum)</v>
          </cell>
          <cell r="X2">
            <v>6</v>
          </cell>
          <cell r="Y2" t="str">
            <v>Enam</v>
          </cell>
          <cell r="Z2">
            <v>90</v>
          </cell>
          <cell r="AA2" t="str">
            <v>Sembilan puluh</v>
          </cell>
          <cell r="AB2" t="str">
            <v xml:space="preserve">  15 November 2020</v>
          </cell>
          <cell r="AD2" t="str">
            <v>Surat Asal Usul Barang dari</v>
          </cell>
          <cell r="AE2" t="str">
            <v>Toko</v>
          </cell>
          <cell r="AL2" t="str">
            <v>Rahmat Dian Amir</v>
          </cell>
          <cell r="AM2" t="str">
            <v/>
          </cell>
          <cell r="AN2" t="str">
            <v>Yuwana Hanif Utomo</v>
          </cell>
          <cell r="AO2" t="str">
            <v/>
          </cell>
          <cell r="AQ2" t="str">
            <v/>
          </cell>
          <cell r="AR2" t="str">
            <v>Manager Bagian Enjiniring</v>
          </cell>
          <cell r="BI2" t="str">
            <v>172.UND-SP/DAN.02.01/210200/2020</v>
          </cell>
          <cell r="BJ2" t="str">
            <v xml:space="preserve">  11 Agustus 2020</v>
          </cell>
          <cell r="CD2" t="str">
            <v>172.BAHKTNH-SP/DAN.02.01/210200/2020</v>
          </cell>
          <cell r="CE2" t="str">
            <v xml:space="preserve">  14 Agustus 2020</v>
          </cell>
          <cell r="CJ2" t="str">
            <v>022.SPBJ/DAN.02.01/210200/2020</v>
          </cell>
          <cell r="CK2" t="str">
            <v xml:space="preserve">  18 Agustus 2020</v>
          </cell>
          <cell r="CL2" t="str">
            <v xml:space="preserve"> Selasa</v>
          </cell>
          <cell r="CM2" t="str">
            <v>Delapan belas</v>
          </cell>
          <cell r="CN2" t="str">
            <v xml:space="preserve">  Agustus </v>
          </cell>
          <cell r="CO2" t="str">
            <v>Dua ribu dua puluh</v>
          </cell>
          <cell r="CV2" t="str">
            <v>PT PRIMER INDO PERKASA</v>
          </cell>
          <cell r="CW2" t="str">
            <v>MUHAMMAD WAHYU GHIFARY, BSM</v>
          </cell>
          <cell r="CY2" t="str">
            <v>Jl. Amal Perumahan Bumi Tangor Lestari Blok L 14, Kelurahan Mentangor, Kecamatan Tenayan Raya, Kota Pekanbaru</v>
          </cell>
          <cell r="CZ2" t="str">
            <v>PT BPD Sumatera Utara</v>
          </cell>
          <cell r="DA2" t="str">
            <v>Cabang Koordinator Medan</v>
          </cell>
          <cell r="DB2" t="str">
            <v>100.01.04.016779-0</v>
          </cell>
          <cell r="DD2" t="str">
            <v>Direktur</v>
          </cell>
          <cell r="DE2" t="str">
            <v>PIHAK KEDUA menyerahkan</v>
          </cell>
          <cell r="EZ2" t="str">
            <v>Total nilai SPBJ</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55"/>
  <sheetViews>
    <sheetView tabSelected="1" view="pageBreakPreview" zoomScaleNormal="100" zoomScaleSheetLayoutView="100" workbookViewId="0">
      <selection activeCell="B59" sqref="B59"/>
    </sheetView>
  </sheetViews>
  <sheetFormatPr defaultRowHeight="12.75" x14ac:dyDescent="0.2"/>
  <cols>
    <col min="1" max="1" width="4.85546875" style="15" customWidth="1"/>
    <col min="2" max="2" width="3.5703125" style="15" customWidth="1"/>
    <col min="3" max="3" width="34.42578125" style="15" customWidth="1"/>
    <col min="4" max="4" width="1.28515625" style="23" customWidth="1"/>
    <col min="5" max="5" width="30.7109375" style="23" customWidth="1"/>
    <col min="6" max="6" width="9.140625" style="23" customWidth="1"/>
    <col min="7" max="7" width="8.28515625" style="15" customWidth="1"/>
    <col min="8" max="8" width="15.42578125" style="15" customWidth="1"/>
    <col min="9" max="9" width="19.28515625" style="15" customWidth="1"/>
    <col min="10" max="257" width="9.140625" style="15"/>
    <col min="258" max="258" width="4.28515625" style="15" customWidth="1"/>
    <col min="259" max="259" width="5.28515625" style="15" customWidth="1"/>
    <col min="260" max="260" width="2" style="15" customWidth="1"/>
    <col min="261" max="261" width="41.7109375" style="15" customWidth="1"/>
    <col min="262" max="262" width="12" style="15" customWidth="1"/>
    <col min="263" max="263" width="11" style="15" customWidth="1"/>
    <col min="264" max="264" width="17.85546875" style="15" customWidth="1"/>
    <col min="265" max="265" width="21" style="15" customWidth="1"/>
    <col min="266" max="513" width="9.140625" style="15"/>
    <col min="514" max="514" width="4.28515625" style="15" customWidth="1"/>
    <col min="515" max="515" width="5.28515625" style="15" customWidth="1"/>
    <col min="516" max="516" width="2" style="15" customWidth="1"/>
    <col min="517" max="517" width="41.7109375" style="15" customWidth="1"/>
    <col min="518" max="518" width="12" style="15" customWidth="1"/>
    <col min="519" max="519" width="11" style="15" customWidth="1"/>
    <col min="520" max="520" width="17.85546875" style="15" customWidth="1"/>
    <col min="521" max="521" width="21" style="15" customWidth="1"/>
    <col min="522" max="769" width="9.140625" style="15"/>
    <col min="770" max="770" width="4.28515625" style="15" customWidth="1"/>
    <col min="771" max="771" width="5.28515625" style="15" customWidth="1"/>
    <col min="772" max="772" width="2" style="15" customWidth="1"/>
    <col min="773" max="773" width="41.7109375" style="15" customWidth="1"/>
    <col min="774" max="774" width="12" style="15" customWidth="1"/>
    <col min="775" max="775" width="11" style="15" customWidth="1"/>
    <col min="776" max="776" width="17.85546875" style="15" customWidth="1"/>
    <col min="777" max="777" width="21" style="15" customWidth="1"/>
    <col min="778" max="1025" width="9.140625" style="15"/>
    <col min="1026" max="1026" width="4.28515625" style="15" customWidth="1"/>
    <col min="1027" max="1027" width="5.28515625" style="15" customWidth="1"/>
    <col min="1028" max="1028" width="2" style="15" customWidth="1"/>
    <col min="1029" max="1029" width="41.7109375" style="15" customWidth="1"/>
    <col min="1030" max="1030" width="12" style="15" customWidth="1"/>
    <col min="1031" max="1031" width="11" style="15" customWidth="1"/>
    <col min="1032" max="1032" width="17.85546875" style="15" customWidth="1"/>
    <col min="1033" max="1033" width="21" style="15" customWidth="1"/>
    <col min="1034" max="1281" width="9.140625" style="15"/>
    <col min="1282" max="1282" width="4.28515625" style="15" customWidth="1"/>
    <col min="1283" max="1283" width="5.28515625" style="15" customWidth="1"/>
    <col min="1284" max="1284" width="2" style="15" customWidth="1"/>
    <col min="1285" max="1285" width="41.7109375" style="15" customWidth="1"/>
    <col min="1286" max="1286" width="12" style="15" customWidth="1"/>
    <col min="1287" max="1287" width="11" style="15" customWidth="1"/>
    <col min="1288" max="1288" width="17.85546875" style="15" customWidth="1"/>
    <col min="1289" max="1289" width="21" style="15" customWidth="1"/>
    <col min="1290" max="1537" width="9.140625" style="15"/>
    <col min="1538" max="1538" width="4.28515625" style="15" customWidth="1"/>
    <col min="1539" max="1539" width="5.28515625" style="15" customWidth="1"/>
    <col min="1540" max="1540" width="2" style="15" customWidth="1"/>
    <col min="1541" max="1541" width="41.7109375" style="15" customWidth="1"/>
    <col min="1542" max="1542" width="12" style="15" customWidth="1"/>
    <col min="1543" max="1543" width="11" style="15" customWidth="1"/>
    <col min="1544" max="1544" width="17.85546875" style="15" customWidth="1"/>
    <col min="1545" max="1545" width="21" style="15" customWidth="1"/>
    <col min="1546" max="1793" width="9.140625" style="15"/>
    <col min="1794" max="1794" width="4.28515625" style="15" customWidth="1"/>
    <col min="1795" max="1795" width="5.28515625" style="15" customWidth="1"/>
    <col min="1796" max="1796" width="2" style="15" customWidth="1"/>
    <col min="1797" max="1797" width="41.7109375" style="15" customWidth="1"/>
    <col min="1798" max="1798" width="12" style="15" customWidth="1"/>
    <col min="1799" max="1799" width="11" style="15" customWidth="1"/>
    <col min="1800" max="1800" width="17.85546875" style="15" customWidth="1"/>
    <col min="1801" max="1801" width="21" style="15" customWidth="1"/>
    <col min="1802" max="2049" width="9.140625" style="15"/>
    <col min="2050" max="2050" width="4.28515625" style="15" customWidth="1"/>
    <col min="2051" max="2051" width="5.28515625" style="15" customWidth="1"/>
    <col min="2052" max="2052" width="2" style="15" customWidth="1"/>
    <col min="2053" max="2053" width="41.7109375" style="15" customWidth="1"/>
    <col min="2054" max="2054" width="12" style="15" customWidth="1"/>
    <col min="2055" max="2055" width="11" style="15" customWidth="1"/>
    <col min="2056" max="2056" width="17.85546875" style="15" customWidth="1"/>
    <col min="2057" max="2057" width="21" style="15" customWidth="1"/>
    <col min="2058" max="2305" width="9.140625" style="15"/>
    <col min="2306" max="2306" width="4.28515625" style="15" customWidth="1"/>
    <col min="2307" max="2307" width="5.28515625" style="15" customWidth="1"/>
    <col min="2308" max="2308" width="2" style="15" customWidth="1"/>
    <col min="2309" max="2309" width="41.7109375" style="15" customWidth="1"/>
    <col min="2310" max="2310" width="12" style="15" customWidth="1"/>
    <col min="2311" max="2311" width="11" style="15" customWidth="1"/>
    <col min="2312" max="2312" width="17.85546875" style="15" customWidth="1"/>
    <col min="2313" max="2313" width="21" style="15" customWidth="1"/>
    <col min="2314" max="2561" width="9.140625" style="15"/>
    <col min="2562" max="2562" width="4.28515625" style="15" customWidth="1"/>
    <col min="2563" max="2563" width="5.28515625" style="15" customWidth="1"/>
    <col min="2564" max="2564" width="2" style="15" customWidth="1"/>
    <col min="2565" max="2565" width="41.7109375" style="15" customWidth="1"/>
    <col min="2566" max="2566" width="12" style="15" customWidth="1"/>
    <col min="2567" max="2567" width="11" style="15" customWidth="1"/>
    <col min="2568" max="2568" width="17.85546875" style="15" customWidth="1"/>
    <col min="2569" max="2569" width="21" style="15" customWidth="1"/>
    <col min="2570" max="2817" width="9.140625" style="15"/>
    <col min="2818" max="2818" width="4.28515625" style="15" customWidth="1"/>
    <col min="2819" max="2819" width="5.28515625" style="15" customWidth="1"/>
    <col min="2820" max="2820" width="2" style="15" customWidth="1"/>
    <col min="2821" max="2821" width="41.7109375" style="15" customWidth="1"/>
    <col min="2822" max="2822" width="12" style="15" customWidth="1"/>
    <col min="2823" max="2823" width="11" style="15" customWidth="1"/>
    <col min="2824" max="2824" width="17.85546875" style="15" customWidth="1"/>
    <col min="2825" max="2825" width="21" style="15" customWidth="1"/>
    <col min="2826" max="3073" width="9.140625" style="15"/>
    <col min="3074" max="3074" width="4.28515625" style="15" customWidth="1"/>
    <col min="3075" max="3075" width="5.28515625" style="15" customWidth="1"/>
    <col min="3076" max="3076" width="2" style="15" customWidth="1"/>
    <col min="3077" max="3077" width="41.7109375" style="15" customWidth="1"/>
    <col min="3078" max="3078" width="12" style="15" customWidth="1"/>
    <col min="3079" max="3079" width="11" style="15" customWidth="1"/>
    <col min="3080" max="3080" width="17.85546875" style="15" customWidth="1"/>
    <col min="3081" max="3081" width="21" style="15" customWidth="1"/>
    <col min="3082" max="3329" width="9.140625" style="15"/>
    <col min="3330" max="3330" width="4.28515625" style="15" customWidth="1"/>
    <col min="3331" max="3331" width="5.28515625" style="15" customWidth="1"/>
    <col min="3332" max="3332" width="2" style="15" customWidth="1"/>
    <col min="3333" max="3333" width="41.7109375" style="15" customWidth="1"/>
    <col min="3334" max="3334" width="12" style="15" customWidth="1"/>
    <col min="3335" max="3335" width="11" style="15" customWidth="1"/>
    <col min="3336" max="3336" width="17.85546875" style="15" customWidth="1"/>
    <col min="3337" max="3337" width="21" style="15" customWidth="1"/>
    <col min="3338" max="3585" width="9.140625" style="15"/>
    <col min="3586" max="3586" width="4.28515625" style="15" customWidth="1"/>
    <col min="3587" max="3587" width="5.28515625" style="15" customWidth="1"/>
    <col min="3588" max="3588" width="2" style="15" customWidth="1"/>
    <col min="3589" max="3589" width="41.7109375" style="15" customWidth="1"/>
    <col min="3590" max="3590" width="12" style="15" customWidth="1"/>
    <col min="3591" max="3591" width="11" style="15" customWidth="1"/>
    <col min="3592" max="3592" width="17.85546875" style="15" customWidth="1"/>
    <col min="3593" max="3593" width="21" style="15" customWidth="1"/>
    <col min="3594" max="3841" width="9.140625" style="15"/>
    <col min="3842" max="3842" width="4.28515625" style="15" customWidth="1"/>
    <col min="3843" max="3843" width="5.28515625" style="15" customWidth="1"/>
    <col min="3844" max="3844" width="2" style="15" customWidth="1"/>
    <col min="3845" max="3845" width="41.7109375" style="15" customWidth="1"/>
    <col min="3846" max="3846" width="12" style="15" customWidth="1"/>
    <col min="3847" max="3847" width="11" style="15" customWidth="1"/>
    <col min="3848" max="3848" width="17.85546875" style="15" customWidth="1"/>
    <col min="3849" max="3849" width="21" style="15" customWidth="1"/>
    <col min="3850" max="4097" width="9.140625" style="15"/>
    <col min="4098" max="4098" width="4.28515625" style="15" customWidth="1"/>
    <col min="4099" max="4099" width="5.28515625" style="15" customWidth="1"/>
    <col min="4100" max="4100" width="2" style="15" customWidth="1"/>
    <col min="4101" max="4101" width="41.7109375" style="15" customWidth="1"/>
    <col min="4102" max="4102" width="12" style="15" customWidth="1"/>
    <col min="4103" max="4103" width="11" style="15" customWidth="1"/>
    <col min="4104" max="4104" width="17.85546875" style="15" customWidth="1"/>
    <col min="4105" max="4105" width="21" style="15" customWidth="1"/>
    <col min="4106" max="4353" width="9.140625" style="15"/>
    <col min="4354" max="4354" width="4.28515625" style="15" customWidth="1"/>
    <col min="4355" max="4355" width="5.28515625" style="15" customWidth="1"/>
    <col min="4356" max="4356" width="2" style="15" customWidth="1"/>
    <col min="4357" max="4357" width="41.7109375" style="15" customWidth="1"/>
    <col min="4358" max="4358" width="12" style="15" customWidth="1"/>
    <col min="4359" max="4359" width="11" style="15" customWidth="1"/>
    <col min="4360" max="4360" width="17.85546875" style="15" customWidth="1"/>
    <col min="4361" max="4361" width="21" style="15" customWidth="1"/>
    <col min="4362" max="4609" width="9.140625" style="15"/>
    <col min="4610" max="4610" width="4.28515625" style="15" customWidth="1"/>
    <col min="4611" max="4611" width="5.28515625" style="15" customWidth="1"/>
    <col min="4612" max="4612" width="2" style="15" customWidth="1"/>
    <col min="4613" max="4613" width="41.7109375" style="15" customWidth="1"/>
    <col min="4614" max="4614" width="12" style="15" customWidth="1"/>
    <col min="4615" max="4615" width="11" style="15" customWidth="1"/>
    <col min="4616" max="4616" width="17.85546875" style="15" customWidth="1"/>
    <col min="4617" max="4617" width="21" style="15" customWidth="1"/>
    <col min="4618" max="4865" width="9.140625" style="15"/>
    <col min="4866" max="4866" width="4.28515625" style="15" customWidth="1"/>
    <col min="4867" max="4867" width="5.28515625" style="15" customWidth="1"/>
    <col min="4868" max="4868" width="2" style="15" customWidth="1"/>
    <col min="4869" max="4869" width="41.7109375" style="15" customWidth="1"/>
    <col min="4870" max="4870" width="12" style="15" customWidth="1"/>
    <col min="4871" max="4871" width="11" style="15" customWidth="1"/>
    <col min="4872" max="4872" width="17.85546875" style="15" customWidth="1"/>
    <col min="4873" max="4873" width="21" style="15" customWidth="1"/>
    <col min="4874" max="5121" width="9.140625" style="15"/>
    <col min="5122" max="5122" width="4.28515625" style="15" customWidth="1"/>
    <col min="5123" max="5123" width="5.28515625" style="15" customWidth="1"/>
    <col min="5124" max="5124" width="2" style="15" customWidth="1"/>
    <col min="5125" max="5125" width="41.7109375" style="15" customWidth="1"/>
    <col min="5126" max="5126" width="12" style="15" customWidth="1"/>
    <col min="5127" max="5127" width="11" style="15" customWidth="1"/>
    <col min="5128" max="5128" width="17.85546875" style="15" customWidth="1"/>
    <col min="5129" max="5129" width="21" style="15" customWidth="1"/>
    <col min="5130" max="5377" width="9.140625" style="15"/>
    <col min="5378" max="5378" width="4.28515625" style="15" customWidth="1"/>
    <col min="5379" max="5379" width="5.28515625" style="15" customWidth="1"/>
    <col min="5380" max="5380" width="2" style="15" customWidth="1"/>
    <col min="5381" max="5381" width="41.7109375" style="15" customWidth="1"/>
    <col min="5382" max="5382" width="12" style="15" customWidth="1"/>
    <col min="5383" max="5383" width="11" style="15" customWidth="1"/>
    <col min="5384" max="5384" width="17.85546875" style="15" customWidth="1"/>
    <col min="5385" max="5385" width="21" style="15" customWidth="1"/>
    <col min="5386" max="5633" width="9.140625" style="15"/>
    <col min="5634" max="5634" width="4.28515625" style="15" customWidth="1"/>
    <col min="5635" max="5635" width="5.28515625" style="15" customWidth="1"/>
    <col min="5636" max="5636" width="2" style="15" customWidth="1"/>
    <col min="5637" max="5637" width="41.7109375" style="15" customWidth="1"/>
    <col min="5638" max="5638" width="12" style="15" customWidth="1"/>
    <col min="5639" max="5639" width="11" style="15" customWidth="1"/>
    <col min="5640" max="5640" width="17.85546875" style="15" customWidth="1"/>
    <col min="5641" max="5641" width="21" style="15" customWidth="1"/>
    <col min="5642" max="5889" width="9.140625" style="15"/>
    <col min="5890" max="5890" width="4.28515625" style="15" customWidth="1"/>
    <col min="5891" max="5891" width="5.28515625" style="15" customWidth="1"/>
    <col min="5892" max="5892" width="2" style="15" customWidth="1"/>
    <col min="5893" max="5893" width="41.7109375" style="15" customWidth="1"/>
    <col min="5894" max="5894" width="12" style="15" customWidth="1"/>
    <col min="5895" max="5895" width="11" style="15" customWidth="1"/>
    <col min="5896" max="5896" width="17.85546875" style="15" customWidth="1"/>
    <col min="5897" max="5897" width="21" style="15" customWidth="1"/>
    <col min="5898" max="6145" width="9.140625" style="15"/>
    <col min="6146" max="6146" width="4.28515625" style="15" customWidth="1"/>
    <col min="6147" max="6147" width="5.28515625" style="15" customWidth="1"/>
    <col min="6148" max="6148" width="2" style="15" customWidth="1"/>
    <col min="6149" max="6149" width="41.7109375" style="15" customWidth="1"/>
    <col min="6150" max="6150" width="12" style="15" customWidth="1"/>
    <col min="6151" max="6151" width="11" style="15" customWidth="1"/>
    <col min="6152" max="6152" width="17.85546875" style="15" customWidth="1"/>
    <col min="6153" max="6153" width="21" style="15" customWidth="1"/>
    <col min="6154" max="6401" width="9.140625" style="15"/>
    <col min="6402" max="6402" width="4.28515625" style="15" customWidth="1"/>
    <col min="6403" max="6403" width="5.28515625" style="15" customWidth="1"/>
    <col min="6404" max="6404" width="2" style="15" customWidth="1"/>
    <col min="6405" max="6405" width="41.7109375" style="15" customWidth="1"/>
    <col min="6406" max="6406" width="12" style="15" customWidth="1"/>
    <col min="6407" max="6407" width="11" style="15" customWidth="1"/>
    <col min="6408" max="6408" width="17.85546875" style="15" customWidth="1"/>
    <col min="6409" max="6409" width="21" style="15" customWidth="1"/>
    <col min="6410" max="6657" width="9.140625" style="15"/>
    <col min="6658" max="6658" width="4.28515625" style="15" customWidth="1"/>
    <col min="6659" max="6659" width="5.28515625" style="15" customWidth="1"/>
    <col min="6660" max="6660" width="2" style="15" customWidth="1"/>
    <col min="6661" max="6661" width="41.7109375" style="15" customWidth="1"/>
    <col min="6662" max="6662" width="12" style="15" customWidth="1"/>
    <col min="6663" max="6663" width="11" style="15" customWidth="1"/>
    <col min="6664" max="6664" width="17.85546875" style="15" customWidth="1"/>
    <col min="6665" max="6665" width="21" style="15" customWidth="1"/>
    <col min="6666" max="6913" width="9.140625" style="15"/>
    <col min="6914" max="6914" width="4.28515625" style="15" customWidth="1"/>
    <col min="6915" max="6915" width="5.28515625" style="15" customWidth="1"/>
    <col min="6916" max="6916" width="2" style="15" customWidth="1"/>
    <col min="6917" max="6917" width="41.7109375" style="15" customWidth="1"/>
    <col min="6918" max="6918" width="12" style="15" customWidth="1"/>
    <col min="6919" max="6919" width="11" style="15" customWidth="1"/>
    <col min="6920" max="6920" width="17.85546875" style="15" customWidth="1"/>
    <col min="6921" max="6921" width="21" style="15" customWidth="1"/>
    <col min="6922" max="7169" width="9.140625" style="15"/>
    <col min="7170" max="7170" width="4.28515625" style="15" customWidth="1"/>
    <col min="7171" max="7171" width="5.28515625" style="15" customWidth="1"/>
    <col min="7172" max="7172" width="2" style="15" customWidth="1"/>
    <col min="7173" max="7173" width="41.7109375" style="15" customWidth="1"/>
    <col min="7174" max="7174" width="12" style="15" customWidth="1"/>
    <col min="7175" max="7175" width="11" style="15" customWidth="1"/>
    <col min="7176" max="7176" width="17.85546875" style="15" customWidth="1"/>
    <col min="7177" max="7177" width="21" style="15" customWidth="1"/>
    <col min="7178" max="7425" width="9.140625" style="15"/>
    <col min="7426" max="7426" width="4.28515625" style="15" customWidth="1"/>
    <col min="7427" max="7427" width="5.28515625" style="15" customWidth="1"/>
    <col min="7428" max="7428" width="2" style="15" customWidth="1"/>
    <col min="7429" max="7429" width="41.7109375" style="15" customWidth="1"/>
    <col min="7430" max="7430" width="12" style="15" customWidth="1"/>
    <col min="7431" max="7431" width="11" style="15" customWidth="1"/>
    <col min="7432" max="7432" width="17.85546875" style="15" customWidth="1"/>
    <col min="7433" max="7433" width="21" style="15" customWidth="1"/>
    <col min="7434" max="7681" width="9.140625" style="15"/>
    <col min="7682" max="7682" width="4.28515625" style="15" customWidth="1"/>
    <col min="7683" max="7683" width="5.28515625" style="15" customWidth="1"/>
    <col min="7684" max="7684" width="2" style="15" customWidth="1"/>
    <col min="7685" max="7685" width="41.7109375" style="15" customWidth="1"/>
    <col min="7686" max="7686" width="12" style="15" customWidth="1"/>
    <col min="7687" max="7687" width="11" style="15" customWidth="1"/>
    <col min="7688" max="7688" width="17.85546875" style="15" customWidth="1"/>
    <col min="7689" max="7689" width="21" style="15" customWidth="1"/>
    <col min="7690" max="7937" width="9.140625" style="15"/>
    <col min="7938" max="7938" width="4.28515625" style="15" customWidth="1"/>
    <col min="7939" max="7939" width="5.28515625" style="15" customWidth="1"/>
    <col min="7940" max="7940" width="2" style="15" customWidth="1"/>
    <col min="7941" max="7941" width="41.7109375" style="15" customWidth="1"/>
    <col min="7942" max="7942" width="12" style="15" customWidth="1"/>
    <col min="7943" max="7943" width="11" style="15" customWidth="1"/>
    <col min="7944" max="7944" width="17.85546875" style="15" customWidth="1"/>
    <col min="7945" max="7945" width="21" style="15" customWidth="1"/>
    <col min="7946" max="8193" width="9.140625" style="15"/>
    <col min="8194" max="8194" width="4.28515625" style="15" customWidth="1"/>
    <col min="8195" max="8195" width="5.28515625" style="15" customWidth="1"/>
    <col min="8196" max="8196" width="2" style="15" customWidth="1"/>
    <col min="8197" max="8197" width="41.7109375" style="15" customWidth="1"/>
    <col min="8198" max="8198" width="12" style="15" customWidth="1"/>
    <col min="8199" max="8199" width="11" style="15" customWidth="1"/>
    <col min="8200" max="8200" width="17.85546875" style="15" customWidth="1"/>
    <col min="8201" max="8201" width="21" style="15" customWidth="1"/>
    <col min="8202" max="8449" width="9.140625" style="15"/>
    <col min="8450" max="8450" width="4.28515625" style="15" customWidth="1"/>
    <col min="8451" max="8451" width="5.28515625" style="15" customWidth="1"/>
    <col min="8452" max="8452" width="2" style="15" customWidth="1"/>
    <col min="8453" max="8453" width="41.7109375" style="15" customWidth="1"/>
    <col min="8454" max="8454" width="12" style="15" customWidth="1"/>
    <col min="8455" max="8455" width="11" style="15" customWidth="1"/>
    <col min="8456" max="8456" width="17.85546875" style="15" customWidth="1"/>
    <col min="8457" max="8457" width="21" style="15" customWidth="1"/>
    <col min="8458" max="8705" width="9.140625" style="15"/>
    <col min="8706" max="8706" width="4.28515625" style="15" customWidth="1"/>
    <col min="8707" max="8707" width="5.28515625" style="15" customWidth="1"/>
    <col min="8708" max="8708" width="2" style="15" customWidth="1"/>
    <col min="8709" max="8709" width="41.7109375" style="15" customWidth="1"/>
    <col min="8710" max="8710" width="12" style="15" customWidth="1"/>
    <col min="8711" max="8711" width="11" style="15" customWidth="1"/>
    <col min="8712" max="8712" width="17.85546875" style="15" customWidth="1"/>
    <col min="8713" max="8713" width="21" style="15" customWidth="1"/>
    <col min="8714" max="8961" width="9.140625" style="15"/>
    <col min="8962" max="8962" width="4.28515625" style="15" customWidth="1"/>
    <col min="8963" max="8963" width="5.28515625" style="15" customWidth="1"/>
    <col min="8964" max="8964" width="2" style="15" customWidth="1"/>
    <col min="8965" max="8965" width="41.7109375" style="15" customWidth="1"/>
    <col min="8966" max="8966" width="12" style="15" customWidth="1"/>
    <col min="8967" max="8967" width="11" style="15" customWidth="1"/>
    <col min="8968" max="8968" width="17.85546875" style="15" customWidth="1"/>
    <col min="8969" max="8969" width="21" style="15" customWidth="1"/>
    <col min="8970" max="9217" width="9.140625" style="15"/>
    <col min="9218" max="9218" width="4.28515625" style="15" customWidth="1"/>
    <col min="9219" max="9219" width="5.28515625" style="15" customWidth="1"/>
    <col min="9220" max="9220" width="2" style="15" customWidth="1"/>
    <col min="9221" max="9221" width="41.7109375" style="15" customWidth="1"/>
    <col min="9222" max="9222" width="12" style="15" customWidth="1"/>
    <col min="9223" max="9223" width="11" style="15" customWidth="1"/>
    <col min="9224" max="9224" width="17.85546875" style="15" customWidth="1"/>
    <col min="9225" max="9225" width="21" style="15" customWidth="1"/>
    <col min="9226" max="9473" width="9.140625" style="15"/>
    <col min="9474" max="9474" width="4.28515625" style="15" customWidth="1"/>
    <col min="9475" max="9475" width="5.28515625" style="15" customWidth="1"/>
    <col min="9476" max="9476" width="2" style="15" customWidth="1"/>
    <col min="9477" max="9477" width="41.7109375" style="15" customWidth="1"/>
    <col min="9478" max="9478" width="12" style="15" customWidth="1"/>
    <col min="9479" max="9479" width="11" style="15" customWidth="1"/>
    <col min="9480" max="9480" width="17.85546875" style="15" customWidth="1"/>
    <col min="9481" max="9481" width="21" style="15" customWidth="1"/>
    <col min="9482" max="9729" width="9.140625" style="15"/>
    <col min="9730" max="9730" width="4.28515625" style="15" customWidth="1"/>
    <col min="9731" max="9731" width="5.28515625" style="15" customWidth="1"/>
    <col min="9732" max="9732" width="2" style="15" customWidth="1"/>
    <col min="9733" max="9733" width="41.7109375" style="15" customWidth="1"/>
    <col min="9734" max="9734" width="12" style="15" customWidth="1"/>
    <col min="9735" max="9735" width="11" style="15" customWidth="1"/>
    <col min="9736" max="9736" width="17.85546875" style="15" customWidth="1"/>
    <col min="9737" max="9737" width="21" style="15" customWidth="1"/>
    <col min="9738" max="9985" width="9.140625" style="15"/>
    <col min="9986" max="9986" width="4.28515625" style="15" customWidth="1"/>
    <col min="9987" max="9987" width="5.28515625" style="15" customWidth="1"/>
    <col min="9988" max="9988" width="2" style="15" customWidth="1"/>
    <col min="9989" max="9989" width="41.7109375" style="15" customWidth="1"/>
    <col min="9990" max="9990" width="12" style="15" customWidth="1"/>
    <col min="9991" max="9991" width="11" style="15" customWidth="1"/>
    <col min="9992" max="9992" width="17.85546875" style="15" customWidth="1"/>
    <col min="9993" max="9993" width="21" style="15" customWidth="1"/>
    <col min="9994" max="10241" width="9.140625" style="15"/>
    <col min="10242" max="10242" width="4.28515625" style="15" customWidth="1"/>
    <col min="10243" max="10243" width="5.28515625" style="15" customWidth="1"/>
    <col min="10244" max="10244" width="2" style="15" customWidth="1"/>
    <col min="10245" max="10245" width="41.7109375" style="15" customWidth="1"/>
    <col min="10246" max="10246" width="12" style="15" customWidth="1"/>
    <col min="10247" max="10247" width="11" style="15" customWidth="1"/>
    <col min="10248" max="10248" width="17.85546875" style="15" customWidth="1"/>
    <col min="10249" max="10249" width="21" style="15" customWidth="1"/>
    <col min="10250" max="10497" width="9.140625" style="15"/>
    <col min="10498" max="10498" width="4.28515625" style="15" customWidth="1"/>
    <col min="10499" max="10499" width="5.28515625" style="15" customWidth="1"/>
    <col min="10500" max="10500" width="2" style="15" customWidth="1"/>
    <col min="10501" max="10501" width="41.7109375" style="15" customWidth="1"/>
    <col min="10502" max="10502" width="12" style="15" customWidth="1"/>
    <col min="10503" max="10503" width="11" style="15" customWidth="1"/>
    <col min="10504" max="10504" width="17.85546875" style="15" customWidth="1"/>
    <col min="10505" max="10505" width="21" style="15" customWidth="1"/>
    <col min="10506" max="10753" width="9.140625" style="15"/>
    <col min="10754" max="10754" width="4.28515625" style="15" customWidth="1"/>
    <col min="10755" max="10755" width="5.28515625" style="15" customWidth="1"/>
    <col min="10756" max="10756" width="2" style="15" customWidth="1"/>
    <col min="10757" max="10757" width="41.7109375" style="15" customWidth="1"/>
    <col min="10758" max="10758" width="12" style="15" customWidth="1"/>
    <col min="10759" max="10759" width="11" style="15" customWidth="1"/>
    <col min="10760" max="10760" width="17.85546875" style="15" customWidth="1"/>
    <col min="10761" max="10761" width="21" style="15" customWidth="1"/>
    <col min="10762" max="11009" width="9.140625" style="15"/>
    <col min="11010" max="11010" width="4.28515625" style="15" customWidth="1"/>
    <col min="11011" max="11011" width="5.28515625" style="15" customWidth="1"/>
    <col min="11012" max="11012" width="2" style="15" customWidth="1"/>
    <col min="11013" max="11013" width="41.7109375" style="15" customWidth="1"/>
    <col min="11014" max="11014" width="12" style="15" customWidth="1"/>
    <col min="11015" max="11015" width="11" style="15" customWidth="1"/>
    <col min="11016" max="11016" width="17.85546875" style="15" customWidth="1"/>
    <col min="11017" max="11017" width="21" style="15" customWidth="1"/>
    <col min="11018" max="11265" width="9.140625" style="15"/>
    <col min="11266" max="11266" width="4.28515625" style="15" customWidth="1"/>
    <col min="11267" max="11267" width="5.28515625" style="15" customWidth="1"/>
    <col min="11268" max="11268" width="2" style="15" customWidth="1"/>
    <col min="11269" max="11269" width="41.7109375" style="15" customWidth="1"/>
    <col min="11270" max="11270" width="12" style="15" customWidth="1"/>
    <col min="11271" max="11271" width="11" style="15" customWidth="1"/>
    <col min="11272" max="11272" width="17.85546875" style="15" customWidth="1"/>
    <col min="11273" max="11273" width="21" style="15" customWidth="1"/>
    <col min="11274" max="11521" width="9.140625" style="15"/>
    <col min="11522" max="11522" width="4.28515625" style="15" customWidth="1"/>
    <col min="11523" max="11523" width="5.28515625" style="15" customWidth="1"/>
    <col min="11524" max="11524" width="2" style="15" customWidth="1"/>
    <col min="11525" max="11525" width="41.7109375" style="15" customWidth="1"/>
    <col min="11526" max="11526" width="12" style="15" customWidth="1"/>
    <col min="11527" max="11527" width="11" style="15" customWidth="1"/>
    <col min="11528" max="11528" width="17.85546875" style="15" customWidth="1"/>
    <col min="11529" max="11529" width="21" style="15" customWidth="1"/>
    <col min="11530" max="11777" width="9.140625" style="15"/>
    <col min="11778" max="11778" width="4.28515625" style="15" customWidth="1"/>
    <col min="11779" max="11779" width="5.28515625" style="15" customWidth="1"/>
    <col min="11780" max="11780" width="2" style="15" customWidth="1"/>
    <col min="11781" max="11781" width="41.7109375" style="15" customWidth="1"/>
    <col min="11782" max="11782" width="12" style="15" customWidth="1"/>
    <col min="11783" max="11783" width="11" style="15" customWidth="1"/>
    <col min="11784" max="11784" width="17.85546875" style="15" customWidth="1"/>
    <col min="11785" max="11785" width="21" style="15" customWidth="1"/>
    <col min="11786" max="12033" width="9.140625" style="15"/>
    <col min="12034" max="12034" width="4.28515625" style="15" customWidth="1"/>
    <col min="12035" max="12035" width="5.28515625" style="15" customWidth="1"/>
    <col min="12036" max="12036" width="2" style="15" customWidth="1"/>
    <col min="12037" max="12037" width="41.7109375" style="15" customWidth="1"/>
    <col min="12038" max="12038" width="12" style="15" customWidth="1"/>
    <col min="12039" max="12039" width="11" style="15" customWidth="1"/>
    <col min="12040" max="12040" width="17.85546875" style="15" customWidth="1"/>
    <col min="12041" max="12041" width="21" style="15" customWidth="1"/>
    <col min="12042" max="12289" width="9.140625" style="15"/>
    <col min="12290" max="12290" width="4.28515625" style="15" customWidth="1"/>
    <col min="12291" max="12291" width="5.28515625" style="15" customWidth="1"/>
    <col min="12292" max="12292" width="2" style="15" customWidth="1"/>
    <col min="12293" max="12293" width="41.7109375" style="15" customWidth="1"/>
    <col min="12294" max="12294" width="12" style="15" customWidth="1"/>
    <col min="12295" max="12295" width="11" style="15" customWidth="1"/>
    <col min="12296" max="12296" width="17.85546875" style="15" customWidth="1"/>
    <col min="12297" max="12297" width="21" style="15" customWidth="1"/>
    <col min="12298" max="12545" width="9.140625" style="15"/>
    <col min="12546" max="12546" width="4.28515625" style="15" customWidth="1"/>
    <col min="12547" max="12547" width="5.28515625" style="15" customWidth="1"/>
    <col min="12548" max="12548" width="2" style="15" customWidth="1"/>
    <col min="12549" max="12549" width="41.7109375" style="15" customWidth="1"/>
    <col min="12550" max="12550" width="12" style="15" customWidth="1"/>
    <col min="12551" max="12551" width="11" style="15" customWidth="1"/>
    <col min="12552" max="12552" width="17.85546875" style="15" customWidth="1"/>
    <col min="12553" max="12553" width="21" style="15" customWidth="1"/>
    <col min="12554" max="12801" width="9.140625" style="15"/>
    <col min="12802" max="12802" width="4.28515625" style="15" customWidth="1"/>
    <col min="12803" max="12803" width="5.28515625" style="15" customWidth="1"/>
    <col min="12804" max="12804" width="2" style="15" customWidth="1"/>
    <col min="12805" max="12805" width="41.7109375" style="15" customWidth="1"/>
    <col min="12806" max="12806" width="12" style="15" customWidth="1"/>
    <col min="12807" max="12807" width="11" style="15" customWidth="1"/>
    <col min="12808" max="12808" width="17.85546875" style="15" customWidth="1"/>
    <col min="12809" max="12809" width="21" style="15" customWidth="1"/>
    <col min="12810" max="13057" width="9.140625" style="15"/>
    <col min="13058" max="13058" width="4.28515625" style="15" customWidth="1"/>
    <col min="13059" max="13059" width="5.28515625" style="15" customWidth="1"/>
    <col min="13060" max="13060" width="2" style="15" customWidth="1"/>
    <col min="13061" max="13061" width="41.7109375" style="15" customWidth="1"/>
    <col min="13062" max="13062" width="12" style="15" customWidth="1"/>
    <col min="13063" max="13063" width="11" style="15" customWidth="1"/>
    <col min="13064" max="13064" width="17.85546875" style="15" customWidth="1"/>
    <col min="13065" max="13065" width="21" style="15" customWidth="1"/>
    <col min="13066" max="13313" width="9.140625" style="15"/>
    <col min="13314" max="13314" width="4.28515625" style="15" customWidth="1"/>
    <col min="13315" max="13315" width="5.28515625" style="15" customWidth="1"/>
    <col min="13316" max="13316" width="2" style="15" customWidth="1"/>
    <col min="13317" max="13317" width="41.7109375" style="15" customWidth="1"/>
    <col min="13318" max="13318" width="12" style="15" customWidth="1"/>
    <col min="13319" max="13319" width="11" style="15" customWidth="1"/>
    <col min="13320" max="13320" width="17.85546875" style="15" customWidth="1"/>
    <col min="13321" max="13321" width="21" style="15" customWidth="1"/>
    <col min="13322" max="13569" width="9.140625" style="15"/>
    <col min="13570" max="13570" width="4.28515625" style="15" customWidth="1"/>
    <col min="13571" max="13571" width="5.28515625" style="15" customWidth="1"/>
    <col min="13572" max="13572" width="2" style="15" customWidth="1"/>
    <col min="13573" max="13573" width="41.7109375" style="15" customWidth="1"/>
    <col min="13574" max="13574" width="12" style="15" customWidth="1"/>
    <col min="13575" max="13575" width="11" style="15" customWidth="1"/>
    <col min="13576" max="13576" width="17.85546875" style="15" customWidth="1"/>
    <col min="13577" max="13577" width="21" style="15" customWidth="1"/>
    <col min="13578" max="13825" width="9.140625" style="15"/>
    <col min="13826" max="13826" width="4.28515625" style="15" customWidth="1"/>
    <col min="13827" max="13827" width="5.28515625" style="15" customWidth="1"/>
    <col min="13828" max="13828" width="2" style="15" customWidth="1"/>
    <col min="13829" max="13829" width="41.7109375" style="15" customWidth="1"/>
    <col min="13830" max="13830" width="12" style="15" customWidth="1"/>
    <col min="13831" max="13831" width="11" style="15" customWidth="1"/>
    <col min="13832" max="13832" width="17.85546875" style="15" customWidth="1"/>
    <col min="13833" max="13833" width="21" style="15" customWidth="1"/>
    <col min="13834" max="14081" width="9.140625" style="15"/>
    <col min="14082" max="14082" width="4.28515625" style="15" customWidth="1"/>
    <col min="14083" max="14083" width="5.28515625" style="15" customWidth="1"/>
    <col min="14084" max="14084" width="2" style="15" customWidth="1"/>
    <col min="14085" max="14085" width="41.7109375" style="15" customWidth="1"/>
    <col min="14086" max="14086" width="12" style="15" customWidth="1"/>
    <col min="14087" max="14087" width="11" style="15" customWidth="1"/>
    <col min="14088" max="14088" width="17.85546875" style="15" customWidth="1"/>
    <col min="14089" max="14089" width="21" style="15" customWidth="1"/>
    <col min="14090" max="14337" width="9.140625" style="15"/>
    <col min="14338" max="14338" width="4.28515625" style="15" customWidth="1"/>
    <col min="14339" max="14339" width="5.28515625" style="15" customWidth="1"/>
    <col min="14340" max="14340" width="2" style="15" customWidth="1"/>
    <col min="14341" max="14341" width="41.7109375" style="15" customWidth="1"/>
    <col min="14342" max="14342" width="12" style="15" customWidth="1"/>
    <col min="14343" max="14343" width="11" style="15" customWidth="1"/>
    <col min="14344" max="14344" width="17.85546875" style="15" customWidth="1"/>
    <col min="14345" max="14345" width="21" style="15" customWidth="1"/>
    <col min="14346" max="14593" width="9.140625" style="15"/>
    <col min="14594" max="14594" width="4.28515625" style="15" customWidth="1"/>
    <col min="14595" max="14595" width="5.28515625" style="15" customWidth="1"/>
    <col min="14596" max="14596" width="2" style="15" customWidth="1"/>
    <col min="14597" max="14597" width="41.7109375" style="15" customWidth="1"/>
    <col min="14598" max="14598" width="12" style="15" customWidth="1"/>
    <col min="14599" max="14599" width="11" style="15" customWidth="1"/>
    <col min="14600" max="14600" width="17.85546875" style="15" customWidth="1"/>
    <col min="14601" max="14601" width="21" style="15" customWidth="1"/>
    <col min="14602" max="14849" width="9.140625" style="15"/>
    <col min="14850" max="14850" width="4.28515625" style="15" customWidth="1"/>
    <col min="14851" max="14851" width="5.28515625" style="15" customWidth="1"/>
    <col min="14852" max="14852" width="2" style="15" customWidth="1"/>
    <col min="14853" max="14853" width="41.7109375" style="15" customWidth="1"/>
    <col min="14854" max="14854" width="12" style="15" customWidth="1"/>
    <col min="14855" max="14855" width="11" style="15" customWidth="1"/>
    <col min="14856" max="14856" width="17.85546875" style="15" customWidth="1"/>
    <col min="14857" max="14857" width="21" style="15" customWidth="1"/>
    <col min="14858" max="15105" width="9.140625" style="15"/>
    <col min="15106" max="15106" width="4.28515625" style="15" customWidth="1"/>
    <col min="15107" max="15107" width="5.28515625" style="15" customWidth="1"/>
    <col min="15108" max="15108" width="2" style="15" customWidth="1"/>
    <col min="15109" max="15109" width="41.7109375" style="15" customWidth="1"/>
    <col min="15110" max="15110" width="12" style="15" customWidth="1"/>
    <col min="15111" max="15111" width="11" style="15" customWidth="1"/>
    <col min="15112" max="15112" width="17.85546875" style="15" customWidth="1"/>
    <col min="15113" max="15113" width="21" style="15" customWidth="1"/>
    <col min="15114" max="15361" width="9.140625" style="15"/>
    <col min="15362" max="15362" width="4.28515625" style="15" customWidth="1"/>
    <col min="15363" max="15363" width="5.28515625" style="15" customWidth="1"/>
    <col min="15364" max="15364" width="2" style="15" customWidth="1"/>
    <col min="15365" max="15365" width="41.7109375" style="15" customWidth="1"/>
    <col min="15366" max="15366" width="12" style="15" customWidth="1"/>
    <col min="15367" max="15367" width="11" style="15" customWidth="1"/>
    <col min="15368" max="15368" width="17.85546875" style="15" customWidth="1"/>
    <col min="15369" max="15369" width="21" style="15" customWidth="1"/>
    <col min="15370" max="15617" width="9.140625" style="15"/>
    <col min="15618" max="15618" width="4.28515625" style="15" customWidth="1"/>
    <col min="15619" max="15619" width="5.28515625" style="15" customWidth="1"/>
    <col min="15620" max="15620" width="2" style="15" customWidth="1"/>
    <col min="15621" max="15621" width="41.7109375" style="15" customWidth="1"/>
    <col min="15622" max="15622" width="12" style="15" customWidth="1"/>
    <col min="15623" max="15623" width="11" style="15" customWidth="1"/>
    <col min="15624" max="15624" width="17.85546875" style="15" customWidth="1"/>
    <col min="15625" max="15625" width="21" style="15" customWidth="1"/>
    <col min="15626" max="15873" width="9.140625" style="15"/>
    <col min="15874" max="15874" width="4.28515625" style="15" customWidth="1"/>
    <col min="15875" max="15875" width="5.28515625" style="15" customWidth="1"/>
    <col min="15876" max="15876" width="2" style="15" customWidth="1"/>
    <col min="15877" max="15877" width="41.7109375" style="15" customWidth="1"/>
    <col min="15878" max="15878" width="12" style="15" customWidth="1"/>
    <col min="15879" max="15879" width="11" style="15" customWidth="1"/>
    <col min="15880" max="15880" width="17.85546875" style="15" customWidth="1"/>
    <col min="15881" max="15881" width="21" style="15" customWidth="1"/>
    <col min="15882" max="16129" width="9.140625" style="15"/>
    <col min="16130" max="16130" width="4.28515625" style="15" customWidth="1"/>
    <col min="16131" max="16131" width="5.28515625" style="15" customWidth="1"/>
    <col min="16132" max="16132" width="2" style="15" customWidth="1"/>
    <col min="16133" max="16133" width="41.7109375" style="15" customWidth="1"/>
    <col min="16134" max="16134" width="12" style="15" customWidth="1"/>
    <col min="16135" max="16135" width="11" style="15" customWidth="1"/>
    <col min="16136" max="16136" width="17.85546875" style="15" customWidth="1"/>
    <col min="16137" max="16137" width="21" style="15" customWidth="1"/>
    <col min="16138" max="16384" width="9.140625" style="15"/>
  </cols>
  <sheetData>
    <row r="1" spans="1:9" ht="15.95" customHeight="1" thickTop="1" thickBot="1" x14ac:dyDescent="0.25">
      <c r="A1" s="200"/>
      <c r="B1" s="201"/>
      <c r="C1" s="206" t="s">
        <v>113</v>
      </c>
      <c r="D1" s="207"/>
      <c r="E1" s="207"/>
      <c r="F1" s="207"/>
      <c r="G1" s="207"/>
      <c r="H1" s="207"/>
      <c r="I1" s="208"/>
    </row>
    <row r="2" spans="1:9" ht="12.95" customHeight="1" thickTop="1" x14ac:dyDescent="0.2">
      <c r="A2" s="202"/>
      <c r="B2" s="203"/>
      <c r="C2" s="211" t="s">
        <v>24</v>
      </c>
      <c r="D2" s="212"/>
      <c r="E2" s="212"/>
      <c r="F2" s="212"/>
      <c r="G2" s="212"/>
      <c r="H2" s="212"/>
      <c r="I2" s="213"/>
    </row>
    <row r="3" spans="1:9" ht="12.95" customHeight="1" x14ac:dyDescent="0.2">
      <c r="A3" s="202"/>
      <c r="B3" s="203"/>
      <c r="C3" s="214"/>
      <c r="D3" s="215"/>
      <c r="E3" s="215"/>
      <c r="F3" s="215"/>
      <c r="G3" s="215"/>
      <c r="H3" s="215"/>
      <c r="I3" s="216"/>
    </row>
    <row r="4" spans="1:9" ht="12.95" customHeight="1" thickBot="1" x14ac:dyDescent="0.25">
      <c r="A4" s="204"/>
      <c r="B4" s="205"/>
      <c r="C4" s="217"/>
      <c r="D4" s="218"/>
      <c r="E4" s="218"/>
      <c r="F4" s="218"/>
      <c r="G4" s="218"/>
      <c r="H4" s="218"/>
      <c r="I4" s="219"/>
    </row>
    <row r="5" spans="1:9" ht="15.75" customHeight="1" thickTop="1" x14ac:dyDescent="0.2">
      <c r="A5" s="20"/>
      <c r="B5" s="20"/>
      <c r="C5" s="21"/>
      <c r="D5" s="21"/>
      <c r="E5" s="21"/>
      <c r="F5" s="21"/>
      <c r="G5" s="21"/>
      <c r="H5" s="21"/>
      <c r="I5" s="22"/>
    </row>
    <row r="6" spans="1:9" ht="14.25" customHeight="1" x14ac:dyDescent="0.2">
      <c r="A6" s="210" t="s">
        <v>24</v>
      </c>
      <c r="B6" s="210"/>
      <c r="C6" s="210"/>
      <c r="D6" s="210"/>
      <c r="E6" s="210"/>
      <c r="F6" s="210"/>
      <c r="G6" s="210"/>
      <c r="H6" s="210"/>
      <c r="I6" s="210"/>
    </row>
    <row r="7" spans="1:9" ht="6.75" customHeight="1" x14ac:dyDescent="0.2">
      <c r="A7" s="137"/>
      <c r="B7" s="133"/>
      <c r="C7" s="133"/>
      <c r="D7" s="133"/>
      <c r="E7" s="133"/>
      <c r="F7" s="133"/>
      <c r="G7" s="133"/>
      <c r="H7" s="133"/>
      <c r="I7" s="133"/>
    </row>
    <row r="8" spans="1:9" ht="11.1" customHeight="1" x14ac:dyDescent="0.2">
      <c r="A8" s="209" t="str">
        <f>"Nomor SPBJ : "&amp;[1]Sheet1!$CJ$2&amp;""</f>
        <v>Nomor SPBJ : 022.SPBJ/DAN.02.01/210200/2020</v>
      </c>
      <c r="B8" s="209"/>
      <c r="C8" s="209"/>
      <c r="D8" s="209"/>
      <c r="E8" s="209"/>
      <c r="F8" s="209"/>
      <c r="G8" s="209"/>
      <c r="H8" s="209"/>
      <c r="I8" s="209"/>
    </row>
    <row r="9" spans="1:9" ht="11.1" customHeight="1" x14ac:dyDescent="0.2">
      <c r="A9" s="209" t="str">
        <f>"Tanggal : "&amp;[1]Sheet1!$CK$2&amp;""</f>
        <v>Tanggal :   18 Agustus 2020</v>
      </c>
      <c r="B9" s="209"/>
      <c r="C9" s="209"/>
      <c r="D9" s="209"/>
      <c r="E9" s="209"/>
      <c r="F9" s="209"/>
      <c r="G9" s="209"/>
      <c r="H9" s="209"/>
      <c r="I9" s="209"/>
    </row>
    <row r="10" spans="1:9" ht="12.75" customHeight="1" x14ac:dyDescent="0.2">
      <c r="A10" s="133"/>
      <c r="B10" s="133"/>
      <c r="C10" s="133"/>
      <c r="D10" s="133"/>
      <c r="E10" s="133"/>
      <c r="F10" s="133"/>
      <c r="G10" s="133"/>
      <c r="H10" s="133"/>
      <c r="I10" s="133"/>
    </row>
    <row r="11" spans="1:9" ht="12.75" customHeight="1" x14ac:dyDescent="0.2">
      <c r="A11" s="220"/>
      <c r="B11" s="220"/>
      <c r="C11" s="220"/>
      <c r="D11" s="220"/>
      <c r="E11" s="220"/>
      <c r="F11" s="220"/>
      <c r="G11" s="220"/>
      <c r="H11" s="220"/>
      <c r="I11" s="220"/>
    </row>
    <row r="12" spans="1:9" s="63" customFormat="1" ht="11.1" customHeight="1" x14ac:dyDescent="0.25">
      <c r="A12" s="221" t="str">
        <f>"Pada hari ini "&amp;[1]Sheet1!$CL$2&amp;" tanggal "&amp;[1]Sheet1!$CM$2&amp;" bulan"&amp;[1]Sheet1!$CN$2&amp;" tahun "&amp;[1]Sheet1!$CO$2&amp;" di Pekanbaru, yang bertanda tangan dibawah ini:"</f>
        <v>Pada hari ini  Selasa tanggal Delapan belas bulan  Agustus  tahun Dua ribu dua puluh di Pekanbaru, yang bertanda tangan dibawah ini:</v>
      </c>
      <c r="B12" s="221"/>
      <c r="C12" s="221"/>
      <c r="D12" s="221"/>
      <c r="E12" s="221"/>
      <c r="F12" s="221"/>
      <c r="G12" s="221"/>
      <c r="H12" s="221"/>
      <c r="I12" s="221"/>
    </row>
    <row r="13" spans="1:9" s="63" customFormat="1" ht="4.5" customHeight="1" x14ac:dyDescent="0.25">
      <c r="A13" s="173"/>
      <c r="B13" s="173"/>
      <c r="C13" s="173"/>
      <c r="D13" s="173"/>
      <c r="E13" s="173"/>
      <c r="F13" s="173"/>
      <c r="G13" s="173"/>
      <c r="H13" s="173"/>
      <c r="I13" s="173"/>
    </row>
    <row r="14" spans="1:9" ht="11.1" customHeight="1" x14ac:dyDescent="0.2">
      <c r="A14" s="156" t="s">
        <v>96</v>
      </c>
      <c r="B14" s="233" t="s">
        <v>114</v>
      </c>
      <c r="C14" s="233"/>
      <c r="D14" s="233"/>
      <c r="E14" s="233"/>
      <c r="F14" s="175"/>
      <c r="G14" s="175"/>
      <c r="H14" s="175"/>
      <c r="I14" s="175"/>
    </row>
    <row r="15" spans="1:9" ht="24.95" customHeight="1" x14ac:dyDescent="0.2">
      <c r="A15" s="172"/>
      <c r="B15" s="180" t="str">
        <f>"Dalam hal ini diwakili oleh "&amp;[1]Sheet1!$AL$2&amp;" selaku "&amp;[1]Sheet1!$AM$2&amp;" Manager PT PLN (Persero) Unit Pelaksana Pengendalian Pembangkitan Pekanbaru berkedudukan di Jl. Tanjung Datuk No. 74, Pesisir, Kec. Lima Puluh, Kota Pekanbaru, Riau 28155 selanjutnya disebut sebagai PIHAK PERTAMA, maka berdasarkan :"</f>
        <v>Dalam hal ini diwakili oleh Rahmat Dian Amir selaku  Manager PT PLN (Persero) Unit Pelaksana Pengendalian Pembangkitan Pekanbaru berkedudukan di Jl. Tanjung Datuk No. 74, Pesisir, Kec. Lima Puluh, Kota Pekanbaru, Riau 28155 selanjutnya disebut sebagai PIHAK PERTAMA, maka berdasarkan :</v>
      </c>
      <c r="C15" s="180"/>
      <c r="D15" s="180"/>
      <c r="E15" s="180"/>
      <c r="F15" s="180"/>
      <c r="G15" s="180"/>
      <c r="H15" s="180"/>
      <c r="I15" s="180"/>
    </row>
    <row r="16" spans="1:9" s="24" customFormat="1" ht="11.1" customHeight="1" x14ac:dyDescent="0.25">
      <c r="A16" s="25"/>
      <c r="B16" s="174" t="s">
        <v>106</v>
      </c>
      <c r="C16" s="154"/>
      <c r="D16" s="173" t="s">
        <v>26</v>
      </c>
      <c r="E16" s="223" t="str">
        <f>[1]Sheet1!$BI$2</f>
        <v>172.UND-SP/DAN.02.01/210200/2020</v>
      </c>
      <c r="F16" s="223"/>
      <c r="G16" s="173" t="s">
        <v>45</v>
      </c>
      <c r="H16" s="221" t="str">
        <f>": "&amp;[1]Sheet1!$BJ$2</f>
        <v>:   11 Agustus 2020</v>
      </c>
      <c r="I16" s="221"/>
    </row>
    <row r="17" spans="1:9" s="24" customFormat="1" ht="11.1" customHeight="1" x14ac:dyDescent="0.25">
      <c r="A17" s="25"/>
      <c r="B17" s="171" t="s">
        <v>99</v>
      </c>
      <c r="C17" s="154"/>
      <c r="D17" s="173" t="s">
        <v>26</v>
      </c>
      <c r="E17" s="223" t="str">
        <f>[1]Sheet1!$CD$2</f>
        <v>172.BAHKTNH-SP/DAN.02.01/210200/2020</v>
      </c>
      <c r="F17" s="223"/>
      <c r="G17" s="173" t="s">
        <v>44</v>
      </c>
      <c r="H17" s="221" t="str">
        <f>": "&amp;[1]Sheet1!$CE$2</f>
        <v>:   14 Agustus 2020</v>
      </c>
      <c r="I17" s="221"/>
    </row>
    <row r="18" spans="1:9" s="24" customFormat="1" ht="5.0999999999999996" customHeight="1" x14ac:dyDescent="0.25">
      <c r="A18" s="25"/>
      <c r="B18" s="134"/>
      <c r="C18" s="26"/>
      <c r="D18" s="170"/>
      <c r="E18" s="176"/>
      <c r="F18" s="176"/>
      <c r="G18" s="170"/>
      <c r="H18" s="170"/>
      <c r="I18" s="170"/>
    </row>
    <row r="19" spans="1:9" s="148" customFormat="1" ht="11.1" customHeight="1" x14ac:dyDescent="0.25">
      <c r="A19" s="237" t="s">
        <v>97</v>
      </c>
      <c r="B19" s="237"/>
      <c r="C19" s="237"/>
      <c r="D19" s="237"/>
      <c r="E19" s="237"/>
      <c r="F19" s="237"/>
      <c r="G19" s="237"/>
      <c r="H19" s="237"/>
      <c r="I19" s="237"/>
    </row>
    <row r="20" spans="1:9" s="158" customFormat="1" ht="11.1" customHeight="1" x14ac:dyDescent="0.25">
      <c r="A20" s="156" t="s">
        <v>98</v>
      </c>
      <c r="B20" s="233" t="str">
        <f>[1]Sheet1!$CV$2</f>
        <v>PT PRIMER INDO PERKASA</v>
      </c>
      <c r="C20" s="233"/>
      <c r="D20" s="157"/>
      <c r="E20" s="175"/>
      <c r="F20" s="175"/>
      <c r="G20" s="175"/>
      <c r="H20" s="175"/>
      <c r="I20" s="175"/>
    </row>
    <row r="21" spans="1:9" ht="36" customHeight="1" x14ac:dyDescent="0.2">
      <c r="A21" s="172"/>
      <c r="B21" s="180" t="str">
        <f>"Dalam hal ini diwakili "&amp;[1]Sheet1!$CW$2&amp;" selaku "&amp;[1]Sheet1!$DD$2&amp;", berkedudukan di "&amp;[1]Sheet1!$CY$2&amp;" bertindak dalam jabatannya tersebut yang selanjutnya disebut sebagai PIHAK KEDUA untuk mengirimkan barang dengan memperhatikan syarat-syarat dan ketentuan sebagai berikut :"</f>
        <v>Dalam hal ini diwakili MUHAMMAD WAHYU GHIFARY, BSM selaku Direktur, berkedudukan di Jl. Amal Perumahan Bumi Tangor Lestari Blok L 14, Kelurahan Mentangor, Kecamatan Tenayan Raya, Kota Pekanbaru bertindak dalam jabatannya tersebut yang selanjutnya disebut sebagai PIHAK KEDUA untuk mengirimkan barang dengan memperhatikan syarat-syarat dan ketentuan sebagai berikut :</v>
      </c>
      <c r="C21" s="180"/>
      <c r="D21" s="180"/>
      <c r="E21" s="180"/>
      <c r="F21" s="180"/>
      <c r="G21" s="180"/>
      <c r="H21" s="180"/>
      <c r="I21" s="180"/>
    </row>
    <row r="22" spans="1:9" ht="5.0999999999999996" customHeight="1" x14ac:dyDescent="0.2">
      <c r="A22" s="138"/>
      <c r="B22" s="138"/>
      <c r="C22" s="138"/>
      <c r="D22" s="138"/>
      <c r="E22" s="138"/>
      <c r="F22" s="138"/>
      <c r="G22" s="138"/>
      <c r="H22" s="138"/>
      <c r="I22" s="138"/>
    </row>
    <row r="23" spans="1:9" s="24" customFormat="1" ht="24.95" customHeight="1" x14ac:dyDescent="0.25">
      <c r="A23" s="27" t="s">
        <v>27</v>
      </c>
      <c r="B23" s="28" t="s">
        <v>100</v>
      </c>
      <c r="C23" s="136"/>
      <c r="D23" s="136" t="s">
        <v>26</v>
      </c>
      <c r="E23" s="198" t="str">
        <f>[1]Sheet1!$A$2</f>
        <v>PENGADAAN PERLENGKAPAN IT UPDK PEKANBARU: KLONING WOIS SYSTEM</v>
      </c>
      <c r="F23" s="198"/>
      <c r="G23" s="198"/>
      <c r="H23" s="198"/>
      <c r="I23" s="198"/>
    </row>
    <row r="24" spans="1:9" s="24" customFormat="1" ht="6" customHeight="1" x14ac:dyDescent="0.25">
      <c r="A24" s="136"/>
      <c r="B24" s="136"/>
      <c r="C24" s="136"/>
      <c r="D24" s="136"/>
      <c r="E24" s="136"/>
      <c r="F24" s="136"/>
      <c r="G24" s="136"/>
      <c r="H24" s="136"/>
      <c r="I24" s="136"/>
    </row>
    <row r="25" spans="1:9" s="24" customFormat="1" ht="11.1" customHeight="1" thickBot="1" x14ac:dyDescent="0.3">
      <c r="A25" s="156" t="s">
        <v>35</v>
      </c>
      <c r="B25" s="159" t="s">
        <v>101</v>
      </c>
      <c r="C25" s="154"/>
      <c r="D25" s="26"/>
      <c r="E25" s="26"/>
      <c r="F25" s="26"/>
      <c r="G25" s="26"/>
      <c r="H25" s="26"/>
      <c r="I25" s="26"/>
    </row>
    <row r="26" spans="1:9" s="24" customFormat="1" ht="12" customHeight="1" x14ac:dyDescent="0.25">
      <c r="A26" s="231" t="s">
        <v>21</v>
      </c>
      <c r="B26" s="184" t="s">
        <v>0</v>
      </c>
      <c r="C26" s="185"/>
      <c r="D26" s="185"/>
      <c r="E26" s="185"/>
      <c r="F26" s="182" t="s">
        <v>1</v>
      </c>
      <c r="G26" s="182" t="s">
        <v>2</v>
      </c>
      <c r="H26" s="166" t="s">
        <v>41</v>
      </c>
      <c r="I26" s="167" t="s">
        <v>42</v>
      </c>
    </row>
    <row r="27" spans="1:9" s="24" customFormat="1" ht="12" customHeight="1" thickBot="1" x14ac:dyDescent="0.3">
      <c r="A27" s="232"/>
      <c r="B27" s="186"/>
      <c r="C27" s="187"/>
      <c r="D27" s="187"/>
      <c r="E27" s="187"/>
      <c r="F27" s="183"/>
      <c r="G27" s="183"/>
      <c r="H27" s="168" t="s">
        <v>6</v>
      </c>
      <c r="I27" s="169" t="s">
        <v>6</v>
      </c>
    </row>
    <row r="28" spans="1:9" s="24" customFormat="1" ht="9" customHeight="1" thickBot="1" x14ac:dyDescent="0.3">
      <c r="A28" s="139">
        <v>1</v>
      </c>
      <c r="B28" s="188">
        <v>2</v>
      </c>
      <c r="C28" s="189"/>
      <c r="D28" s="189"/>
      <c r="E28" s="189"/>
      <c r="F28" s="140">
        <v>3</v>
      </c>
      <c r="G28" s="141">
        <v>4</v>
      </c>
      <c r="H28" s="142">
        <v>5</v>
      </c>
      <c r="I28" s="143">
        <v>6</v>
      </c>
    </row>
    <row r="29" spans="1:9" s="24" customFormat="1" ht="12" customHeight="1" x14ac:dyDescent="0.25">
      <c r="A29" s="29"/>
      <c r="B29" s="190"/>
      <c r="C29" s="191"/>
      <c r="D29" s="191"/>
      <c r="E29" s="191"/>
      <c r="F29" s="30"/>
      <c r="G29" s="30"/>
      <c r="H29" s="31"/>
      <c r="I29" s="32"/>
    </row>
    <row r="30" spans="1:9" s="24" customFormat="1" ht="12" customHeight="1" x14ac:dyDescent="0.25">
      <c r="A30" s="33">
        <v>1</v>
      </c>
      <c r="B30" s="160" t="s">
        <v>117</v>
      </c>
      <c r="C30" s="135"/>
      <c r="D30" s="135"/>
      <c r="E30" s="135"/>
      <c r="F30" s="30">
        <v>1</v>
      </c>
      <c r="G30" s="30" t="s">
        <v>119</v>
      </c>
      <c r="H30" s="178">
        <v>17550000</v>
      </c>
      <c r="I30" s="32">
        <f>H30*F30</f>
        <v>17550000</v>
      </c>
    </row>
    <row r="31" spans="1:9" s="24" customFormat="1" ht="12" customHeight="1" x14ac:dyDescent="0.25">
      <c r="A31" s="34">
        <v>2</v>
      </c>
      <c r="B31" s="192" t="s">
        <v>118</v>
      </c>
      <c r="C31" s="193"/>
      <c r="D31" s="193"/>
      <c r="E31" s="194"/>
      <c r="F31" s="35">
        <v>1</v>
      </c>
      <c r="G31" s="35" t="s">
        <v>119</v>
      </c>
      <c r="H31" s="179">
        <v>16250000</v>
      </c>
      <c r="I31" s="37">
        <f>H31*F31</f>
        <v>16250000</v>
      </c>
    </row>
    <row r="32" spans="1:9" s="24" customFormat="1" ht="12" customHeight="1" x14ac:dyDescent="0.25">
      <c r="A32" s="34"/>
      <c r="B32" s="144"/>
      <c r="C32" s="145"/>
      <c r="D32" s="145"/>
      <c r="E32" s="146"/>
      <c r="F32" s="35"/>
      <c r="G32" s="35"/>
      <c r="H32" s="36"/>
      <c r="I32" s="37"/>
    </row>
    <row r="33" spans="1:12" s="24" customFormat="1" ht="12" customHeight="1" x14ac:dyDescent="0.25">
      <c r="A33" s="34"/>
      <c r="B33" s="195"/>
      <c r="C33" s="196"/>
      <c r="D33" s="196"/>
      <c r="E33" s="197"/>
      <c r="F33" s="35"/>
      <c r="G33" s="35"/>
      <c r="H33" s="36"/>
      <c r="I33" s="37"/>
    </row>
    <row r="34" spans="1:12" s="24" customFormat="1" ht="12" customHeight="1" x14ac:dyDescent="0.25">
      <c r="A34" s="38"/>
      <c r="B34" s="228"/>
      <c r="C34" s="229"/>
      <c r="D34" s="229"/>
      <c r="E34" s="230"/>
      <c r="F34" s="39"/>
      <c r="G34" s="39"/>
      <c r="H34" s="40"/>
      <c r="I34" s="41"/>
    </row>
    <row r="35" spans="1:12" s="24" customFormat="1" ht="12" customHeight="1" x14ac:dyDescent="0.25">
      <c r="A35" s="42"/>
      <c r="B35" s="43" t="s">
        <v>7</v>
      </c>
      <c r="C35" s="43"/>
      <c r="D35" s="43"/>
      <c r="E35" s="43"/>
      <c r="F35" s="43"/>
      <c r="G35" s="43"/>
      <c r="H35" s="44" t="s">
        <v>5</v>
      </c>
      <c r="I35" s="45">
        <f>SUM(I29:I34)</f>
        <v>33800000</v>
      </c>
    </row>
    <row r="36" spans="1:12" s="24" customFormat="1" ht="12" customHeight="1" x14ac:dyDescent="0.25">
      <c r="A36" s="46"/>
      <c r="B36" s="224" t="str">
        <f>terbilang!B2</f>
        <v>(Tiga puluh tujuh juta seratus delapan puluh ribu rupiah)</v>
      </c>
      <c r="C36" s="224"/>
      <c r="D36" s="224"/>
      <c r="E36" s="224"/>
      <c r="F36" s="224"/>
      <c r="G36" s="225"/>
      <c r="H36" s="47" t="s">
        <v>22</v>
      </c>
      <c r="I36" s="48">
        <f>10%*I35</f>
        <v>3380000</v>
      </c>
    </row>
    <row r="37" spans="1:12" s="24" customFormat="1" ht="12" customHeight="1" thickBot="1" x14ac:dyDescent="0.3">
      <c r="A37" s="49"/>
      <c r="B37" s="226"/>
      <c r="C37" s="226"/>
      <c r="D37" s="226"/>
      <c r="E37" s="226"/>
      <c r="F37" s="226"/>
      <c r="G37" s="227"/>
      <c r="H37" s="50" t="s">
        <v>23</v>
      </c>
      <c r="I37" s="51">
        <f>I35+I36</f>
        <v>37180000</v>
      </c>
    </row>
    <row r="38" spans="1:12" s="24" customFormat="1" ht="6" customHeight="1" x14ac:dyDescent="0.25">
      <c r="A38" s="52"/>
      <c r="B38" s="52"/>
      <c r="C38" s="52"/>
      <c r="D38" s="52"/>
      <c r="E38" s="52"/>
      <c r="F38" s="52"/>
      <c r="G38" s="52"/>
      <c r="H38" s="52"/>
      <c r="I38" s="52"/>
    </row>
    <row r="39" spans="1:12" s="24" customFormat="1" ht="11.1" customHeight="1" x14ac:dyDescent="0.25">
      <c r="A39" s="53" t="s">
        <v>28</v>
      </c>
      <c r="B39" s="54" t="s">
        <v>46</v>
      </c>
      <c r="C39" s="52"/>
      <c r="D39" s="52"/>
      <c r="E39" s="52"/>
      <c r="F39" s="52"/>
      <c r="G39" s="52"/>
      <c r="H39" s="52"/>
      <c r="I39" s="52"/>
      <c r="L39" s="52"/>
    </row>
    <row r="40" spans="1:12" s="24" customFormat="1" ht="24.95" customHeight="1" x14ac:dyDescent="0.25">
      <c r="A40" s="55" t="s">
        <v>25</v>
      </c>
      <c r="B40" s="198" t="s">
        <v>107</v>
      </c>
      <c r="C40" s="198"/>
      <c r="D40" s="198"/>
      <c r="E40" s="198"/>
      <c r="F40" s="198"/>
      <c r="G40" s="198"/>
      <c r="H40" s="198"/>
      <c r="I40" s="198"/>
    </row>
    <row r="41" spans="1:12" s="24" customFormat="1" ht="36.75" customHeight="1" x14ac:dyDescent="0.25">
      <c r="A41" s="55" t="s">
        <v>10</v>
      </c>
      <c r="B41" s="180" t="str">
        <f>"Jika pekerjaan tidak dapat diselesaikan dalam jangka waktu pelaksanaan penyerahan / pengiriman barang karena kesalahan atau kelalaian PIHAK KEDUA maka PIHAK KEDUA berkewajiban untuk membayar denda kepada PIHAK PERTAMA sebesar 1%o (satu per seribu) dari "&amp;[1]Sheet1!$EZ$2&amp;" untuk setiap hari kalender keterlambatan dengan maksimum sebesar Jaminan Pemeliharaan atau sebesar 5% (lima persen) dari "&amp;[1]Sheet1!$EZ$2&amp;"."</f>
        <v>Jika pekerjaan tidak dapat diselesaikan dalam jangka waktu pelaksanaan penyerahan / pengiriman barang karena kesalahan atau kelalaian PIHAK KEDUA maka PIHAK KEDUA berkewajiban untuk membayar denda kepada PIHAK PERTAMA sebesar 1%o (satu per seribu) dari Total nilai SPBJ untuk setiap hari kalender keterlambatan dengan maksimum sebesar Jaminan Pemeliharaan atau sebesar 5% (lima persen) dari Total nilai SPBJ.</v>
      </c>
      <c r="C41" s="180"/>
      <c r="D41" s="180"/>
      <c r="E41" s="180"/>
      <c r="F41" s="180"/>
      <c r="G41" s="180"/>
      <c r="H41" s="180"/>
      <c r="I41" s="180"/>
    </row>
    <row r="42" spans="1:12" s="24" customFormat="1" ht="11.1" customHeight="1" x14ac:dyDescent="0.25">
      <c r="A42" s="161" t="s">
        <v>15</v>
      </c>
      <c r="B42" s="221" t="s">
        <v>30</v>
      </c>
      <c r="C42" s="221"/>
      <c r="D42" s="221"/>
      <c r="E42" s="221"/>
      <c r="F42" s="221"/>
      <c r="G42" s="221"/>
      <c r="H42" s="221"/>
      <c r="I42" s="221"/>
    </row>
    <row r="43" spans="1:12" s="24" customFormat="1" ht="11.1" customHeight="1" x14ac:dyDescent="0.25">
      <c r="A43" s="161" t="s">
        <v>29</v>
      </c>
      <c r="B43" s="148" t="s">
        <v>49</v>
      </c>
      <c r="C43" s="148"/>
      <c r="D43" s="149" t="s">
        <v>26</v>
      </c>
      <c r="E43" s="199" t="str">
        <f>[1]Sheet1!$N$2</f>
        <v>Harga Borongan (Lumpsum)</v>
      </c>
      <c r="F43" s="199"/>
      <c r="G43" s="199"/>
      <c r="H43" s="199"/>
      <c r="I43" s="199"/>
    </row>
    <row r="44" spans="1:12" s="24" customFormat="1" ht="11.1" customHeight="1" x14ac:dyDescent="0.25">
      <c r="A44" s="161" t="s">
        <v>31</v>
      </c>
      <c r="B44" s="148" t="s">
        <v>102</v>
      </c>
      <c r="C44" s="148"/>
      <c r="D44" s="149" t="s">
        <v>26</v>
      </c>
      <c r="E44" s="199" t="str">
        <f>[1]Sheet1!$I$2</f>
        <v>ULPLTG/MG Duri</v>
      </c>
      <c r="F44" s="199"/>
      <c r="G44" s="199"/>
      <c r="H44" s="199"/>
      <c r="I44" s="199"/>
    </row>
    <row r="45" spans="1:12" s="24" customFormat="1" ht="26.1" customHeight="1" x14ac:dyDescent="0.25">
      <c r="A45" s="55"/>
      <c r="B45" s="148"/>
      <c r="D45" s="56"/>
      <c r="E45" s="222" t="str">
        <f>[1]Sheet1!$J$2</f>
        <v>Jl. Sungai Kulim, Desa Balai Pungut, Kec. Pinggir, Kab. Bengkalis 28784</v>
      </c>
      <c r="F45" s="222"/>
      <c r="G45" s="222"/>
      <c r="H45" s="222"/>
      <c r="I45" s="222"/>
    </row>
    <row r="46" spans="1:12" s="24" customFormat="1" ht="11.1" customHeight="1" x14ac:dyDescent="0.25">
      <c r="A46" s="161" t="s">
        <v>32</v>
      </c>
      <c r="B46" s="148" t="s">
        <v>103</v>
      </c>
      <c r="C46" s="148"/>
      <c r="D46" s="149" t="s">
        <v>26</v>
      </c>
      <c r="E46" s="199" t="str">
        <f>[1]Sheet1!$Z$2&amp;" ("&amp;[1]Sheet1!$AA$2&amp;") hari kalender"</f>
        <v>90 (Sembilan puluh) hari kalender</v>
      </c>
      <c r="F46" s="199"/>
      <c r="G46" s="199"/>
      <c r="H46" s="199"/>
      <c r="I46" s="199"/>
    </row>
    <row r="47" spans="1:12" s="24" customFormat="1" ht="11.1" customHeight="1" x14ac:dyDescent="0.25">
      <c r="A47" s="161"/>
      <c r="B47" s="148"/>
      <c r="C47" s="148"/>
      <c r="D47" s="149"/>
      <c r="E47" s="199" t="str">
        <f>"Batas waktu pengiriman barang harus sudah diserahkan pada tanggal"&amp;[1]Sheet1!$AB$2&amp;""</f>
        <v>Batas waktu pengiriman barang harus sudah diserahkan pada tanggal  15 November 2020</v>
      </c>
      <c r="F47" s="199"/>
      <c r="G47" s="199"/>
      <c r="H47" s="199"/>
      <c r="I47" s="199"/>
    </row>
    <row r="48" spans="1:12" s="24" customFormat="1" ht="24.95" customHeight="1" x14ac:dyDescent="0.25">
      <c r="A48" s="55" t="s">
        <v>33</v>
      </c>
      <c r="B48" s="24" t="s">
        <v>48</v>
      </c>
      <c r="D48" s="56" t="s">
        <v>26</v>
      </c>
      <c r="E48" s="222" t="str">
        <f>"Barang yang diserahkan bebas dari kerusakan selama "&amp;[1]Sheet1!$X$2&amp;" ("&amp;[1]Sheet1!$Y$2&amp;") bulan terhitung sejak berita acara serah terima barang/jasa."</f>
        <v>Barang yang diserahkan bebas dari kerusakan selama 6 (Enam) bulan terhitung sejak berita acara serah terima barang/jasa.</v>
      </c>
      <c r="F48" s="222"/>
      <c r="G48" s="222"/>
      <c r="H48" s="222"/>
      <c r="I48" s="222"/>
    </row>
    <row r="49" spans="1:9" s="24" customFormat="1" ht="11.1" customHeight="1" x14ac:dyDescent="0.25">
      <c r="A49" s="161" t="s">
        <v>34</v>
      </c>
      <c r="B49" s="181" t="s">
        <v>47</v>
      </c>
      <c r="C49" s="181"/>
      <c r="D49" s="149" t="s">
        <v>26</v>
      </c>
      <c r="E49" s="235" t="str">
        <f>"- "&amp;[1]Sheet1!$DE$2&amp;" "&amp;[1]Sheet1!$AD$2&amp;" "&amp;[1]Sheet1!$AE$2&amp;""</f>
        <v>- PIHAK KEDUA menyerahkan Surat Asal Usul Barang dari Toko</v>
      </c>
      <c r="F49" s="235"/>
      <c r="G49" s="235"/>
      <c r="H49" s="235"/>
      <c r="I49" s="235"/>
    </row>
    <row r="50" spans="1:9" s="24" customFormat="1" ht="11.1" customHeight="1" x14ac:dyDescent="0.25">
      <c r="A50" s="161"/>
      <c r="B50" s="155"/>
      <c r="C50" s="155"/>
      <c r="D50" s="149"/>
    </row>
    <row r="51" spans="1:9" s="24" customFormat="1" ht="11.1" customHeight="1" x14ac:dyDescent="0.25">
      <c r="A51" s="161"/>
      <c r="B51" s="155"/>
      <c r="C51" s="155"/>
      <c r="D51" s="149"/>
      <c r="E51" s="236"/>
      <c r="F51" s="236"/>
      <c r="G51" s="236"/>
      <c r="H51" s="236"/>
      <c r="I51" s="236"/>
    </row>
    <row r="52" spans="1:9" s="24" customFormat="1" ht="3.95" customHeight="1" x14ac:dyDescent="0.25">
      <c r="A52" s="55"/>
      <c r="B52" s="134"/>
      <c r="C52" s="134"/>
      <c r="D52" s="56"/>
      <c r="E52" s="234"/>
      <c r="F52" s="234"/>
      <c r="G52" s="234"/>
      <c r="H52" s="234"/>
      <c r="I52" s="234"/>
    </row>
    <row r="53" spans="1:9" s="24" customFormat="1" ht="11.1" customHeight="1" x14ac:dyDescent="0.25">
      <c r="A53" s="161" t="s">
        <v>95</v>
      </c>
      <c r="B53" s="181" t="s">
        <v>43</v>
      </c>
      <c r="C53" s="181"/>
      <c r="D53" s="149" t="s">
        <v>26</v>
      </c>
      <c r="E53" s="199" t="str">
        <f>[1]Sheet1!$AQ$2&amp;" "&amp;[1]Sheet1!$AR$2&amp;""</f>
        <v xml:space="preserve"> Manager Bagian Enjiniring</v>
      </c>
      <c r="F53" s="199"/>
      <c r="G53" s="199"/>
      <c r="H53" s="199"/>
      <c r="I53" s="199"/>
    </row>
    <row r="54" spans="1:9" s="24" customFormat="1" ht="6" customHeight="1" x14ac:dyDescent="0.25">
      <c r="D54" s="56"/>
      <c r="E54" s="56"/>
      <c r="F54" s="56"/>
      <c r="G54" s="54"/>
      <c r="H54" s="57"/>
      <c r="I54" s="58"/>
    </row>
    <row r="55" spans="1:9" s="24" customFormat="1" ht="11.1" customHeight="1" x14ac:dyDescent="0.25">
      <c r="A55" s="162" t="s">
        <v>28</v>
      </c>
      <c r="B55" s="163" t="s">
        <v>11</v>
      </c>
      <c r="C55" s="148"/>
      <c r="D55" s="149"/>
      <c r="E55" s="149"/>
      <c r="F55" s="149"/>
      <c r="G55" s="153"/>
      <c r="H55" s="62"/>
      <c r="I55" s="152"/>
    </row>
    <row r="56" spans="1:9" s="24" customFormat="1" ht="24.95" customHeight="1" x14ac:dyDescent="0.25">
      <c r="A56" s="55" t="s">
        <v>25</v>
      </c>
      <c r="B56" s="180" t="str">
        <f>"PIHAK PERTAMA melakukan pembayaran kepada PIHAK KEDUA dengan sistem "&amp;[1]Sheet1!$M$2&amp;" serta pembayaran harus dipotong denda (apabila ada) dan pajak."</f>
        <v>PIHAK PERTAMA melakukan pembayaran kepada PIHAK KEDUA dengan sistem pembayaran secara sekaligus serta pembayaran harus dipotong denda (apabila ada) dan pajak.</v>
      </c>
      <c r="C56" s="180"/>
      <c r="D56" s="180"/>
      <c r="E56" s="180"/>
      <c r="F56" s="180"/>
      <c r="G56" s="180"/>
      <c r="H56" s="180"/>
      <c r="I56" s="180"/>
    </row>
    <row r="57" spans="1:9" s="24" customFormat="1" ht="50.1" customHeight="1" x14ac:dyDescent="0.25">
      <c r="A57" s="55" t="s">
        <v>10</v>
      </c>
      <c r="B57" s="180" t="str">
        <f>"Pembayaran akan dilakukan oleh PIHAK PERTAMA menggunakan mata uang Rupiah kepada PIHAK KEDUA dengan cara pemindahbukuan/transfer Bank ke rekening a.n. "&amp;[1]Sheet1!$CV$2&amp;", dengan No. A/C : "&amp;[1]Sheet1!$DB$2&amp;" "&amp;[1]Sheet1!$CZ$2&amp;" "&amp;[1]Sheet1!$DA$2&amp;" setelah PIHAK PERTAMA menerima Surat Permohonan Permintaan Pembayaran/Tagihan dengan benar dan lengkap yang ditujukan kepada Manager c.q. Manager Bagian Keuangan, SDM dan ADM PT PLN (Persero) Unit Pelaksana Pengendalian Pembangkitan Pekanbaru."</f>
        <v>Pembayaran akan dilakukan oleh PIHAK PERTAMA menggunakan mata uang Rupiah kepada PIHAK KEDUA dengan cara pemindahbukuan/transfer Bank ke rekening a.n. PT PRIMER INDO PERKASA, dengan No. A/C : 100.01.04.016779-0 PT BPD Sumatera Utara Cabang Koordinator Medan setelah PIHAK PERTAMA menerima Surat Permohonan Permintaan Pembayaran/Tagihan dengan benar dan lengkap yang ditujukan kepada Manager c.q. Manager Bagian Keuangan, SDM dan ADM PT PLN (Persero) Unit Pelaksana Pengendalian Pembangkitan Pekanbaru.</v>
      </c>
      <c r="C57" s="180"/>
      <c r="D57" s="180"/>
      <c r="E57" s="180"/>
      <c r="F57" s="180"/>
      <c r="G57" s="180"/>
      <c r="H57" s="180"/>
      <c r="I57" s="180"/>
    </row>
    <row r="58" spans="1:9" s="24" customFormat="1" ht="11.1" customHeight="1" x14ac:dyDescent="0.25">
      <c r="A58" s="161" t="s">
        <v>15</v>
      </c>
      <c r="B58" s="181" t="s">
        <v>36</v>
      </c>
      <c r="C58" s="181"/>
      <c r="D58" s="181"/>
      <c r="E58" s="181"/>
      <c r="F58" s="181"/>
      <c r="G58" s="181"/>
      <c r="H58" s="181"/>
      <c r="I58" s="181"/>
    </row>
    <row r="59" spans="1:9" s="148" customFormat="1" ht="11.1" customHeight="1" x14ac:dyDescent="0.25">
      <c r="B59" s="147" t="s">
        <v>89</v>
      </c>
      <c r="C59" s="148" t="s">
        <v>37</v>
      </c>
      <c r="D59" s="149"/>
      <c r="E59" s="149"/>
      <c r="F59" s="149"/>
      <c r="G59" s="150"/>
      <c r="H59" s="151"/>
      <c r="I59" s="152"/>
    </row>
    <row r="60" spans="1:9" s="148" customFormat="1" ht="11.1" customHeight="1" x14ac:dyDescent="0.25">
      <c r="B60" s="147" t="s">
        <v>90</v>
      </c>
      <c r="C60" s="148" t="s">
        <v>38</v>
      </c>
      <c r="D60" s="149"/>
      <c r="E60" s="149"/>
      <c r="F60" s="149"/>
      <c r="G60" s="153"/>
      <c r="H60" s="147"/>
    </row>
    <row r="61" spans="1:9" s="148" customFormat="1" ht="11.1" customHeight="1" x14ac:dyDescent="0.25">
      <c r="B61" s="147" t="s">
        <v>91</v>
      </c>
      <c r="C61" s="148" t="s">
        <v>104</v>
      </c>
      <c r="D61" s="149"/>
      <c r="E61" s="149"/>
      <c r="F61" s="149"/>
      <c r="H61" s="147"/>
    </row>
    <row r="62" spans="1:9" s="148" customFormat="1" ht="11.1" customHeight="1" x14ac:dyDescent="0.25">
      <c r="B62" s="147" t="s">
        <v>92</v>
      </c>
      <c r="C62" s="148" t="s">
        <v>39</v>
      </c>
      <c r="D62" s="149"/>
      <c r="E62" s="149"/>
      <c r="F62" s="149"/>
      <c r="G62" s="62"/>
      <c r="H62" s="147"/>
    </row>
    <row r="63" spans="1:9" s="148" customFormat="1" ht="11.1" customHeight="1" x14ac:dyDescent="0.25">
      <c r="B63" s="147" t="s">
        <v>93</v>
      </c>
      <c r="C63" s="148" t="s">
        <v>40</v>
      </c>
      <c r="D63" s="149"/>
      <c r="E63" s="149"/>
      <c r="F63" s="149"/>
      <c r="H63" s="147"/>
    </row>
    <row r="64" spans="1:9" s="148" customFormat="1" ht="11.1" customHeight="1" x14ac:dyDescent="0.25">
      <c r="B64" s="164" t="s">
        <v>94</v>
      </c>
      <c r="C64" s="148" t="s">
        <v>108</v>
      </c>
      <c r="D64" s="149"/>
      <c r="E64" s="149"/>
      <c r="F64" s="149"/>
      <c r="H64" s="147"/>
    </row>
    <row r="65" spans="1:9" s="148" customFormat="1" ht="11.1" customHeight="1" x14ac:dyDescent="0.25">
      <c r="B65" s="165" t="s">
        <v>109</v>
      </c>
      <c r="C65" s="148" t="s">
        <v>110</v>
      </c>
      <c r="D65" s="149"/>
      <c r="E65" s="149"/>
      <c r="F65" s="149"/>
      <c r="H65" s="147"/>
    </row>
    <row r="66" spans="1:9" s="148" customFormat="1" ht="11.1" customHeight="1" x14ac:dyDescent="0.25">
      <c r="B66" s="165" t="s">
        <v>109</v>
      </c>
      <c r="C66" s="148" t="s">
        <v>111</v>
      </c>
      <c r="D66" s="149"/>
      <c r="E66" s="149"/>
      <c r="F66" s="149"/>
      <c r="H66" s="147"/>
    </row>
    <row r="67" spans="1:9" s="148" customFormat="1" ht="11.1" customHeight="1" x14ac:dyDescent="0.25">
      <c r="B67" s="147" t="s">
        <v>115</v>
      </c>
      <c r="C67" s="148" t="s">
        <v>116</v>
      </c>
      <c r="D67" s="149"/>
      <c r="E67" s="149"/>
      <c r="F67" s="149"/>
      <c r="H67" s="147"/>
    </row>
    <row r="68" spans="1:9" s="24" customFormat="1" ht="6" customHeight="1" x14ac:dyDescent="0.25">
      <c r="B68" s="59"/>
      <c r="D68" s="56"/>
      <c r="E68" s="56"/>
      <c r="F68" s="56"/>
      <c r="H68" s="59"/>
    </row>
    <row r="69" spans="1:9" s="24" customFormat="1" ht="24.95" customHeight="1" x14ac:dyDescent="0.25">
      <c r="A69" s="180" t="s">
        <v>105</v>
      </c>
      <c r="B69" s="180"/>
      <c r="C69" s="180"/>
      <c r="D69" s="180"/>
      <c r="E69" s="180"/>
      <c r="F69" s="180"/>
      <c r="G69" s="180"/>
      <c r="H69" s="180"/>
      <c r="I69" s="180"/>
    </row>
    <row r="70" spans="1:9" s="24" customFormat="1" ht="12.95" customHeight="1" x14ac:dyDescent="0.25">
      <c r="A70" s="59"/>
      <c r="B70" s="59"/>
      <c r="C70" s="59"/>
      <c r="D70" s="59"/>
      <c r="E70" s="59"/>
      <c r="F70" s="59"/>
      <c r="G70" s="59"/>
      <c r="H70" s="59"/>
      <c r="I70" s="59"/>
    </row>
    <row r="71" spans="1:9" s="24" customFormat="1" ht="12.95" customHeight="1" x14ac:dyDescent="0.25">
      <c r="A71" s="63"/>
      <c r="B71" s="63"/>
      <c r="C71" s="64" t="s">
        <v>12</v>
      </c>
      <c r="D71" s="65"/>
      <c r="E71" s="65"/>
      <c r="F71" s="65"/>
      <c r="G71" s="63"/>
      <c r="H71" s="63"/>
      <c r="I71" s="63"/>
    </row>
    <row r="72" spans="1:9" s="24" customFormat="1" ht="12.95" customHeight="1" x14ac:dyDescent="0.25">
      <c r="A72" s="63"/>
      <c r="B72" s="63"/>
      <c r="C72" s="64" t="s">
        <v>50</v>
      </c>
      <c r="D72" s="65"/>
      <c r="E72" s="65"/>
      <c r="F72" s="65"/>
      <c r="G72" s="64" t="s">
        <v>51</v>
      </c>
      <c r="H72" s="66"/>
      <c r="I72" s="66"/>
    </row>
    <row r="73" spans="1:9" s="24" customFormat="1" ht="12.95" customHeight="1" x14ac:dyDescent="0.25">
      <c r="A73" s="63"/>
      <c r="B73" s="63"/>
      <c r="C73" s="66" t="str">
        <f>[1]Sheet1!$CV$2</f>
        <v>PT PRIMER INDO PERKASA</v>
      </c>
      <c r="D73" s="65"/>
      <c r="E73" s="65"/>
      <c r="F73" s="65"/>
      <c r="G73" s="66" t="s">
        <v>13</v>
      </c>
      <c r="H73" s="63"/>
      <c r="I73" s="63"/>
    </row>
    <row r="74" spans="1:9" s="24" customFormat="1" ht="12.95" customHeight="1" x14ac:dyDescent="0.25">
      <c r="A74" s="63"/>
      <c r="B74" s="63"/>
      <c r="C74" s="66" t="str">
        <f>[1]Sheet1!$DD$2</f>
        <v>Direktur</v>
      </c>
      <c r="D74" s="65"/>
      <c r="E74" s="65"/>
      <c r="F74" s="65"/>
      <c r="G74" s="66" t="s">
        <v>112</v>
      </c>
      <c r="H74" s="65"/>
      <c r="I74" s="65"/>
    </row>
    <row r="75" spans="1:9" s="24" customFormat="1" ht="12.95" customHeight="1" x14ac:dyDescent="0.25">
      <c r="A75" s="63"/>
      <c r="B75" s="63"/>
      <c r="C75" s="64"/>
      <c r="D75" s="65"/>
      <c r="E75" s="65"/>
      <c r="F75" s="65"/>
      <c r="G75" s="177" t="str">
        <f>[1]Sheet1!$AM$2 &amp;" Manager"</f>
        <v xml:space="preserve"> Manager</v>
      </c>
      <c r="H75" s="67"/>
      <c r="I75" s="67"/>
    </row>
    <row r="76" spans="1:9" s="24" customFormat="1" ht="12.95" customHeight="1" x14ac:dyDescent="0.25">
      <c r="A76" s="63"/>
      <c r="B76" s="63"/>
      <c r="C76" s="64"/>
      <c r="D76" s="65"/>
      <c r="E76" s="65"/>
      <c r="F76" s="65"/>
      <c r="G76" s="66"/>
      <c r="H76" s="63"/>
      <c r="I76" s="63"/>
    </row>
    <row r="77" spans="1:9" s="24" customFormat="1" ht="12.95" customHeight="1" x14ac:dyDescent="0.25">
      <c r="A77" s="63"/>
      <c r="B77" s="63"/>
      <c r="C77" s="64"/>
      <c r="D77" s="65"/>
      <c r="E77" s="65"/>
      <c r="F77" s="65"/>
      <c r="G77" s="66"/>
      <c r="H77" s="63"/>
      <c r="I77" s="63"/>
    </row>
    <row r="78" spans="1:9" s="24" customFormat="1" ht="12.95" customHeight="1" x14ac:dyDescent="0.25">
      <c r="A78" s="63"/>
      <c r="B78" s="63"/>
      <c r="C78" s="64"/>
      <c r="D78" s="65"/>
      <c r="E78" s="65"/>
      <c r="F78" s="65"/>
      <c r="G78" s="66"/>
      <c r="H78" s="63"/>
      <c r="I78" s="63"/>
    </row>
    <row r="79" spans="1:9" s="24" customFormat="1" ht="12.95" customHeight="1" x14ac:dyDescent="0.25">
      <c r="A79" s="63"/>
      <c r="B79" s="63"/>
      <c r="C79" s="64"/>
      <c r="D79" s="65"/>
      <c r="E79" s="65"/>
      <c r="F79" s="65"/>
      <c r="G79" s="66"/>
      <c r="H79" s="63"/>
      <c r="I79" s="63"/>
    </row>
    <row r="80" spans="1:9" s="24" customFormat="1" ht="12.95" customHeight="1" x14ac:dyDescent="0.25">
      <c r="A80" s="63"/>
      <c r="B80" s="63"/>
      <c r="C80" s="64"/>
      <c r="D80" s="65"/>
      <c r="E80" s="65"/>
      <c r="F80" s="65"/>
      <c r="G80" s="64"/>
      <c r="H80" s="63"/>
      <c r="I80" s="63"/>
    </row>
    <row r="81" spans="1:9" s="24" customFormat="1" ht="12.95" customHeight="1" x14ac:dyDescent="0.25">
      <c r="A81" s="63"/>
      <c r="B81" s="63"/>
      <c r="C81" s="64"/>
      <c r="D81" s="65"/>
      <c r="E81" s="65"/>
      <c r="F81" s="65"/>
      <c r="G81" s="64"/>
      <c r="H81" s="63"/>
      <c r="I81" s="63"/>
    </row>
    <row r="82" spans="1:9" s="24" customFormat="1" ht="12.95" customHeight="1" x14ac:dyDescent="0.25">
      <c r="A82" s="63"/>
      <c r="B82" s="63"/>
      <c r="C82" s="66" t="str">
        <f>[1]Sheet1!$CW$2</f>
        <v>MUHAMMAD WAHYU GHIFARY, BSM</v>
      </c>
      <c r="D82" s="65"/>
      <c r="E82" s="65"/>
      <c r="F82" s="65"/>
      <c r="G82" s="66" t="str">
        <f>[1]Sheet1!$AL$2</f>
        <v>Rahmat Dian Amir</v>
      </c>
      <c r="H82" s="63"/>
      <c r="I82" s="63"/>
    </row>
    <row r="83" spans="1:9" s="60" customFormat="1" ht="12.95" customHeight="1" x14ac:dyDescent="0.2">
      <c r="A83" s="24"/>
      <c r="B83" s="24"/>
      <c r="C83" s="24"/>
      <c r="D83" s="56"/>
      <c r="E83" s="56"/>
      <c r="F83" s="56"/>
      <c r="G83" s="24"/>
      <c r="H83" s="24"/>
      <c r="I83" s="24"/>
    </row>
    <row r="84" spans="1:9" s="60" customFormat="1" ht="12.95" customHeight="1" x14ac:dyDescent="0.2">
      <c r="D84" s="61"/>
      <c r="E84" s="61"/>
      <c r="F84" s="61"/>
      <c r="G84" s="62"/>
    </row>
    <row r="85" spans="1:9" s="60" customFormat="1" ht="12.95" customHeight="1" x14ac:dyDescent="0.2">
      <c r="D85" s="61"/>
      <c r="E85" s="61"/>
      <c r="F85" s="61"/>
    </row>
    <row r="86" spans="1:9" s="60" customFormat="1" ht="12.95" customHeight="1" x14ac:dyDescent="0.2">
      <c r="D86" s="61"/>
      <c r="E86" s="61"/>
      <c r="F86" s="61"/>
      <c r="G86" s="61"/>
    </row>
    <row r="87" spans="1:9" s="60" customFormat="1" ht="12.95" customHeight="1" x14ac:dyDescent="0.2">
      <c r="D87" s="61"/>
      <c r="E87" s="61"/>
      <c r="F87" s="61"/>
      <c r="G87" s="61"/>
    </row>
    <row r="88" spans="1:9" s="60" customFormat="1" ht="12.95" customHeight="1" x14ac:dyDescent="0.2">
      <c r="D88" s="61"/>
      <c r="E88" s="61"/>
      <c r="F88" s="61"/>
      <c r="G88" s="61"/>
    </row>
    <row r="89" spans="1:9" s="60" customFormat="1" ht="12.95" customHeight="1" x14ac:dyDescent="0.2">
      <c r="D89" s="61"/>
      <c r="E89" s="61"/>
      <c r="F89" s="61"/>
      <c r="G89" s="61"/>
    </row>
    <row r="90" spans="1:9" s="60" customFormat="1" ht="12.95" customHeight="1" x14ac:dyDescent="0.2">
      <c r="D90" s="61"/>
      <c r="E90" s="61"/>
      <c r="F90" s="61"/>
      <c r="G90" s="61"/>
    </row>
    <row r="91" spans="1:9" s="60" customFormat="1" ht="12" x14ac:dyDescent="0.2">
      <c r="D91" s="61"/>
      <c r="E91" s="61"/>
      <c r="F91" s="61"/>
      <c r="G91" s="61"/>
    </row>
    <row r="92" spans="1:9" s="60" customFormat="1" ht="12" x14ac:dyDescent="0.2">
      <c r="D92" s="61"/>
      <c r="E92" s="61"/>
      <c r="F92" s="61"/>
      <c r="G92" s="61"/>
    </row>
    <row r="93" spans="1:9" x14ac:dyDescent="0.2">
      <c r="G93" s="23"/>
    </row>
    <row r="94" spans="1:9" x14ac:dyDescent="0.2">
      <c r="G94" s="23"/>
    </row>
    <row r="95" spans="1:9" x14ac:dyDescent="0.2">
      <c r="G95" s="23"/>
    </row>
    <row r="96" spans="1:9" x14ac:dyDescent="0.2">
      <c r="G96" s="23"/>
    </row>
    <row r="97" spans="7:7" x14ac:dyDescent="0.2">
      <c r="G97" s="23"/>
    </row>
    <row r="98" spans="7:7" x14ac:dyDescent="0.2">
      <c r="G98" s="23"/>
    </row>
    <row r="99" spans="7:7" x14ac:dyDescent="0.2">
      <c r="G99" s="23"/>
    </row>
    <row r="100" spans="7:7" x14ac:dyDescent="0.2">
      <c r="G100" s="23"/>
    </row>
    <row r="101" spans="7:7" x14ac:dyDescent="0.2">
      <c r="G101" s="23"/>
    </row>
    <row r="102" spans="7:7" x14ac:dyDescent="0.2">
      <c r="G102" s="23"/>
    </row>
    <row r="103" spans="7:7" x14ac:dyDescent="0.2">
      <c r="G103" s="23"/>
    </row>
    <row r="104" spans="7:7" x14ac:dyDescent="0.2">
      <c r="G104" s="23"/>
    </row>
    <row r="105" spans="7:7" x14ac:dyDescent="0.2">
      <c r="G105" s="23"/>
    </row>
    <row r="106" spans="7:7" x14ac:dyDescent="0.2">
      <c r="G106" s="23"/>
    </row>
    <row r="107" spans="7:7" x14ac:dyDescent="0.2">
      <c r="G107" s="23"/>
    </row>
    <row r="108" spans="7:7" x14ac:dyDescent="0.2">
      <c r="G108" s="23"/>
    </row>
    <row r="109" spans="7:7" x14ac:dyDescent="0.2">
      <c r="G109" s="23"/>
    </row>
    <row r="110" spans="7:7" x14ac:dyDescent="0.2">
      <c r="G110" s="23"/>
    </row>
    <row r="111" spans="7:7" x14ac:dyDescent="0.2">
      <c r="G111" s="23"/>
    </row>
    <row r="112" spans="7:7" x14ac:dyDescent="0.2">
      <c r="G112" s="23"/>
    </row>
    <row r="113" spans="7:7" x14ac:dyDescent="0.2">
      <c r="G113" s="23"/>
    </row>
    <row r="114" spans="7:7" x14ac:dyDescent="0.2">
      <c r="G114" s="23"/>
    </row>
    <row r="115" spans="7:7" x14ac:dyDescent="0.2">
      <c r="G115" s="23"/>
    </row>
    <row r="116" spans="7:7" x14ac:dyDescent="0.2">
      <c r="G116" s="23"/>
    </row>
    <row r="117" spans="7:7" x14ac:dyDescent="0.2">
      <c r="G117" s="23"/>
    </row>
    <row r="118" spans="7:7" x14ac:dyDescent="0.2">
      <c r="G118" s="23"/>
    </row>
    <row r="119" spans="7:7" x14ac:dyDescent="0.2">
      <c r="G119" s="23"/>
    </row>
    <row r="120" spans="7:7" x14ac:dyDescent="0.2">
      <c r="G120" s="23"/>
    </row>
    <row r="121" spans="7:7" x14ac:dyDescent="0.2">
      <c r="G121" s="23"/>
    </row>
    <row r="122" spans="7:7" x14ac:dyDescent="0.2">
      <c r="G122" s="23"/>
    </row>
    <row r="123" spans="7:7" x14ac:dyDescent="0.2">
      <c r="G123" s="23"/>
    </row>
    <row r="124" spans="7:7" x14ac:dyDescent="0.2">
      <c r="G124" s="23"/>
    </row>
    <row r="125" spans="7:7" x14ac:dyDescent="0.2">
      <c r="G125" s="23"/>
    </row>
    <row r="126" spans="7:7" x14ac:dyDescent="0.2">
      <c r="G126" s="23"/>
    </row>
    <row r="127" spans="7:7" x14ac:dyDescent="0.2">
      <c r="G127" s="23"/>
    </row>
    <row r="128" spans="7:7" x14ac:dyDescent="0.2">
      <c r="G128" s="23"/>
    </row>
    <row r="129" spans="7:7" x14ac:dyDescent="0.2">
      <c r="G129" s="23"/>
    </row>
    <row r="130" spans="7:7" x14ac:dyDescent="0.2">
      <c r="G130" s="23"/>
    </row>
    <row r="131" spans="7:7" x14ac:dyDescent="0.2">
      <c r="G131" s="23"/>
    </row>
    <row r="132" spans="7:7" x14ac:dyDescent="0.2">
      <c r="G132" s="23"/>
    </row>
    <row r="133" spans="7:7" x14ac:dyDescent="0.2">
      <c r="G133" s="23"/>
    </row>
    <row r="134" spans="7:7" x14ac:dyDescent="0.2">
      <c r="G134" s="23"/>
    </row>
    <row r="135" spans="7:7" x14ac:dyDescent="0.2">
      <c r="G135" s="23"/>
    </row>
    <row r="136" spans="7:7" x14ac:dyDescent="0.2">
      <c r="G136" s="23"/>
    </row>
    <row r="137" spans="7:7" x14ac:dyDescent="0.2">
      <c r="G137" s="23"/>
    </row>
    <row r="138" spans="7:7" x14ac:dyDescent="0.2">
      <c r="G138" s="23"/>
    </row>
    <row r="139" spans="7:7" x14ac:dyDescent="0.2">
      <c r="G139" s="23"/>
    </row>
    <row r="140" spans="7:7" x14ac:dyDescent="0.2">
      <c r="G140" s="23"/>
    </row>
    <row r="141" spans="7:7" x14ac:dyDescent="0.2">
      <c r="G141" s="23"/>
    </row>
    <row r="142" spans="7:7" x14ac:dyDescent="0.2">
      <c r="G142" s="23"/>
    </row>
    <row r="143" spans="7:7" x14ac:dyDescent="0.2">
      <c r="G143" s="23"/>
    </row>
    <row r="144" spans="7:7" x14ac:dyDescent="0.2">
      <c r="G144" s="23"/>
    </row>
    <row r="145" spans="7:7" x14ac:dyDescent="0.2">
      <c r="G145" s="23"/>
    </row>
    <row r="146" spans="7:7" x14ac:dyDescent="0.2">
      <c r="G146" s="23"/>
    </row>
    <row r="147" spans="7:7" x14ac:dyDescent="0.2">
      <c r="G147" s="23"/>
    </row>
    <row r="148" spans="7:7" x14ac:dyDescent="0.2">
      <c r="G148" s="23"/>
    </row>
    <row r="149" spans="7:7" x14ac:dyDescent="0.2">
      <c r="G149" s="23"/>
    </row>
    <row r="150" spans="7:7" x14ac:dyDescent="0.2">
      <c r="G150" s="23"/>
    </row>
    <row r="151" spans="7:7" x14ac:dyDescent="0.2">
      <c r="G151" s="23"/>
    </row>
    <row r="152" spans="7:7" x14ac:dyDescent="0.2">
      <c r="G152" s="23"/>
    </row>
    <row r="153" spans="7:7" x14ac:dyDescent="0.2">
      <c r="G153" s="23"/>
    </row>
    <row r="154" spans="7:7" x14ac:dyDescent="0.2">
      <c r="G154" s="23"/>
    </row>
    <row r="155" spans="7:7" x14ac:dyDescent="0.2">
      <c r="G155" s="23"/>
    </row>
    <row r="156" spans="7:7" x14ac:dyDescent="0.2">
      <c r="G156" s="23"/>
    </row>
    <row r="157" spans="7:7" x14ac:dyDescent="0.2">
      <c r="G157" s="23"/>
    </row>
    <row r="158" spans="7:7" x14ac:dyDescent="0.2">
      <c r="G158" s="23"/>
    </row>
    <row r="159" spans="7:7" x14ac:dyDescent="0.2">
      <c r="G159" s="23"/>
    </row>
    <row r="160" spans="7:7" x14ac:dyDescent="0.2">
      <c r="G160" s="23"/>
    </row>
    <row r="161" spans="7:7" x14ac:dyDescent="0.2">
      <c r="G161" s="23"/>
    </row>
    <row r="162" spans="7:7" x14ac:dyDescent="0.2">
      <c r="G162" s="23"/>
    </row>
    <row r="163" spans="7:7" x14ac:dyDescent="0.2">
      <c r="G163" s="23"/>
    </row>
    <row r="164" spans="7:7" x14ac:dyDescent="0.2">
      <c r="G164" s="23"/>
    </row>
    <row r="165" spans="7:7" x14ac:dyDescent="0.2">
      <c r="G165" s="23"/>
    </row>
    <row r="166" spans="7:7" x14ac:dyDescent="0.2">
      <c r="G166" s="23"/>
    </row>
    <row r="167" spans="7:7" x14ac:dyDescent="0.2">
      <c r="G167" s="23"/>
    </row>
    <row r="168" spans="7:7" x14ac:dyDescent="0.2">
      <c r="G168" s="23"/>
    </row>
    <row r="169" spans="7:7" x14ac:dyDescent="0.2">
      <c r="G169" s="23"/>
    </row>
    <row r="170" spans="7:7" x14ac:dyDescent="0.2">
      <c r="G170" s="23"/>
    </row>
    <row r="171" spans="7:7" x14ac:dyDescent="0.2">
      <c r="G171" s="23"/>
    </row>
    <row r="172" spans="7:7" x14ac:dyDescent="0.2">
      <c r="G172" s="23"/>
    </row>
    <row r="173" spans="7:7" x14ac:dyDescent="0.2">
      <c r="G173" s="23"/>
    </row>
    <row r="174" spans="7:7" x14ac:dyDescent="0.2">
      <c r="G174" s="23"/>
    </row>
    <row r="175" spans="7:7" x14ac:dyDescent="0.2">
      <c r="G175" s="23"/>
    </row>
    <row r="176" spans="7:7" x14ac:dyDescent="0.2">
      <c r="G176" s="23"/>
    </row>
    <row r="177" spans="7:7" x14ac:dyDescent="0.2">
      <c r="G177" s="23"/>
    </row>
    <row r="178" spans="7:7" x14ac:dyDescent="0.2">
      <c r="G178" s="23"/>
    </row>
    <row r="179" spans="7:7" x14ac:dyDescent="0.2">
      <c r="G179" s="23"/>
    </row>
    <row r="180" spans="7:7" x14ac:dyDescent="0.2">
      <c r="G180" s="23"/>
    </row>
    <row r="181" spans="7:7" x14ac:dyDescent="0.2">
      <c r="G181" s="23"/>
    </row>
    <row r="182" spans="7:7" x14ac:dyDescent="0.2">
      <c r="G182" s="23"/>
    </row>
    <row r="183" spans="7:7" x14ac:dyDescent="0.2">
      <c r="G183" s="23"/>
    </row>
    <row r="184" spans="7:7" x14ac:dyDescent="0.2">
      <c r="G184" s="23"/>
    </row>
    <row r="185" spans="7:7" x14ac:dyDescent="0.2">
      <c r="G185" s="23"/>
    </row>
    <row r="186" spans="7:7" x14ac:dyDescent="0.2">
      <c r="G186" s="23"/>
    </row>
    <row r="187" spans="7:7" x14ac:dyDescent="0.2">
      <c r="G187" s="23"/>
    </row>
    <row r="188" spans="7:7" x14ac:dyDescent="0.2">
      <c r="G188" s="23"/>
    </row>
    <row r="189" spans="7:7" x14ac:dyDescent="0.2">
      <c r="G189" s="23"/>
    </row>
    <row r="190" spans="7:7" x14ac:dyDescent="0.2">
      <c r="G190" s="23"/>
    </row>
    <row r="191" spans="7:7" x14ac:dyDescent="0.2">
      <c r="G191" s="23"/>
    </row>
    <row r="192" spans="7:7" x14ac:dyDescent="0.2">
      <c r="G192" s="23"/>
    </row>
    <row r="193" spans="7:7" x14ac:dyDescent="0.2">
      <c r="G193" s="23"/>
    </row>
    <row r="194" spans="7:7" x14ac:dyDescent="0.2">
      <c r="G194" s="23"/>
    </row>
    <row r="195" spans="7:7" x14ac:dyDescent="0.2">
      <c r="G195" s="23"/>
    </row>
    <row r="196" spans="7:7" x14ac:dyDescent="0.2">
      <c r="G196" s="23"/>
    </row>
    <row r="197" spans="7:7" x14ac:dyDescent="0.2">
      <c r="G197" s="23"/>
    </row>
    <row r="198" spans="7:7" x14ac:dyDescent="0.2">
      <c r="G198" s="23"/>
    </row>
    <row r="199" spans="7:7" x14ac:dyDescent="0.2">
      <c r="G199" s="23"/>
    </row>
    <row r="200" spans="7:7" x14ac:dyDescent="0.2">
      <c r="G200" s="23"/>
    </row>
    <row r="201" spans="7:7" x14ac:dyDescent="0.2">
      <c r="G201" s="23"/>
    </row>
    <row r="202" spans="7:7" x14ac:dyDescent="0.2">
      <c r="G202" s="23"/>
    </row>
    <row r="203" spans="7:7" x14ac:dyDescent="0.2">
      <c r="G203" s="23"/>
    </row>
    <row r="204" spans="7:7" x14ac:dyDescent="0.2">
      <c r="G204" s="23"/>
    </row>
    <row r="205" spans="7:7" x14ac:dyDescent="0.2">
      <c r="G205" s="23"/>
    </row>
    <row r="206" spans="7:7" x14ac:dyDescent="0.2">
      <c r="G206" s="23"/>
    </row>
    <row r="207" spans="7:7" x14ac:dyDescent="0.2">
      <c r="G207" s="23"/>
    </row>
    <row r="208" spans="7:7" x14ac:dyDescent="0.2">
      <c r="G208" s="23"/>
    </row>
    <row r="209" spans="7:7" x14ac:dyDescent="0.2">
      <c r="G209" s="23"/>
    </row>
    <row r="210" spans="7:7" x14ac:dyDescent="0.2">
      <c r="G210" s="23"/>
    </row>
    <row r="211" spans="7:7" x14ac:dyDescent="0.2">
      <c r="G211" s="23"/>
    </row>
    <row r="212" spans="7:7" x14ac:dyDescent="0.2">
      <c r="G212" s="23"/>
    </row>
    <row r="213" spans="7:7" x14ac:dyDescent="0.2">
      <c r="G213" s="23"/>
    </row>
    <row r="214" spans="7:7" x14ac:dyDescent="0.2">
      <c r="G214" s="23"/>
    </row>
    <row r="215" spans="7:7" x14ac:dyDescent="0.2">
      <c r="G215" s="23"/>
    </row>
    <row r="216" spans="7:7" x14ac:dyDescent="0.2">
      <c r="G216" s="23"/>
    </row>
    <row r="217" spans="7:7" x14ac:dyDescent="0.2">
      <c r="G217" s="23"/>
    </row>
    <row r="218" spans="7:7" x14ac:dyDescent="0.2">
      <c r="G218" s="23"/>
    </row>
    <row r="219" spans="7:7" x14ac:dyDescent="0.2">
      <c r="G219" s="23"/>
    </row>
    <row r="220" spans="7:7" x14ac:dyDescent="0.2">
      <c r="G220" s="23"/>
    </row>
    <row r="221" spans="7:7" x14ac:dyDescent="0.2">
      <c r="G221" s="23"/>
    </row>
    <row r="222" spans="7:7" x14ac:dyDescent="0.2">
      <c r="G222" s="23"/>
    </row>
    <row r="223" spans="7:7" x14ac:dyDescent="0.2">
      <c r="G223" s="23"/>
    </row>
    <row r="224" spans="7:7" x14ac:dyDescent="0.2">
      <c r="G224" s="23"/>
    </row>
    <row r="225" spans="7:7" x14ac:dyDescent="0.2">
      <c r="G225" s="23"/>
    </row>
    <row r="226" spans="7:7" x14ac:dyDescent="0.2">
      <c r="G226" s="23"/>
    </row>
    <row r="227" spans="7:7" x14ac:dyDescent="0.2">
      <c r="G227" s="23"/>
    </row>
    <row r="228" spans="7:7" x14ac:dyDescent="0.2">
      <c r="G228" s="23"/>
    </row>
    <row r="229" spans="7:7" x14ac:dyDescent="0.2">
      <c r="G229" s="23"/>
    </row>
    <row r="230" spans="7:7" x14ac:dyDescent="0.2">
      <c r="G230" s="23"/>
    </row>
    <row r="231" spans="7:7" x14ac:dyDescent="0.2">
      <c r="G231" s="23"/>
    </row>
    <row r="232" spans="7:7" x14ac:dyDescent="0.2">
      <c r="G232" s="23"/>
    </row>
    <row r="233" spans="7:7" x14ac:dyDescent="0.2">
      <c r="G233" s="23"/>
    </row>
    <row r="234" spans="7:7" x14ac:dyDescent="0.2">
      <c r="G234" s="23"/>
    </row>
    <row r="235" spans="7:7" x14ac:dyDescent="0.2">
      <c r="G235" s="23"/>
    </row>
    <row r="236" spans="7:7" x14ac:dyDescent="0.2">
      <c r="G236" s="23"/>
    </row>
    <row r="237" spans="7:7" x14ac:dyDescent="0.2">
      <c r="G237" s="23"/>
    </row>
    <row r="238" spans="7:7" x14ac:dyDescent="0.2">
      <c r="G238" s="23"/>
    </row>
    <row r="239" spans="7:7" x14ac:dyDescent="0.2">
      <c r="G239" s="23"/>
    </row>
    <row r="240" spans="7:7" x14ac:dyDescent="0.2">
      <c r="G240" s="23"/>
    </row>
    <row r="241" spans="7:7" x14ac:dyDescent="0.2">
      <c r="G241" s="23"/>
    </row>
    <row r="242" spans="7:7" x14ac:dyDescent="0.2">
      <c r="G242" s="23"/>
    </row>
    <row r="243" spans="7:7" x14ac:dyDescent="0.2">
      <c r="G243" s="23"/>
    </row>
    <row r="244" spans="7:7" x14ac:dyDescent="0.2">
      <c r="G244" s="23"/>
    </row>
    <row r="245" spans="7:7" x14ac:dyDescent="0.2">
      <c r="G245" s="23"/>
    </row>
    <row r="246" spans="7:7" x14ac:dyDescent="0.2">
      <c r="G246" s="23"/>
    </row>
    <row r="247" spans="7:7" x14ac:dyDescent="0.2">
      <c r="G247" s="23"/>
    </row>
    <row r="248" spans="7:7" x14ac:dyDescent="0.2">
      <c r="G248" s="23"/>
    </row>
    <row r="249" spans="7:7" x14ac:dyDescent="0.2">
      <c r="G249" s="23"/>
    </row>
    <row r="250" spans="7:7" x14ac:dyDescent="0.2">
      <c r="G250" s="23"/>
    </row>
    <row r="251" spans="7:7" x14ac:dyDescent="0.2">
      <c r="G251" s="23"/>
    </row>
    <row r="252" spans="7:7" x14ac:dyDescent="0.2">
      <c r="G252" s="23"/>
    </row>
    <row r="253" spans="7:7" x14ac:dyDescent="0.2">
      <c r="G253" s="23"/>
    </row>
    <row r="254" spans="7:7" x14ac:dyDescent="0.2">
      <c r="G254" s="23"/>
    </row>
    <row r="255" spans="7:7" x14ac:dyDescent="0.2">
      <c r="G255" s="23"/>
    </row>
    <row r="256" spans="7:7" x14ac:dyDescent="0.2">
      <c r="G256" s="23"/>
    </row>
    <row r="257" spans="7:7" x14ac:dyDescent="0.2">
      <c r="G257" s="23"/>
    </row>
    <row r="258" spans="7:7" x14ac:dyDescent="0.2">
      <c r="G258" s="23"/>
    </row>
    <row r="259" spans="7:7" x14ac:dyDescent="0.2">
      <c r="G259" s="23"/>
    </row>
    <row r="260" spans="7:7" x14ac:dyDescent="0.2">
      <c r="G260" s="23"/>
    </row>
    <row r="261" spans="7:7" x14ac:dyDescent="0.2">
      <c r="G261" s="23"/>
    </row>
    <row r="262" spans="7:7" x14ac:dyDescent="0.2">
      <c r="G262" s="23"/>
    </row>
    <row r="263" spans="7:7" x14ac:dyDescent="0.2">
      <c r="G263" s="23"/>
    </row>
    <row r="264" spans="7:7" x14ac:dyDescent="0.2">
      <c r="G264" s="23"/>
    </row>
    <row r="265" spans="7:7" x14ac:dyDescent="0.2">
      <c r="G265" s="23"/>
    </row>
    <row r="266" spans="7:7" x14ac:dyDescent="0.2">
      <c r="G266" s="23"/>
    </row>
    <row r="267" spans="7:7" x14ac:dyDescent="0.2">
      <c r="G267" s="23"/>
    </row>
    <row r="268" spans="7:7" x14ac:dyDescent="0.2">
      <c r="G268" s="23"/>
    </row>
    <row r="269" spans="7:7" x14ac:dyDescent="0.2">
      <c r="G269" s="23"/>
    </row>
    <row r="270" spans="7:7" x14ac:dyDescent="0.2">
      <c r="G270" s="23"/>
    </row>
    <row r="271" spans="7:7" x14ac:dyDescent="0.2">
      <c r="G271" s="23"/>
    </row>
    <row r="272" spans="7:7" x14ac:dyDescent="0.2">
      <c r="G272" s="23"/>
    </row>
    <row r="273" spans="7:7" x14ac:dyDescent="0.2">
      <c r="G273" s="23"/>
    </row>
    <row r="274" spans="7:7" x14ac:dyDescent="0.2">
      <c r="G274" s="23"/>
    </row>
    <row r="275" spans="7:7" x14ac:dyDescent="0.2">
      <c r="G275" s="23"/>
    </row>
    <row r="276" spans="7:7" x14ac:dyDescent="0.2">
      <c r="G276" s="23"/>
    </row>
    <row r="277" spans="7:7" x14ac:dyDescent="0.2">
      <c r="G277" s="23"/>
    </row>
    <row r="278" spans="7:7" x14ac:dyDescent="0.2">
      <c r="G278" s="23"/>
    </row>
    <row r="279" spans="7:7" x14ac:dyDescent="0.2">
      <c r="G279" s="23"/>
    </row>
    <row r="280" spans="7:7" x14ac:dyDescent="0.2">
      <c r="G280" s="23"/>
    </row>
    <row r="281" spans="7:7" x14ac:dyDescent="0.2">
      <c r="G281" s="23"/>
    </row>
    <row r="282" spans="7:7" x14ac:dyDescent="0.2">
      <c r="G282" s="23"/>
    </row>
    <row r="283" spans="7:7" x14ac:dyDescent="0.2">
      <c r="G283" s="23"/>
    </row>
    <row r="284" spans="7:7" x14ac:dyDescent="0.2">
      <c r="G284" s="23"/>
    </row>
    <row r="285" spans="7:7" x14ac:dyDescent="0.2">
      <c r="G285" s="23"/>
    </row>
    <row r="286" spans="7:7" x14ac:dyDescent="0.2">
      <c r="G286" s="23"/>
    </row>
    <row r="287" spans="7:7" x14ac:dyDescent="0.2">
      <c r="G287" s="23"/>
    </row>
    <row r="288" spans="7:7" x14ac:dyDescent="0.2">
      <c r="G288" s="23"/>
    </row>
    <row r="289" spans="7:7" x14ac:dyDescent="0.2">
      <c r="G289" s="23"/>
    </row>
    <row r="290" spans="7:7" x14ac:dyDescent="0.2">
      <c r="G290" s="23"/>
    </row>
    <row r="291" spans="7:7" x14ac:dyDescent="0.2">
      <c r="G291" s="23"/>
    </row>
    <row r="292" spans="7:7" x14ac:dyDescent="0.2">
      <c r="G292" s="23"/>
    </row>
    <row r="293" spans="7:7" x14ac:dyDescent="0.2">
      <c r="G293" s="23"/>
    </row>
    <row r="294" spans="7:7" x14ac:dyDescent="0.2">
      <c r="G294" s="23"/>
    </row>
    <row r="295" spans="7:7" x14ac:dyDescent="0.2">
      <c r="G295" s="23"/>
    </row>
    <row r="296" spans="7:7" x14ac:dyDescent="0.2">
      <c r="G296" s="23"/>
    </row>
    <row r="297" spans="7:7" x14ac:dyDescent="0.2">
      <c r="G297" s="23"/>
    </row>
    <row r="298" spans="7:7" x14ac:dyDescent="0.2">
      <c r="G298" s="23"/>
    </row>
    <row r="299" spans="7:7" x14ac:dyDescent="0.2">
      <c r="G299" s="23"/>
    </row>
    <row r="300" spans="7:7" x14ac:dyDescent="0.2">
      <c r="G300" s="23"/>
    </row>
    <row r="301" spans="7:7" x14ac:dyDescent="0.2">
      <c r="G301" s="23"/>
    </row>
    <row r="302" spans="7:7" x14ac:dyDescent="0.2">
      <c r="G302" s="23"/>
    </row>
    <row r="303" spans="7:7" x14ac:dyDescent="0.2">
      <c r="G303" s="23"/>
    </row>
    <row r="304" spans="7:7" x14ac:dyDescent="0.2">
      <c r="G304" s="23"/>
    </row>
    <row r="305" spans="7:7" x14ac:dyDescent="0.2">
      <c r="G305" s="23"/>
    </row>
    <row r="306" spans="7:7" x14ac:dyDescent="0.2">
      <c r="G306" s="23"/>
    </row>
    <row r="307" spans="7:7" x14ac:dyDescent="0.2">
      <c r="G307" s="23"/>
    </row>
    <row r="308" spans="7:7" x14ac:dyDescent="0.2">
      <c r="G308" s="23"/>
    </row>
    <row r="309" spans="7:7" x14ac:dyDescent="0.2">
      <c r="G309" s="23"/>
    </row>
    <row r="310" spans="7:7" x14ac:dyDescent="0.2">
      <c r="G310" s="23"/>
    </row>
    <row r="311" spans="7:7" x14ac:dyDescent="0.2">
      <c r="G311" s="23"/>
    </row>
    <row r="312" spans="7:7" x14ac:dyDescent="0.2">
      <c r="G312" s="23"/>
    </row>
    <row r="313" spans="7:7" x14ac:dyDescent="0.2">
      <c r="G313" s="23"/>
    </row>
    <row r="314" spans="7:7" x14ac:dyDescent="0.2">
      <c r="G314" s="23"/>
    </row>
    <row r="315" spans="7:7" x14ac:dyDescent="0.2">
      <c r="G315" s="23"/>
    </row>
    <row r="316" spans="7:7" x14ac:dyDescent="0.2">
      <c r="G316" s="23"/>
    </row>
    <row r="317" spans="7:7" x14ac:dyDescent="0.2">
      <c r="G317" s="23"/>
    </row>
    <row r="318" spans="7:7" x14ac:dyDescent="0.2">
      <c r="G318" s="23"/>
    </row>
    <row r="319" spans="7:7" x14ac:dyDescent="0.2">
      <c r="G319" s="23"/>
    </row>
    <row r="320" spans="7:7" x14ac:dyDescent="0.2">
      <c r="G320" s="23"/>
    </row>
    <row r="321" spans="7:7" x14ac:dyDescent="0.2">
      <c r="G321" s="23"/>
    </row>
    <row r="322" spans="7:7" x14ac:dyDescent="0.2">
      <c r="G322" s="23"/>
    </row>
    <row r="323" spans="7:7" x14ac:dyDescent="0.2">
      <c r="G323" s="23"/>
    </row>
    <row r="324" spans="7:7" x14ac:dyDescent="0.2">
      <c r="G324" s="23"/>
    </row>
    <row r="325" spans="7:7" x14ac:dyDescent="0.2">
      <c r="G325" s="23"/>
    </row>
    <row r="326" spans="7:7" x14ac:dyDescent="0.2">
      <c r="G326" s="23"/>
    </row>
    <row r="327" spans="7:7" x14ac:dyDescent="0.2">
      <c r="G327" s="23"/>
    </row>
    <row r="328" spans="7:7" x14ac:dyDescent="0.2">
      <c r="G328" s="23"/>
    </row>
    <row r="329" spans="7:7" x14ac:dyDescent="0.2">
      <c r="G329" s="23"/>
    </row>
    <row r="330" spans="7:7" x14ac:dyDescent="0.2">
      <c r="G330" s="23"/>
    </row>
    <row r="331" spans="7:7" x14ac:dyDescent="0.2">
      <c r="G331" s="23"/>
    </row>
    <row r="332" spans="7:7" x14ac:dyDescent="0.2">
      <c r="G332" s="23"/>
    </row>
    <row r="333" spans="7:7" x14ac:dyDescent="0.2">
      <c r="G333" s="23"/>
    </row>
    <row r="334" spans="7:7" x14ac:dyDescent="0.2">
      <c r="G334" s="23"/>
    </row>
    <row r="335" spans="7:7" x14ac:dyDescent="0.2">
      <c r="G335" s="23"/>
    </row>
    <row r="336" spans="7:7" x14ac:dyDescent="0.2">
      <c r="G336" s="23"/>
    </row>
    <row r="337" spans="7:7" x14ac:dyDescent="0.2">
      <c r="G337" s="23"/>
    </row>
    <row r="338" spans="7:7" x14ac:dyDescent="0.2">
      <c r="G338" s="23"/>
    </row>
    <row r="339" spans="7:7" x14ac:dyDescent="0.2">
      <c r="G339" s="23"/>
    </row>
    <row r="340" spans="7:7" x14ac:dyDescent="0.2">
      <c r="G340" s="23"/>
    </row>
    <row r="341" spans="7:7" x14ac:dyDescent="0.2">
      <c r="G341" s="23"/>
    </row>
    <row r="342" spans="7:7" x14ac:dyDescent="0.2">
      <c r="G342" s="23"/>
    </row>
    <row r="343" spans="7:7" x14ac:dyDescent="0.2">
      <c r="G343" s="23"/>
    </row>
    <row r="344" spans="7:7" x14ac:dyDescent="0.2">
      <c r="G344" s="23"/>
    </row>
    <row r="345" spans="7:7" x14ac:dyDescent="0.2">
      <c r="G345" s="23"/>
    </row>
    <row r="346" spans="7:7" x14ac:dyDescent="0.2">
      <c r="G346" s="23"/>
    </row>
    <row r="347" spans="7:7" x14ac:dyDescent="0.2">
      <c r="G347" s="23"/>
    </row>
    <row r="348" spans="7:7" x14ac:dyDescent="0.2">
      <c r="G348" s="23"/>
    </row>
    <row r="349" spans="7:7" x14ac:dyDescent="0.2">
      <c r="G349" s="23"/>
    </row>
    <row r="350" spans="7:7" x14ac:dyDescent="0.2">
      <c r="G350" s="23"/>
    </row>
    <row r="351" spans="7:7" x14ac:dyDescent="0.2">
      <c r="G351" s="23"/>
    </row>
    <row r="352" spans="7:7" x14ac:dyDescent="0.2">
      <c r="G352" s="23"/>
    </row>
    <row r="353" spans="7:7" x14ac:dyDescent="0.2">
      <c r="G353" s="23"/>
    </row>
    <row r="354" spans="7:7" x14ac:dyDescent="0.2">
      <c r="G354" s="23"/>
    </row>
    <row r="355" spans="7:7" x14ac:dyDescent="0.2">
      <c r="G355" s="23"/>
    </row>
  </sheetData>
  <mergeCells count="47">
    <mergeCell ref="E48:I48"/>
    <mergeCell ref="A19:I19"/>
    <mergeCell ref="B20:C20"/>
    <mergeCell ref="B15:I15"/>
    <mergeCell ref="H16:I16"/>
    <mergeCell ref="H17:I17"/>
    <mergeCell ref="E43:I43"/>
    <mergeCell ref="B49:C49"/>
    <mergeCell ref="B53:C53"/>
    <mergeCell ref="E52:I52"/>
    <mergeCell ref="E49:I49"/>
    <mergeCell ref="E51:I51"/>
    <mergeCell ref="A11:I11"/>
    <mergeCell ref="B42:I42"/>
    <mergeCell ref="E45:I45"/>
    <mergeCell ref="E44:I44"/>
    <mergeCell ref="E16:F16"/>
    <mergeCell ref="E17:F17"/>
    <mergeCell ref="B36:G37"/>
    <mergeCell ref="E23:I23"/>
    <mergeCell ref="B34:E34"/>
    <mergeCell ref="B21:I21"/>
    <mergeCell ref="A26:A27"/>
    <mergeCell ref="A12:I12"/>
    <mergeCell ref="B14:E14"/>
    <mergeCell ref="A1:B4"/>
    <mergeCell ref="C1:I1"/>
    <mergeCell ref="A9:I9"/>
    <mergeCell ref="A6:I6"/>
    <mergeCell ref="A8:I8"/>
    <mergeCell ref="C2:I4"/>
    <mergeCell ref="A69:I69"/>
    <mergeCell ref="B58:I58"/>
    <mergeCell ref="F26:F27"/>
    <mergeCell ref="G26:G27"/>
    <mergeCell ref="B26:E27"/>
    <mergeCell ref="B28:E28"/>
    <mergeCell ref="B29:E29"/>
    <mergeCell ref="B31:E31"/>
    <mergeCell ref="B33:E33"/>
    <mergeCell ref="B41:I41"/>
    <mergeCell ref="B40:I40"/>
    <mergeCell ref="E53:I53"/>
    <mergeCell ref="B57:I57"/>
    <mergeCell ref="B56:I56"/>
    <mergeCell ref="E46:I46"/>
    <mergeCell ref="E47:I47"/>
  </mergeCells>
  <printOptions horizontalCentered="1"/>
  <pageMargins left="0.261811024" right="0" top="0.261811024" bottom="0.261811024" header="0.196850393700787" footer="0"/>
  <pageSetup paperSize="9" scale="72"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527"/>
  <sheetViews>
    <sheetView view="pageBreakPreview" topLeftCell="A10" zoomScaleNormal="100" zoomScaleSheetLayoutView="100" workbookViewId="0">
      <selection activeCell="K3" sqref="K3"/>
    </sheetView>
  </sheetViews>
  <sheetFormatPr defaultColWidth="9.140625" defaultRowHeight="14.25" x14ac:dyDescent="0.2"/>
  <cols>
    <col min="1" max="1" width="1.28515625" style="10" customWidth="1"/>
    <col min="2" max="2" width="4" style="10" customWidth="1"/>
    <col min="3" max="3" width="5.28515625" style="10" customWidth="1"/>
    <col min="4" max="4" width="15.140625" style="10" customWidth="1"/>
    <col min="5" max="5" width="12" style="10" customWidth="1"/>
    <col min="6" max="6" width="38.140625" style="10" customWidth="1"/>
    <col min="7" max="7" width="10.42578125" style="10" customWidth="1"/>
    <col min="8" max="8" width="9.5703125" style="10" customWidth="1"/>
    <col min="9" max="9" width="16.42578125" style="10" customWidth="1"/>
    <col min="10" max="10" width="19.7109375" style="10" customWidth="1"/>
    <col min="11" max="16384" width="9.140625" style="10"/>
  </cols>
  <sheetData>
    <row r="1" spans="2:10" ht="16.5" customHeight="1" thickTop="1" thickBot="1" x14ac:dyDescent="0.25">
      <c r="B1" s="200"/>
      <c r="C1" s="201"/>
      <c r="D1" s="206" t="s">
        <v>16</v>
      </c>
      <c r="E1" s="207"/>
      <c r="F1" s="207"/>
      <c r="G1" s="207"/>
      <c r="H1" s="207"/>
      <c r="I1" s="207"/>
      <c r="J1" s="208"/>
    </row>
    <row r="2" spans="2:10" ht="16.5" thickTop="1" thickBot="1" x14ac:dyDescent="0.3">
      <c r="B2" s="202"/>
      <c r="C2" s="203"/>
      <c r="D2" s="211" t="s">
        <v>52</v>
      </c>
      <c r="E2" s="212"/>
      <c r="F2" s="212"/>
      <c r="G2" s="212"/>
      <c r="H2" s="213"/>
      <c r="I2" s="16" t="s">
        <v>17</v>
      </c>
      <c r="J2" s="18" t="s">
        <v>87</v>
      </c>
    </row>
    <row r="3" spans="2:10" ht="16.5" thickTop="1" thickBot="1" x14ac:dyDescent="0.3">
      <c r="B3" s="202"/>
      <c r="C3" s="203"/>
      <c r="D3" s="214"/>
      <c r="E3" s="215"/>
      <c r="F3" s="215"/>
      <c r="G3" s="215"/>
      <c r="H3" s="216"/>
      <c r="I3" s="17" t="s">
        <v>18</v>
      </c>
      <c r="J3" s="19" t="s">
        <v>88</v>
      </c>
    </row>
    <row r="4" spans="2:10" ht="16.5" thickTop="1" thickBot="1" x14ac:dyDescent="0.3">
      <c r="B4" s="204"/>
      <c r="C4" s="205"/>
      <c r="D4" s="217"/>
      <c r="E4" s="218"/>
      <c r="F4" s="218"/>
      <c r="G4" s="218"/>
      <c r="H4" s="219"/>
      <c r="I4" s="16" t="s">
        <v>19</v>
      </c>
      <c r="J4" s="19" t="s">
        <v>20</v>
      </c>
    </row>
    <row r="5" spans="2:10" ht="12.95" customHeight="1" thickTop="1" x14ac:dyDescent="0.2"/>
    <row r="6" spans="2:10" ht="12.95" customHeight="1" x14ac:dyDescent="0.2"/>
    <row r="7" spans="2:10" s="70" customFormat="1" ht="12.95" customHeight="1" x14ac:dyDescent="0.2">
      <c r="B7" s="103" t="s">
        <v>53</v>
      </c>
      <c r="E7" s="238" t="str">
        <f>" : "&amp;[1]Sheet1!$CJ$2&amp;""</f>
        <v xml:space="preserve"> : 022.SPBJ/DAN.02.01/210200/2020</v>
      </c>
      <c r="F7" s="238"/>
      <c r="G7" s="238"/>
      <c r="H7" s="238"/>
      <c r="I7" s="238"/>
      <c r="J7" s="238"/>
    </row>
    <row r="8" spans="2:10" s="70" customFormat="1" ht="12.95" customHeight="1" x14ac:dyDescent="0.2">
      <c r="B8" s="103" t="s">
        <v>44</v>
      </c>
      <c r="E8" s="238" t="str">
        <f>" : "&amp;[1]Sheet1!$CK$2&amp;""</f>
        <v xml:space="preserve"> :   18 Agustus 2020</v>
      </c>
      <c r="F8" s="238"/>
      <c r="G8" s="238"/>
      <c r="H8" s="238"/>
      <c r="I8" s="238"/>
      <c r="J8" s="238"/>
    </row>
    <row r="9" spans="2:10" s="70" customFormat="1" ht="12.95" customHeight="1" x14ac:dyDescent="0.2">
      <c r="B9" s="103" t="s">
        <v>54</v>
      </c>
      <c r="E9" s="239" t="str">
        <f>" : "&amp;[1]Sheet1!$A$2&amp;""</f>
        <v xml:space="preserve"> : PENGADAAN PERLENGKAPAN IT UPDK PEKANBARU: KLONING WOIS SYSTEM</v>
      </c>
      <c r="F9" s="239"/>
      <c r="G9" s="239"/>
      <c r="H9" s="239"/>
      <c r="I9" s="239"/>
      <c r="J9" s="239"/>
    </row>
    <row r="10" spans="2:10" s="70" customFormat="1" ht="12.95" customHeight="1" x14ac:dyDescent="0.2">
      <c r="E10" s="239"/>
      <c r="F10" s="239"/>
      <c r="G10" s="239"/>
      <c r="H10" s="239"/>
      <c r="I10" s="239"/>
      <c r="J10" s="239"/>
    </row>
    <row r="11" spans="2:10" s="1" customFormat="1" ht="12.95" customHeight="1" thickBot="1" x14ac:dyDescent="0.25">
      <c r="B11" s="69"/>
      <c r="C11" s="69"/>
      <c r="D11" s="69"/>
      <c r="E11" s="69"/>
      <c r="F11" s="69"/>
      <c r="G11" s="69"/>
      <c r="H11" s="69"/>
      <c r="I11" s="69"/>
      <c r="J11" s="69"/>
    </row>
    <row r="12" spans="2:10" s="4" customFormat="1" ht="12.95" customHeight="1" x14ac:dyDescent="0.2">
      <c r="B12" s="247" t="s">
        <v>3</v>
      </c>
      <c r="C12" s="253" t="s">
        <v>0</v>
      </c>
      <c r="D12" s="254"/>
      <c r="E12" s="254"/>
      <c r="F12" s="255"/>
      <c r="G12" s="250" t="s">
        <v>1</v>
      </c>
      <c r="H12" s="250" t="s">
        <v>2</v>
      </c>
      <c r="I12" s="2"/>
      <c r="J12" s="3"/>
    </row>
    <row r="13" spans="2:10" s="4" customFormat="1" ht="12.95" customHeight="1" x14ac:dyDescent="0.2">
      <c r="B13" s="248"/>
      <c r="C13" s="256"/>
      <c r="D13" s="257"/>
      <c r="E13" s="257"/>
      <c r="F13" s="258"/>
      <c r="G13" s="251"/>
      <c r="H13" s="251"/>
      <c r="I13" s="68" t="s">
        <v>4</v>
      </c>
      <c r="J13" s="5" t="s">
        <v>5</v>
      </c>
    </row>
    <row r="14" spans="2:10" s="4" customFormat="1" ht="12.95" customHeight="1" thickBot="1" x14ac:dyDescent="0.25">
      <c r="B14" s="249"/>
      <c r="C14" s="259"/>
      <c r="D14" s="260"/>
      <c r="E14" s="260"/>
      <c r="F14" s="261"/>
      <c r="G14" s="252"/>
      <c r="H14" s="252"/>
      <c r="I14" s="6" t="s">
        <v>6</v>
      </c>
      <c r="J14" s="7" t="s">
        <v>6</v>
      </c>
    </row>
    <row r="15" spans="2:10" s="4" customFormat="1" ht="11.25" customHeight="1" thickBot="1" x14ac:dyDescent="0.25">
      <c r="B15" s="99">
        <v>1</v>
      </c>
      <c r="C15" s="244">
        <v>2</v>
      </c>
      <c r="D15" s="245"/>
      <c r="E15" s="245"/>
      <c r="F15" s="246"/>
      <c r="G15" s="100">
        <v>3</v>
      </c>
      <c r="H15" s="100">
        <v>4</v>
      </c>
      <c r="I15" s="101">
        <v>5</v>
      </c>
      <c r="J15" s="102">
        <v>6</v>
      </c>
    </row>
    <row r="16" spans="2:10" s="8" customFormat="1" ht="12.95" customHeight="1" x14ac:dyDescent="0.2">
      <c r="B16" s="83"/>
      <c r="C16" s="84"/>
      <c r="D16" s="84"/>
      <c r="E16" s="84"/>
      <c r="F16" s="84"/>
      <c r="G16" s="85"/>
      <c r="H16" s="85"/>
      <c r="I16" s="86"/>
      <c r="J16" s="87"/>
    </row>
    <row r="17" spans="2:10" s="8" customFormat="1" ht="12.95" customHeight="1" x14ac:dyDescent="0.2">
      <c r="B17" s="88"/>
      <c r="C17" s="89"/>
      <c r="D17" s="89"/>
      <c r="E17" s="89"/>
      <c r="F17" s="89"/>
      <c r="G17" s="90"/>
      <c r="H17" s="90"/>
      <c r="I17" s="91"/>
      <c r="J17" s="92"/>
    </row>
    <row r="18" spans="2:10" s="8" customFormat="1" ht="12.95" customHeight="1" x14ac:dyDescent="0.2">
      <c r="B18" s="88"/>
      <c r="C18" s="89"/>
      <c r="D18" s="89"/>
      <c r="E18" s="89"/>
      <c r="F18" s="89"/>
      <c r="G18" s="90"/>
      <c r="H18" s="90"/>
      <c r="I18" s="91"/>
      <c r="J18" s="92">
        <v>23450</v>
      </c>
    </row>
    <row r="19" spans="2:10" s="8" customFormat="1" ht="12.95" customHeight="1" x14ac:dyDescent="0.2">
      <c r="B19" s="88"/>
      <c r="C19" s="89"/>
      <c r="D19" s="89"/>
      <c r="E19" s="89"/>
      <c r="F19" s="89"/>
      <c r="G19" s="90"/>
      <c r="H19" s="90"/>
      <c r="I19" s="91"/>
      <c r="J19" s="92"/>
    </row>
    <row r="20" spans="2:10" s="8" customFormat="1" ht="12.95" customHeight="1" x14ac:dyDescent="0.2">
      <c r="B20" s="88"/>
      <c r="C20" s="89"/>
      <c r="D20" s="89"/>
      <c r="E20" s="89"/>
      <c r="F20" s="89"/>
      <c r="G20" s="90"/>
      <c r="H20" s="90"/>
      <c r="I20" s="91"/>
      <c r="J20" s="92"/>
    </row>
    <row r="21" spans="2:10" s="8" customFormat="1" ht="12.95" customHeight="1" x14ac:dyDescent="0.2">
      <c r="B21" s="88"/>
      <c r="C21" s="89"/>
      <c r="D21" s="89"/>
      <c r="E21" s="89"/>
      <c r="F21" s="89"/>
      <c r="G21" s="90"/>
      <c r="H21" s="90"/>
      <c r="I21" s="91"/>
      <c r="J21" s="92"/>
    </row>
    <row r="22" spans="2:10" s="8" customFormat="1" ht="12.95" customHeight="1" x14ac:dyDescent="0.2">
      <c r="B22" s="88"/>
      <c r="C22" s="89"/>
      <c r="D22" s="89"/>
      <c r="E22" s="89"/>
      <c r="F22" s="89"/>
      <c r="G22" s="90"/>
      <c r="H22" s="90"/>
      <c r="I22" s="91"/>
      <c r="J22" s="92"/>
    </row>
    <row r="23" spans="2:10" s="8" customFormat="1" ht="12.95" customHeight="1" x14ac:dyDescent="0.2">
      <c r="B23" s="88"/>
      <c r="C23" s="89"/>
      <c r="D23" s="89"/>
      <c r="E23" s="89"/>
      <c r="F23" s="89"/>
      <c r="G23" s="90"/>
      <c r="H23" s="90"/>
      <c r="I23" s="91"/>
      <c r="J23" s="92"/>
    </row>
    <row r="24" spans="2:10" s="8" customFormat="1" ht="12.95" customHeight="1" x14ac:dyDescent="0.2">
      <c r="B24" s="88"/>
      <c r="C24" s="89"/>
      <c r="D24" s="89"/>
      <c r="E24" s="89"/>
      <c r="F24" s="89"/>
      <c r="G24" s="90"/>
      <c r="H24" s="90"/>
      <c r="I24" s="91"/>
      <c r="J24" s="92"/>
    </row>
    <row r="25" spans="2:10" s="8" customFormat="1" ht="12.95" customHeight="1" x14ac:dyDescent="0.2">
      <c r="B25" s="88"/>
      <c r="C25" s="89"/>
      <c r="D25" s="89"/>
      <c r="E25" s="89"/>
      <c r="F25" s="89"/>
      <c r="G25" s="90"/>
      <c r="H25" s="90"/>
      <c r="I25" s="91"/>
      <c r="J25" s="92"/>
    </row>
    <row r="26" spans="2:10" s="8" customFormat="1" ht="12.95" customHeight="1" x14ac:dyDescent="0.2">
      <c r="B26" s="88"/>
      <c r="C26" s="89"/>
      <c r="D26" s="89"/>
      <c r="E26" s="89"/>
      <c r="F26" s="89"/>
      <c r="G26" s="90"/>
      <c r="H26" s="90"/>
      <c r="I26" s="91"/>
      <c r="J26" s="92"/>
    </row>
    <row r="27" spans="2:10" s="8" customFormat="1" ht="12.95" customHeight="1" x14ac:dyDescent="0.2">
      <c r="B27" s="88"/>
      <c r="C27" s="89"/>
      <c r="D27" s="89"/>
      <c r="E27" s="89"/>
      <c r="F27" s="89"/>
      <c r="G27" s="90"/>
      <c r="H27" s="90"/>
      <c r="I27" s="91"/>
      <c r="J27" s="92"/>
    </row>
    <row r="28" spans="2:10" s="8" customFormat="1" ht="12.95" customHeight="1" x14ac:dyDescent="0.2">
      <c r="B28" s="88"/>
      <c r="C28" s="89"/>
      <c r="D28" s="89"/>
      <c r="E28" s="89"/>
      <c r="F28" s="89"/>
      <c r="G28" s="90"/>
      <c r="H28" s="90"/>
      <c r="I28" s="91"/>
      <c r="J28" s="92"/>
    </row>
    <row r="29" spans="2:10" s="8" customFormat="1" ht="12.95" customHeight="1" x14ac:dyDescent="0.2">
      <c r="B29" s="88"/>
      <c r="C29" s="89"/>
      <c r="D29" s="89"/>
      <c r="E29" s="89"/>
      <c r="F29" s="89"/>
      <c r="G29" s="90"/>
      <c r="H29" s="90"/>
      <c r="I29" s="91"/>
      <c r="J29" s="92"/>
    </row>
    <row r="30" spans="2:10" s="8" customFormat="1" ht="12.95" customHeight="1" x14ac:dyDescent="0.2">
      <c r="B30" s="88"/>
      <c r="C30" s="89"/>
      <c r="D30" s="89"/>
      <c r="E30" s="89"/>
      <c r="F30" s="89"/>
      <c r="G30" s="90"/>
      <c r="H30" s="90"/>
      <c r="I30" s="91"/>
      <c r="J30" s="92"/>
    </row>
    <row r="31" spans="2:10" s="8" customFormat="1" ht="12.95" customHeight="1" x14ac:dyDescent="0.2">
      <c r="B31" s="88"/>
      <c r="C31" s="89"/>
      <c r="D31" s="89"/>
      <c r="E31" s="89"/>
      <c r="F31" s="89"/>
      <c r="G31" s="90"/>
      <c r="H31" s="90"/>
      <c r="I31" s="91"/>
      <c r="J31" s="92"/>
    </row>
    <row r="32" spans="2:10" s="8" customFormat="1" ht="12.95" customHeight="1" x14ac:dyDescent="0.2">
      <c r="B32" s="88"/>
      <c r="C32" s="89"/>
      <c r="D32" s="89"/>
      <c r="E32" s="89"/>
      <c r="F32" s="89"/>
      <c r="G32" s="90"/>
      <c r="H32" s="90"/>
      <c r="I32" s="91"/>
      <c r="J32" s="92"/>
    </row>
    <row r="33" spans="2:10" s="8" customFormat="1" ht="12.95" customHeight="1" x14ac:dyDescent="0.2">
      <c r="B33" s="88"/>
      <c r="C33" s="89"/>
      <c r="D33" s="89"/>
      <c r="E33" s="89"/>
      <c r="F33" s="89"/>
      <c r="G33" s="90"/>
      <c r="H33" s="90"/>
      <c r="I33" s="91"/>
      <c r="J33" s="92"/>
    </row>
    <row r="34" spans="2:10" s="8" customFormat="1" ht="12.95" customHeight="1" x14ac:dyDescent="0.2">
      <c r="B34" s="88"/>
      <c r="C34" s="89"/>
      <c r="D34" s="89"/>
      <c r="E34" s="89"/>
      <c r="F34" s="89"/>
      <c r="G34" s="90"/>
      <c r="H34" s="90"/>
      <c r="I34" s="91"/>
      <c r="J34" s="92"/>
    </row>
    <row r="35" spans="2:10" s="8" customFormat="1" ht="12.95" customHeight="1" x14ac:dyDescent="0.2">
      <c r="B35" s="88"/>
      <c r="C35" s="89"/>
      <c r="D35" s="89"/>
      <c r="E35" s="89"/>
      <c r="F35" s="89"/>
      <c r="G35" s="90"/>
      <c r="H35" s="90"/>
      <c r="I35" s="91"/>
      <c r="J35" s="92"/>
    </row>
    <row r="36" spans="2:10" s="8" customFormat="1" ht="12.95" customHeight="1" x14ac:dyDescent="0.2">
      <c r="B36" s="88"/>
      <c r="C36" s="89"/>
      <c r="D36" s="89"/>
      <c r="E36" s="89"/>
      <c r="F36" s="89"/>
      <c r="G36" s="90"/>
      <c r="H36" s="90"/>
      <c r="I36" s="91"/>
      <c r="J36" s="92"/>
    </row>
    <row r="37" spans="2:10" s="8" customFormat="1" ht="12.95" customHeight="1" x14ac:dyDescent="0.2">
      <c r="B37" s="88"/>
      <c r="C37" s="89"/>
      <c r="D37" s="89"/>
      <c r="E37" s="89"/>
      <c r="F37" s="89"/>
      <c r="G37" s="90"/>
      <c r="H37" s="90"/>
      <c r="I37" s="91"/>
      <c r="J37" s="92"/>
    </row>
    <row r="38" spans="2:10" s="8" customFormat="1" ht="12.95" customHeight="1" x14ac:dyDescent="0.2">
      <c r="B38" s="88"/>
      <c r="C38" s="89"/>
      <c r="D38" s="89"/>
      <c r="E38" s="89"/>
      <c r="F38" s="89"/>
      <c r="G38" s="90"/>
      <c r="H38" s="90"/>
      <c r="I38" s="91"/>
      <c r="J38" s="92"/>
    </row>
    <row r="39" spans="2:10" s="8" customFormat="1" ht="12.95" customHeight="1" x14ac:dyDescent="0.2">
      <c r="B39" s="88"/>
      <c r="C39" s="89"/>
      <c r="D39" s="89"/>
      <c r="E39" s="89"/>
      <c r="F39" s="89"/>
      <c r="G39" s="90"/>
      <c r="H39" s="90"/>
      <c r="I39" s="91"/>
      <c r="J39" s="92"/>
    </row>
    <row r="40" spans="2:10" s="8" customFormat="1" ht="12.95" customHeight="1" x14ac:dyDescent="0.2">
      <c r="B40" s="88"/>
      <c r="C40" s="89"/>
      <c r="D40" s="89"/>
      <c r="E40" s="89"/>
      <c r="F40" s="89"/>
      <c r="G40" s="90"/>
      <c r="H40" s="90"/>
      <c r="I40" s="91"/>
      <c r="J40" s="92"/>
    </row>
    <row r="41" spans="2:10" s="8" customFormat="1" ht="12.95" customHeight="1" x14ac:dyDescent="0.2">
      <c r="B41" s="88"/>
      <c r="C41" s="89"/>
      <c r="D41" s="89"/>
      <c r="E41" s="89"/>
      <c r="F41" s="89"/>
      <c r="G41" s="90"/>
      <c r="H41" s="90"/>
      <c r="I41" s="91"/>
      <c r="J41" s="92"/>
    </row>
    <row r="42" spans="2:10" s="8" customFormat="1" ht="12.95" customHeight="1" x14ac:dyDescent="0.2">
      <c r="B42" s="88"/>
      <c r="C42" s="89"/>
      <c r="D42" s="89"/>
      <c r="E42" s="89"/>
      <c r="F42" s="89"/>
      <c r="G42" s="90"/>
      <c r="H42" s="90"/>
      <c r="I42" s="91"/>
      <c r="J42" s="92"/>
    </row>
    <row r="43" spans="2:10" s="8" customFormat="1" ht="12.95" customHeight="1" x14ac:dyDescent="0.2">
      <c r="B43" s="88"/>
      <c r="C43" s="89"/>
      <c r="D43" s="89"/>
      <c r="E43" s="89"/>
      <c r="F43" s="89"/>
      <c r="G43" s="90"/>
      <c r="H43" s="90"/>
      <c r="I43" s="91"/>
      <c r="J43" s="92"/>
    </row>
    <row r="44" spans="2:10" s="8" customFormat="1" ht="12.95" customHeight="1" x14ac:dyDescent="0.2">
      <c r="B44" s="88"/>
      <c r="C44" s="89"/>
      <c r="D44" s="89"/>
      <c r="E44" s="89"/>
      <c r="F44" s="89"/>
      <c r="G44" s="90"/>
      <c r="H44" s="90"/>
      <c r="I44" s="91"/>
      <c r="J44" s="92"/>
    </row>
    <row r="45" spans="2:10" s="8" customFormat="1" ht="12.95" customHeight="1" x14ac:dyDescent="0.2">
      <c r="B45" s="88"/>
      <c r="C45" s="89"/>
      <c r="D45" s="89"/>
      <c r="E45" s="89"/>
      <c r="F45" s="89"/>
      <c r="G45" s="90"/>
      <c r="H45" s="90"/>
      <c r="I45" s="91"/>
      <c r="J45" s="92"/>
    </row>
    <row r="46" spans="2:10" s="8" customFormat="1" ht="12.95" customHeight="1" x14ac:dyDescent="0.2">
      <c r="B46" s="88"/>
      <c r="C46" s="89"/>
      <c r="D46" s="89"/>
      <c r="E46" s="89"/>
      <c r="F46" s="89"/>
      <c r="G46" s="90"/>
      <c r="H46" s="90"/>
      <c r="I46" s="91"/>
      <c r="J46" s="92"/>
    </row>
    <row r="47" spans="2:10" s="8" customFormat="1" ht="12.95" customHeight="1" x14ac:dyDescent="0.2">
      <c r="B47" s="88"/>
      <c r="C47" s="89"/>
      <c r="D47" s="89"/>
      <c r="E47" s="89"/>
      <c r="F47" s="89"/>
      <c r="G47" s="90"/>
      <c r="H47" s="90"/>
      <c r="I47" s="91"/>
      <c r="J47" s="92"/>
    </row>
    <row r="48" spans="2:10" s="8" customFormat="1" ht="12.95" customHeight="1" x14ac:dyDescent="0.2">
      <c r="B48" s="88"/>
      <c r="C48" s="89"/>
      <c r="D48" s="89"/>
      <c r="E48" s="89"/>
      <c r="F48" s="89"/>
      <c r="G48" s="90"/>
      <c r="H48" s="90"/>
      <c r="I48" s="91"/>
      <c r="J48" s="92"/>
    </row>
    <row r="49" spans="2:10" s="8" customFormat="1" ht="12.95" customHeight="1" x14ac:dyDescent="0.2">
      <c r="B49" s="88"/>
      <c r="C49" s="89"/>
      <c r="D49" s="89"/>
      <c r="E49" s="89"/>
      <c r="F49" s="89"/>
      <c r="G49" s="90"/>
      <c r="H49" s="90"/>
      <c r="I49" s="91"/>
      <c r="J49" s="92"/>
    </row>
    <row r="50" spans="2:10" s="8" customFormat="1" ht="12.95" customHeight="1" x14ac:dyDescent="0.2">
      <c r="B50" s="88"/>
      <c r="C50" s="89"/>
      <c r="D50" s="89"/>
      <c r="E50" s="89"/>
      <c r="F50" s="89"/>
      <c r="G50" s="90"/>
      <c r="H50" s="90"/>
      <c r="I50" s="91"/>
      <c r="J50" s="92"/>
    </row>
    <row r="51" spans="2:10" s="8" customFormat="1" ht="12.95" customHeight="1" x14ac:dyDescent="0.2">
      <c r="B51" s="88"/>
      <c r="C51" s="89"/>
      <c r="D51" s="89"/>
      <c r="E51" s="89"/>
      <c r="F51" s="89"/>
      <c r="G51" s="90"/>
      <c r="H51" s="90"/>
      <c r="I51" s="91"/>
      <c r="J51" s="92"/>
    </row>
    <row r="52" spans="2:10" s="8" customFormat="1" ht="12.95" customHeight="1" x14ac:dyDescent="0.2">
      <c r="B52" s="88"/>
      <c r="C52" s="89"/>
      <c r="D52" s="89"/>
      <c r="E52" s="89"/>
      <c r="F52" s="89"/>
      <c r="G52" s="90"/>
      <c r="H52" s="90"/>
      <c r="I52" s="91"/>
      <c r="J52" s="92"/>
    </row>
    <row r="53" spans="2:10" s="8" customFormat="1" ht="12.95" customHeight="1" x14ac:dyDescent="0.2">
      <c r="B53" s="88"/>
      <c r="C53" s="89"/>
      <c r="D53" s="89"/>
      <c r="E53" s="89"/>
      <c r="F53" s="89"/>
      <c r="G53" s="90"/>
      <c r="H53" s="90"/>
      <c r="I53" s="91"/>
      <c r="J53" s="92"/>
    </row>
    <row r="54" spans="2:10" s="8" customFormat="1" ht="12.95" customHeight="1" x14ac:dyDescent="0.2">
      <c r="B54" s="88"/>
      <c r="C54" s="89"/>
      <c r="D54" s="89"/>
      <c r="E54" s="89"/>
      <c r="F54" s="89"/>
      <c r="G54" s="90"/>
      <c r="H54" s="90"/>
      <c r="I54" s="91"/>
      <c r="J54" s="92"/>
    </row>
    <row r="55" spans="2:10" s="8" customFormat="1" ht="12.95" customHeight="1" x14ac:dyDescent="0.2">
      <c r="B55" s="88"/>
      <c r="C55" s="89"/>
      <c r="D55" s="89"/>
      <c r="E55" s="89"/>
      <c r="F55" s="89"/>
      <c r="G55" s="90"/>
      <c r="H55" s="90"/>
      <c r="I55" s="91"/>
      <c r="J55" s="92"/>
    </row>
    <row r="56" spans="2:10" s="8" customFormat="1" ht="12.95" customHeight="1" x14ac:dyDescent="0.2">
      <c r="B56" s="88"/>
      <c r="C56" s="89"/>
      <c r="D56" s="89"/>
      <c r="E56" s="89"/>
      <c r="F56" s="89"/>
      <c r="G56" s="90"/>
      <c r="H56" s="90"/>
      <c r="I56" s="93"/>
      <c r="J56" s="92"/>
    </row>
    <row r="57" spans="2:10" s="8" customFormat="1" ht="12.95" customHeight="1" x14ac:dyDescent="0.2">
      <c r="B57" s="88"/>
      <c r="C57" s="89"/>
      <c r="D57" s="89"/>
      <c r="E57" s="89"/>
      <c r="F57" s="89"/>
      <c r="G57" s="90"/>
      <c r="H57" s="90"/>
      <c r="I57" s="93"/>
      <c r="J57" s="92"/>
    </row>
    <row r="58" spans="2:10" s="8" customFormat="1" ht="12.95" customHeight="1" thickBot="1" x14ac:dyDescent="0.25">
      <c r="B58" s="94"/>
      <c r="C58" s="95"/>
      <c r="D58" s="95"/>
      <c r="E58" s="95"/>
      <c r="F58" s="95"/>
      <c r="G58" s="96"/>
      <c r="H58" s="96"/>
      <c r="I58" s="97"/>
      <c r="J58" s="98"/>
    </row>
    <row r="59" spans="2:10" s="4" customFormat="1" ht="12.95" customHeight="1" x14ac:dyDescent="0.2">
      <c r="B59" s="71"/>
      <c r="C59" s="132" t="s">
        <v>7</v>
      </c>
      <c r="D59" s="72"/>
      <c r="E59" s="72"/>
      <c r="F59" s="72"/>
      <c r="G59" s="73"/>
      <c r="H59" s="74"/>
      <c r="I59" s="77" t="s">
        <v>5</v>
      </c>
      <c r="J59" s="78">
        <f>SUM(J16:J58)</f>
        <v>23450</v>
      </c>
    </row>
    <row r="60" spans="2:10" s="4" customFormat="1" ht="12.95" customHeight="1" x14ac:dyDescent="0.2">
      <c r="B60" s="75"/>
      <c r="C60" s="240" t="str">
        <f>terbilang!E2</f>
        <v>(Dua puluh lima ribu tujuh ratus sembilan puluh lima rupiah)</v>
      </c>
      <c r="D60" s="240"/>
      <c r="E60" s="240"/>
      <c r="F60" s="240"/>
      <c r="G60" s="240"/>
      <c r="H60" s="241"/>
      <c r="I60" s="79" t="s">
        <v>8</v>
      </c>
      <c r="J60" s="80">
        <f>J59*10/100</f>
        <v>2345</v>
      </c>
    </row>
    <row r="61" spans="2:10" s="4" customFormat="1" ht="12.95" customHeight="1" thickBot="1" x14ac:dyDescent="0.25">
      <c r="B61" s="76"/>
      <c r="C61" s="242"/>
      <c r="D61" s="242"/>
      <c r="E61" s="242"/>
      <c r="F61" s="242"/>
      <c r="G61" s="242"/>
      <c r="H61" s="243"/>
      <c r="I61" s="81" t="s">
        <v>9</v>
      </c>
      <c r="J61" s="82">
        <f>J59+J60</f>
        <v>25795</v>
      </c>
    </row>
    <row r="62" spans="2:10" s="9" customFormat="1" ht="12.95" customHeight="1" x14ac:dyDescent="0.2">
      <c r="B62" s="11"/>
      <c r="G62" s="12"/>
    </row>
    <row r="63" spans="2:10" s="9" customFormat="1" ht="12.95" customHeight="1" x14ac:dyDescent="0.2"/>
    <row r="64" spans="2:10" s="9" customFormat="1" ht="12.95" customHeight="1" x14ac:dyDescent="0.2">
      <c r="G64" s="13"/>
    </row>
    <row r="65" spans="2:10" s="9" customFormat="1" ht="12.95" customHeight="1" x14ac:dyDescent="0.2">
      <c r="E65" s="66" t="s">
        <v>55</v>
      </c>
      <c r="G65" s="12"/>
      <c r="H65" s="66" t="s">
        <v>56</v>
      </c>
    </row>
    <row r="66" spans="2:10" s="9" customFormat="1" ht="12.95" customHeight="1" x14ac:dyDescent="0.2">
      <c r="E66" s="105" t="str">
        <f>[1]Sheet1!$CV$2</f>
        <v>PT PRIMER INDO PERKASA</v>
      </c>
      <c r="G66" s="13"/>
      <c r="H66" s="66" t="s">
        <v>13</v>
      </c>
    </row>
    <row r="67" spans="2:10" s="9" customFormat="1" ht="12.95" customHeight="1" x14ac:dyDescent="0.2">
      <c r="E67" s="105" t="str">
        <f>[1]Sheet1!$DD$2</f>
        <v>Direktur</v>
      </c>
      <c r="G67" s="12"/>
      <c r="H67" s="66" t="s">
        <v>14</v>
      </c>
    </row>
    <row r="68" spans="2:10" ht="12.95" customHeight="1" x14ac:dyDescent="0.2">
      <c r="B68" s="70"/>
      <c r="C68" s="70"/>
      <c r="D68" s="70"/>
      <c r="E68" s="64"/>
      <c r="F68" s="70"/>
      <c r="G68" s="70"/>
      <c r="H68" s="104" t="str">
        <f>[1]Sheet1!$AO$2 &amp;" Supv. Pelaksana Pengadaan"</f>
        <v xml:space="preserve"> Supv. Pelaksana Pengadaan</v>
      </c>
      <c r="I68" s="70"/>
      <c r="J68" s="70"/>
    </row>
    <row r="69" spans="2:10" ht="12.95" customHeight="1" x14ac:dyDescent="0.2">
      <c r="B69" s="70"/>
      <c r="C69" s="70"/>
      <c r="D69" s="70"/>
      <c r="E69" s="64"/>
      <c r="F69" s="70"/>
      <c r="G69" s="70"/>
      <c r="H69" s="66"/>
      <c r="I69" s="70"/>
      <c r="J69" s="70"/>
    </row>
    <row r="70" spans="2:10" ht="12.95" customHeight="1" x14ac:dyDescent="0.2">
      <c r="B70" s="70"/>
      <c r="C70" s="70"/>
      <c r="D70" s="70"/>
      <c r="E70" s="64"/>
      <c r="F70" s="70"/>
      <c r="G70" s="70"/>
      <c r="H70" s="66"/>
      <c r="I70" s="70"/>
      <c r="J70" s="70"/>
    </row>
    <row r="71" spans="2:10" ht="12.95" customHeight="1" x14ac:dyDescent="0.2">
      <c r="B71" s="70"/>
      <c r="C71" s="70"/>
      <c r="D71" s="70"/>
      <c r="E71" s="64"/>
      <c r="F71" s="70"/>
      <c r="G71" s="70"/>
      <c r="H71" s="66"/>
      <c r="I71" s="70"/>
      <c r="J71" s="70"/>
    </row>
    <row r="72" spans="2:10" ht="12.95" customHeight="1" x14ac:dyDescent="0.2">
      <c r="B72" s="70"/>
      <c r="C72" s="70"/>
      <c r="D72" s="70"/>
      <c r="E72" s="64"/>
      <c r="F72" s="70"/>
      <c r="G72" s="70"/>
      <c r="H72" s="66"/>
      <c r="I72" s="70"/>
      <c r="J72" s="70"/>
    </row>
    <row r="73" spans="2:10" ht="12.95" customHeight="1" x14ac:dyDescent="0.2">
      <c r="B73" s="70"/>
      <c r="C73" s="70"/>
      <c r="D73" s="70"/>
      <c r="E73" s="64"/>
      <c r="F73" s="70"/>
      <c r="G73" s="70"/>
      <c r="H73" s="64"/>
      <c r="I73" s="70"/>
      <c r="J73" s="70"/>
    </row>
    <row r="74" spans="2:10" ht="12.95" customHeight="1" x14ac:dyDescent="0.2">
      <c r="B74" s="70"/>
      <c r="C74" s="70"/>
      <c r="D74" s="70"/>
      <c r="E74" s="64"/>
      <c r="F74" s="70"/>
      <c r="G74" s="70"/>
      <c r="H74" s="64"/>
      <c r="I74" s="70"/>
      <c r="J74" s="70"/>
    </row>
    <row r="75" spans="2:10" ht="12.95" customHeight="1" x14ac:dyDescent="0.2">
      <c r="B75" s="70"/>
      <c r="C75" s="70"/>
      <c r="D75" s="70"/>
      <c r="E75" s="105" t="str">
        <f>[1]Sheet1!$CW$2</f>
        <v>MUHAMMAD WAHYU GHIFARY, BSM</v>
      </c>
      <c r="F75" s="70"/>
      <c r="G75" s="70"/>
      <c r="H75" s="105" t="str">
        <f>[1]Sheet1!$AN$2</f>
        <v>Yuwana Hanif Utomo</v>
      </c>
      <c r="I75" s="70"/>
      <c r="J75" s="70"/>
    </row>
    <row r="76" spans="2:10" ht="12.95" customHeight="1" x14ac:dyDescent="0.2"/>
    <row r="77" spans="2:10" ht="12.95" customHeight="1" x14ac:dyDescent="0.2"/>
    <row r="78" spans="2:10" ht="12.95" customHeight="1" x14ac:dyDescent="0.2">
      <c r="I78" s="14"/>
    </row>
    <row r="79" spans="2:10" ht="12.95" customHeight="1" x14ac:dyDescent="0.2"/>
    <row r="80" spans="2:10" ht="12.95" customHeight="1" x14ac:dyDescent="0.2"/>
    <row r="81" ht="12.95" customHeight="1" x14ac:dyDescent="0.2"/>
    <row r="82" ht="12.95" customHeight="1" x14ac:dyDescent="0.2"/>
    <row r="83" ht="12.95" customHeight="1" x14ac:dyDescent="0.2"/>
    <row r="84" ht="12.95" customHeight="1" x14ac:dyDescent="0.2"/>
    <row r="85" ht="12.95" customHeight="1" x14ac:dyDescent="0.2"/>
    <row r="86" ht="12.95" customHeight="1" x14ac:dyDescent="0.2"/>
    <row r="87" ht="12.95" customHeight="1" x14ac:dyDescent="0.2"/>
    <row r="88" ht="12.95" customHeight="1" x14ac:dyDescent="0.2"/>
    <row r="89" ht="12.95" customHeight="1" x14ac:dyDescent="0.2"/>
    <row r="90" ht="12.95" customHeight="1" x14ac:dyDescent="0.2"/>
    <row r="91" ht="12.95" customHeight="1" x14ac:dyDescent="0.2"/>
    <row r="92" ht="12.95" customHeight="1" x14ac:dyDescent="0.2"/>
    <row r="93" ht="12.95" customHeight="1" x14ac:dyDescent="0.2"/>
    <row r="94" ht="12.95" customHeight="1" x14ac:dyDescent="0.2"/>
    <row r="95" ht="12.95" customHeight="1" x14ac:dyDescent="0.2"/>
    <row r="96" ht="12.95" customHeight="1" x14ac:dyDescent="0.2"/>
    <row r="97" ht="12.95" customHeight="1" x14ac:dyDescent="0.2"/>
    <row r="98" ht="12.95" customHeight="1" x14ac:dyDescent="0.2"/>
    <row r="99" ht="12.95" customHeight="1" x14ac:dyDescent="0.2"/>
    <row r="100" ht="12.95" customHeight="1" x14ac:dyDescent="0.2"/>
    <row r="101" ht="12.95" customHeight="1" x14ac:dyDescent="0.2"/>
    <row r="102" ht="12.95" customHeight="1" x14ac:dyDescent="0.2"/>
    <row r="103" ht="12.95" customHeight="1" x14ac:dyDescent="0.2"/>
    <row r="104" ht="12.95" customHeight="1" x14ac:dyDescent="0.2"/>
    <row r="105" ht="12.95" customHeight="1" x14ac:dyDescent="0.2"/>
    <row r="106" ht="12.95" customHeight="1" x14ac:dyDescent="0.2"/>
    <row r="107" ht="12.95" customHeight="1" x14ac:dyDescent="0.2"/>
    <row r="108" ht="12.95" customHeight="1" x14ac:dyDescent="0.2"/>
    <row r="109" ht="12.95" customHeight="1" x14ac:dyDescent="0.2"/>
    <row r="110" ht="12.95" customHeight="1" x14ac:dyDescent="0.2"/>
    <row r="111" ht="12.95" customHeight="1" x14ac:dyDescent="0.2"/>
    <row r="112" ht="12.95" customHeight="1" x14ac:dyDescent="0.2"/>
    <row r="113" ht="12.95" customHeight="1" x14ac:dyDescent="0.2"/>
    <row r="114" ht="12.95" customHeight="1" x14ac:dyDescent="0.2"/>
    <row r="115" ht="12.95" customHeight="1" x14ac:dyDescent="0.2"/>
    <row r="116" ht="12.95" customHeight="1" x14ac:dyDescent="0.2"/>
    <row r="117" ht="12.95" customHeight="1" x14ac:dyDescent="0.2"/>
    <row r="118" ht="12.95" customHeight="1" x14ac:dyDescent="0.2"/>
    <row r="119" ht="12.95" customHeight="1" x14ac:dyDescent="0.2"/>
    <row r="120" ht="12.95" customHeight="1" x14ac:dyDescent="0.2"/>
    <row r="121" ht="12.95" customHeight="1" x14ac:dyDescent="0.2"/>
    <row r="122" ht="12.95" customHeight="1" x14ac:dyDescent="0.2"/>
    <row r="123" ht="12.95" customHeight="1" x14ac:dyDescent="0.2"/>
    <row r="124" ht="12.95" customHeight="1" x14ac:dyDescent="0.2"/>
    <row r="125" ht="12.95" customHeight="1" x14ac:dyDescent="0.2"/>
    <row r="126" ht="12.95" customHeight="1" x14ac:dyDescent="0.2"/>
    <row r="127" ht="12.95" customHeight="1" x14ac:dyDescent="0.2"/>
    <row r="128" ht="12.95" customHeight="1" x14ac:dyDescent="0.2"/>
    <row r="129" ht="12.95" customHeight="1" x14ac:dyDescent="0.2"/>
    <row r="130" ht="12.95" customHeight="1" x14ac:dyDescent="0.2"/>
    <row r="131" ht="12.95" customHeight="1" x14ac:dyDescent="0.2"/>
    <row r="132" ht="12.95" customHeight="1" x14ac:dyDescent="0.2"/>
    <row r="133" ht="12.95" customHeight="1" x14ac:dyDescent="0.2"/>
    <row r="134" ht="12.95" customHeight="1" x14ac:dyDescent="0.2"/>
    <row r="135" ht="12.95" customHeight="1" x14ac:dyDescent="0.2"/>
    <row r="136" ht="12.95" customHeight="1" x14ac:dyDescent="0.2"/>
    <row r="137" ht="12.95" customHeight="1" x14ac:dyDescent="0.2"/>
    <row r="138" ht="12.95" customHeight="1" x14ac:dyDescent="0.2"/>
    <row r="139" ht="12.95" customHeight="1" x14ac:dyDescent="0.2"/>
    <row r="140" ht="12.95" customHeight="1" x14ac:dyDescent="0.2"/>
    <row r="141" ht="12.95" customHeight="1" x14ac:dyDescent="0.2"/>
    <row r="142" ht="12.95" customHeight="1" x14ac:dyDescent="0.2"/>
    <row r="143" ht="12.95" customHeight="1" x14ac:dyDescent="0.2"/>
    <row r="144" ht="12.95" customHeight="1" x14ac:dyDescent="0.2"/>
    <row r="145" ht="12.95" customHeight="1" x14ac:dyDescent="0.2"/>
    <row r="146" ht="12.95" customHeight="1" x14ac:dyDescent="0.2"/>
    <row r="147" ht="12.95" customHeight="1" x14ac:dyDescent="0.2"/>
    <row r="148" ht="12.95" customHeight="1" x14ac:dyDescent="0.2"/>
    <row r="149" ht="12.95" customHeight="1" x14ac:dyDescent="0.2"/>
    <row r="150" ht="12.95" customHeight="1" x14ac:dyDescent="0.2"/>
    <row r="151" ht="12.95" customHeight="1" x14ac:dyDescent="0.2"/>
    <row r="152" ht="12.95" customHeight="1" x14ac:dyDescent="0.2"/>
    <row r="153" ht="12.95" customHeight="1" x14ac:dyDescent="0.2"/>
    <row r="154" ht="12.95" customHeight="1" x14ac:dyDescent="0.2"/>
    <row r="155" ht="12.95" customHeight="1" x14ac:dyDescent="0.2"/>
    <row r="156" ht="12.95" customHeight="1" x14ac:dyDescent="0.2"/>
    <row r="157" ht="12.95" customHeight="1" x14ac:dyDescent="0.2"/>
    <row r="158" ht="12.95" customHeight="1" x14ac:dyDescent="0.2"/>
    <row r="159" ht="12.95" customHeight="1" x14ac:dyDescent="0.2"/>
    <row r="160" ht="12.95" customHeight="1" x14ac:dyDescent="0.2"/>
    <row r="161" ht="12.95" customHeight="1" x14ac:dyDescent="0.2"/>
    <row r="162" ht="12.95" customHeight="1" x14ac:dyDescent="0.2"/>
    <row r="163" ht="12.95" customHeight="1" x14ac:dyDescent="0.2"/>
    <row r="164" ht="12.95" customHeight="1" x14ac:dyDescent="0.2"/>
    <row r="165" ht="12.95" customHeight="1" x14ac:dyDescent="0.2"/>
    <row r="166" ht="12.95" customHeight="1" x14ac:dyDescent="0.2"/>
    <row r="167" ht="12.95" customHeight="1" x14ac:dyDescent="0.2"/>
    <row r="168" ht="12.95" customHeight="1" x14ac:dyDescent="0.2"/>
    <row r="169" ht="12.95" customHeight="1" x14ac:dyDescent="0.2"/>
    <row r="170" ht="12.95" customHeight="1" x14ac:dyDescent="0.2"/>
    <row r="171" ht="12.95" customHeight="1" x14ac:dyDescent="0.2"/>
    <row r="172" ht="12.95" customHeight="1" x14ac:dyDescent="0.2"/>
    <row r="173" ht="12.95" customHeight="1" x14ac:dyDescent="0.2"/>
    <row r="174" ht="12.95" customHeight="1" x14ac:dyDescent="0.2"/>
    <row r="175" ht="12.95" customHeight="1" x14ac:dyDescent="0.2"/>
    <row r="176" ht="12.95" customHeight="1" x14ac:dyDescent="0.2"/>
    <row r="177" ht="12.95" customHeight="1" x14ac:dyDescent="0.2"/>
    <row r="178" ht="12.95" customHeight="1" x14ac:dyDescent="0.2"/>
    <row r="179" ht="12.95" customHeight="1" x14ac:dyDescent="0.2"/>
    <row r="180" ht="12.95" customHeight="1" x14ac:dyDescent="0.2"/>
    <row r="181" ht="12.95" customHeight="1" x14ac:dyDescent="0.2"/>
    <row r="182" ht="12.95" customHeight="1" x14ac:dyDescent="0.2"/>
    <row r="183" ht="12.95" customHeight="1" x14ac:dyDescent="0.2"/>
    <row r="184" ht="12.95" customHeight="1" x14ac:dyDescent="0.2"/>
    <row r="185" ht="12.95" customHeight="1" x14ac:dyDescent="0.2"/>
    <row r="186" ht="12.95" customHeight="1" x14ac:dyDescent="0.2"/>
    <row r="187" ht="12.95" customHeight="1" x14ac:dyDescent="0.2"/>
    <row r="188" ht="12.95" customHeight="1" x14ac:dyDescent="0.2"/>
    <row r="189" ht="12.95" customHeight="1" x14ac:dyDescent="0.2"/>
    <row r="190" ht="12.95" customHeight="1" x14ac:dyDescent="0.2"/>
    <row r="191" ht="12.95" customHeight="1" x14ac:dyDescent="0.2"/>
    <row r="192" ht="12.95" customHeight="1" x14ac:dyDescent="0.2"/>
    <row r="193" ht="12.95" customHeight="1" x14ac:dyDescent="0.2"/>
    <row r="194" ht="12.95" customHeight="1" x14ac:dyDescent="0.2"/>
    <row r="195" ht="12.95" customHeight="1" x14ac:dyDescent="0.2"/>
    <row r="196" ht="12.95" customHeight="1" x14ac:dyDescent="0.2"/>
    <row r="197" ht="12.95" customHeight="1" x14ac:dyDescent="0.2"/>
    <row r="198" ht="12.95" customHeight="1" x14ac:dyDescent="0.2"/>
    <row r="199" ht="12.95" customHeight="1" x14ac:dyDescent="0.2"/>
    <row r="200" ht="12.95" customHeight="1" x14ac:dyDescent="0.2"/>
    <row r="201" ht="12.95" customHeight="1" x14ac:dyDescent="0.2"/>
    <row r="202" ht="12.95" customHeight="1" x14ac:dyDescent="0.2"/>
    <row r="203" ht="12.95" customHeight="1" x14ac:dyDescent="0.2"/>
    <row r="204" ht="12.95" customHeight="1" x14ac:dyDescent="0.2"/>
    <row r="205" ht="12.95" customHeight="1" x14ac:dyDescent="0.2"/>
    <row r="206" ht="12.95" customHeight="1" x14ac:dyDescent="0.2"/>
    <row r="207" ht="12.95" customHeight="1" x14ac:dyDescent="0.2"/>
    <row r="208" ht="12.95" customHeight="1" x14ac:dyDescent="0.2"/>
    <row r="209" ht="12.95" customHeight="1" x14ac:dyDescent="0.2"/>
    <row r="210" ht="12.95" customHeight="1" x14ac:dyDescent="0.2"/>
    <row r="211" ht="12.95" customHeight="1" x14ac:dyDescent="0.2"/>
    <row r="212" ht="12.95" customHeight="1" x14ac:dyDescent="0.2"/>
    <row r="213" ht="12.95" customHeight="1" x14ac:dyDescent="0.2"/>
    <row r="214" ht="12.95" customHeight="1" x14ac:dyDescent="0.2"/>
    <row r="215" ht="12.95" customHeight="1" x14ac:dyDescent="0.2"/>
    <row r="216" ht="12.95" customHeight="1" x14ac:dyDescent="0.2"/>
    <row r="217" ht="12.95" customHeight="1" x14ac:dyDescent="0.2"/>
    <row r="218" ht="12.95" customHeight="1" x14ac:dyDescent="0.2"/>
    <row r="219" ht="12.95" customHeight="1" x14ac:dyDescent="0.2"/>
    <row r="220" ht="12.95" customHeight="1" x14ac:dyDescent="0.2"/>
    <row r="221" ht="12.95" customHeight="1" x14ac:dyDescent="0.2"/>
    <row r="222" ht="12.95" customHeight="1" x14ac:dyDescent="0.2"/>
    <row r="223" ht="12.95" customHeight="1" x14ac:dyDescent="0.2"/>
    <row r="224" ht="12.95" customHeight="1" x14ac:dyDescent="0.2"/>
    <row r="225" ht="12.95" customHeight="1" x14ac:dyDescent="0.2"/>
    <row r="226" ht="12.95" customHeight="1" x14ac:dyDescent="0.2"/>
    <row r="227" ht="12.95" customHeight="1" x14ac:dyDescent="0.2"/>
    <row r="228" ht="12.95" customHeight="1" x14ac:dyDescent="0.2"/>
    <row r="229" ht="12.95" customHeight="1" x14ac:dyDescent="0.2"/>
    <row r="230" ht="12.95" customHeight="1" x14ac:dyDescent="0.2"/>
    <row r="231" ht="12.95" customHeight="1" x14ac:dyDescent="0.2"/>
    <row r="232" ht="12.95" customHeight="1" x14ac:dyDescent="0.2"/>
    <row r="233" ht="12.95" customHeight="1" x14ac:dyDescent="0.2"/>
    <row r="234" ht="12.95" customHeight="1" x14ac:dyDescent="0.2"/>
    <row r="235" ht="12.95" customHeight="1" x14ac:dyDescent="0.2"/>
    <row r="236" ht="12.95" customHeight="1" x14ac:dyDescent="0.2"/>
    <row r="237" ht="12.95" customHeight="1" x14ac:dyDescent="0.2"/>
    <row r="238" ht="12.95" customHeight="1" x14ac:dyDescent="0.2"/>
    <row r="239" ht="12.95" customHeight="1" x14ac:dyDescent="0.2"/>
    <row r="240" ht="12.95" customHeight="1" x14ac:dyDescent="0.2"/>
    <row r="241" ht="12.95" customHeight="1" x14ac:dyDescent="0.2"/>
    <row r="242" ht="12.95" customHeight="1" x14ac:dyDescent="0.2"/>
    <row r="243" ht="12.95" customHeight="1" x14ac:dyDescent="0.2"/>
    <row r="244" ht="12.95" customHeight="1" x14ac:dyDescent="0.2"/>
    <row r="245" ht="12.95" customHeight="1" x14ac:dyDescent="0.2"/>
    <row r="246" ht="12.95" customHeight="1" x14ac:dyDescent="0.2"/>
    <row r="247" ht="12.95" customHeight="1" x14ac:dyDescent="0.2"/>
    <row r="248" ht="12.95" customHeight="1" x14ac:dyDescent="0.2"/>
    <row r="249" ht="12.95" customHeight="1" x14ac:dyDescent="0.2"/>
    <row r="250" ht="12.95" customHeight="1" x14ac:dyDescent="0.2"/>
    <row r="251" ht="12.95" customHeight="1" x14ac:dyDescent="0.2"/>
    <row r="252" ht="12.95" customHeight="1" x14ac:dyDescent="0.2"/>
    <row r="253" ht="12.95" customHeight="1" x14ac:dyDescent="0.2"/>
    <row r="254" ht="12.95" customHeight="1" x14ac:dyDescent="0.2"/>
    <row r="255" ht="12.95" customHeight="1" x14ac:dyDescent="0.2"/>
    <row r="256" ht="12.95" customHeight="1" x14ac:dyDescent="0.2"/>
    <row r="257" ht="12.95" customHeight="1" x14ac:dyDescent="0.2"/>
    <row r="258" ht="12.95" customHeight="1" x14ac:dyDescent="0.2"/>
    <row r="259" ht="12.95" customHeight="1" x14ac:dyDescent="0.2"/>
    <row r="260" ht="12.95" customHeight="1" x14ac:dyDescent="0.2"/>
    <row r="261" ht="12.95" customHeight="1" x14ac:dyDescent="0.2"/>
    <row r="262" ht="12.95" customHeight="1" x14ac:dyDescent="0.2"/>
    <row r="263" ht="12.95" customHeight="1" x14ac:dyDescent="0.2"/>
    <row r="264" ht="12.95" customHeight="1" x14ac:dyDescent="0.2"/>
    <row r="265" ht="12.95" customHeight="1" x14ac:dyDescent="0.2"/>
    <row r="266" ht="12.95" customHeight="1" x14ac:dyDescent="0.2"/>
    <row r="267" ht="12.95" customHeight="1" x14ac:dyDescent="0.2"/>
    <row r="268" ht="12.95" customHeight="1" x14ac:dyDescent="0.2"/>
    <row r="269" ht="12.95" customHeight="1" x14ac:dyDescent="0.2"/>
    <row r="270" ht="12.95" customHeight="1" x14ac:dyDescent="0.2"/>
    <row r="271" ht="12.95" customHeight="1" x14ac:dyDescent="0.2"/>
    <row r="272" ht="12.95" customHeight="1" x14ac:dyDescent="0.2"/>
    <row r="273" ht="12.95" customHeight="1" x14ac:dyDescent="0.2"/>
    <row r="274" ht="12.95" customHeight="1" x14ac:dyDescent="0.2"/>
    <row r="275" ht="12.95" customHeight="1" x14ac:dyDescent="0.2"/>
    <row r="276" ht="12.95" customHeight="1" x14ac:dyDescent="0.2"/>
    <row r="277" ht="12.95" customHeight="1" x14ac:dyDescent="0.2"/>
    <row r="278" ht="12.95" customHeight="1" x14ac:dyDescent="0.2"/>
    <row r="279" ht="12.95" customHeight="1" x14ac:dyDescent="0.2"/>
    <row r="280" ht="12.95" customHeight="1" x14ac:dyDescent="0.2"/>
    <row r="281" ht="12.95" customHeight="1" x14ac:dyDescent="0.2"/>
    <row r="282" ht="12.95" customHeight="1" x14ac:dyDescent="0.2"/>
    <row r="283" ht="12.95" customHeight="1" x14ac:dyDescent="0.2"/>
    <row r="284" ht="12.95" customHeight="1" x14ac:dyDescent="0.2"/>
    <row r="285" ht="12.95" customHeight="1" x14ac:dyDescent="0.2"/>
    <row r="286" ht="12.95" customHeight="1" x14ac:dyDescent="0.2"/>
    <row r="287" ht="12.95" customHeight="1" x14ac:dyDescent="0.2"/>
    <row r="288" ht="12.95" customHeight="1" x14ac:dyDescent="0.2"/>
    <row r="289" ht="12.95" customHeight="1" x14ac:dyDescent="0.2"/>
    <row r="290" ht="12.95" customHeight="1" x14ac:dyDescent="0.2"/>
    <row r="291" ht="12.95" customHeight="1" x14ac:dyDescent="0.2"/>
    <row r="292" ht="12.95" customHeight="1" x14ac:dyDescent="0.2"/>
    <row r="293" ht="12.95" customHeight="1" x14ac:dyDescent="0.2"/>
    <row r="294" ht="12.95" customHeight="1" x14ac:dyDescent="0.2"/>
    <row r="295" ht="12.95" customHeight="1" x14ac:dyDescent="0.2"/>
    <row r="296" ht="12.95" customHeight="1" x14ac:dyDescent="0.2"/>
    <row r="297" ht="12.95" customHeight="1" x14ac:dyDescent="0.2"/>
    <row r="298" ht="12.95" customHeight="1" x14ac:dyDescent="0.2"/>
    <row r="299" ht="12.95" customHeight="1" x14ac:dyDescent="0.2"/>
    <row r="300" ht="12.95" customHeight="1" x14ac:dyDescent="0.2"/>
    <row r="301" ht="12.95" customHeight="1" x14ac:dyDescent="0.2"/>
    <row r="302" ht="12.95" customHeight="1" x14ac:dyDescent="0.2"/>
    <row r="303" ht="12.95" customHeight="1" x14ac:dyDescent="0.2"/>
    <row r="304" ht="12.95" customHeight="1" x14ac:dyDescent="0.2"/>
    <row r="305" ht="12.95" customHeight="1" x14ac:dyDescent="0.2"/>
    <row r="306" ht="12.95" customHeight="1" x14ac:dyDescent="0.2"/>
    <row r="307" ht="12.95" customHeight="1" x14ac:dyDescent="0.2"/>
    <row r="308" ht="12.95" customHeight="1" x14ac:dyDescent="0.2"/>
    <row r="309" ht="12.95" customHeight="1" x14ac:dyDescent="0.2"/>
    <row r="310" ht="12.95" customHeight="1" x14ac:dyDescent="0.2"/>
    <row r="311" ht="12.95" customHeight="1" x14ac:dyDescent="0.2"/>
    <row r="312" ht="12.95" customHeight="1" x14ac:dyDescent="0.2"/>
    <row r="313" ht="12.95" customHeight="1" x14ac:dyDescent="0.2"/>
    <row r="314" ht="12.95" customHeight="1" x14ac:dyDescent="0.2"/>
    <row r="315" ht="12.95" customHeight="1" x14ac:dyDescent="0.2"/>
    <row r="316" ht="12.95" customHeight="1" x14ac:dyDescent="0.2"/>
    <row r="317" ht="12.95" customHeight="1" x14ac:dyDescent="0.2"/>
    <row r="318" ht="12.95" customHeight="1" x14ac:dyDescent="0.2"/>
    <row r="319" ht="12.95" customHeight="1" x14ac:dyDescent="0.2"/>
    <row r="320" ht="12.95" customHeight="1" x14ac:dyDescent="0.2"/>
    <row r="321" ht="12.95" customHeight="1" x14ac:dyDescent="0.2"/>
    <row r="322" ht="12.95" customHeight="1" x14ac:dyDescent="0.2"/>
    <row r="323" ht="12.95" customHeight="1" x14ac:dyDescent="0.2"/>
    <row r="324" ht="12.95" customHeight="1" x14ac:dyDescent="0.2"/>
    <row r="325" ht="12.95" customHeight="1" x14ac:dyDescent="0.2"/>
    <row r="326" ht="12.95" customHeight="1" x14ac:dyDescent="0.2"/>
    <row r="327" ht="12.95" customHeight="1" x14ac:dyDescent="0.2"/>
    <row r="328" ht="12.95" customHeight="1" x14ac:dyDescent="0.2"/>
    <row r="329" ht="12.95" customHeight="1" x14ac:dyDescent="0.2"/>
    <row r="330" ht="12.95" customHeight="1" x14ac:dyDescent="0.2"/>
    <row r="331" ht="12.95" customHeight="1" x14ac:dyDescent="0.2"/>
    <row r="332" ht="12.95" customHeight="1" x14ac:dyDescent="0.2"/>
    <row r="333" ht="12.95" customHeight="1" x14ac:dyDescent="0.2"/>
    <row r="334" ht="12.95" customHeight="1" x14ac:dyDescent="0.2"/>
    <row r="335" ht="12.95" customHeight="1" x14ac:dyDescent="0.2"/>
    <row r="336" ht="12.95" customHeight="1" x14ac:dyDescent="0.2"/>
    <row r="337" ht="12.95" customHeight="1" x14ac:dyDescent="0.2"/>
    <row r="338" ht="12.95" customHeight="1" x14ac:dyDescent="0.2"/>
    <row r="339" ht="12.95" customHeight="1" x14ac:dyDescent="0.2"/>
    <row r="340" ht="12.95" customHeight="1" x14ac:dyDescent="0.2"/>
    <row r="341" ht="12.95" customHeight="1" x14ac:dyDescent="0.2"/>
    <row r="342" ht="12.95" customHeight="1" x14ac:dyDescent="0.2"/>
    <row r="343" ht="12.95" customHeight="1" x14ac:dyDescent="0.2"/>
    <row r="344" ht="12.95" customHeight="1" x14ac:dyDescent="0.2"/>
    <row r="345" ht="12.95" customHeight="1" x14ac:dyDescent="0.2"/>
    <row r="346" ht="12.95" customHeight="1" x14ac:dyDescent="0.2"/>
    <row r="347" ht="12.95" customHeight="1" x14ac:dyDescent="0.2"/>
    <row r="348" ht="12.95" customHeight="1" x14ac:dyDescent="0.2"/>
    <row r="349" ht="12.95" customHeight="1" x14ac:dyDescent="0.2"/>
    <row r="350" ht="12.95" customHeight="1" x14ac:dyDescent="0.2"/>
    <row r="351" ht="12.95" customHeight="1" x14ac:dyDescent="0.2"/>
    <row r="352" ht="12.95" customHeight="1" x14ac:dyDescent="0.2"/>
    <row r="353" ht="12.95" customHeight="1" x14ac:dyDescent="0.2"/>
    <row r="354" ht="12.95" customHeight="1" x14ac:dyDescent="0.2"/>
    <row r="355" ht="12.95" customHeight="1" x14ac:dyDescent="0.2"/>
    <row r="356" ht="12.95" customHeight="1" x14ac:dyDescent="0.2"/>
    <row r="357" ht="12.95" customHeight="1" x14ac:dyDescent="0.2"/>
    <row r="358" ht="12.95" customHeight="1" x14ac:dyDescent="0.2"/>
    <row r="359" ht="12.95" customHeight="1" x14ac:dyDescent="0.2"/>
    <row r="360" ht="12.95" customHeight="1" x14ac:dyDescent="0.2"/>
    <row r="361" ht="12.95" customHeight="1" x14ac:dyDescent="0.2"/>
    <row r="362" ht="12.95" customHeight="1" x14ac:dyDescent="0.2"/>
    <row r="363" ht="12.95" customHeight="1" x14ac:dyDescent="0.2"/>
    <row r="364" ht="12.95" customHeight="1" x14ac:dyDescent="0.2"/>
    <row r="365" ht="12.95" customHeight="1" x14ac:dyDescent="0.2"/>
    <row r="366" ht="12.95" customHeight="1" x14ac:dyDescent="0.2"/>
    <row r="367" ht="12.95" customHeight="1" x14ac:dyDescent="0.2"/>
    <row r="368" ht="12.95" customHeight="1" x14ac:dyDescent="0.2"/>
    <row r="369" ht="12.95" customHeight="1" x14ac:dyDescent="0.2"/>
    <row r="370" ht="12.95" customHeight="1" x14ac:dyDescent="0.2"/>
    <row r="371" ht="12.95" customHeight="1" x14ac:dyDescent="0.2"/>
    <row r="372" ht="12.95" customHeight="1" x14ac:dyDescent="0.2"/>
    <row r="373" ht="12.95" customHeight="1" x14ac:dyDescent="0.2"/>
    <row r="374" ht="12.95" customHeight="1" x14ac:dyDescent="0.2"/>
    <row r="375" ht="12.95" customHeight="1" x14ac:dyDescent="0.2"/>
    <row r="376" ht="12.95" customHeight="1" x14ac:dyDescent="0.2"/>
    <row r="377" ht="12.95" customHeight="1" x14ac:dyDescent="0.2"/>
    <row r="378" ht="12.95" customHeight="1" x14ac:dyDescent="0.2"/>
    <row r="379" ht="12.95" customHeight="1" x14ac:dyDescent="0.2"/>
    <row r="380" ht="12.95" customHeight="1" x14ac:dyDescent="0.2"/>
    <row r="381" ht="12.95" customHeight="1" x14ac:dyDescent="0.2"/>
    <row r="382" ht="12.95" customHeight="1" x14ac:dyDescent="0.2"/>
    <row r="383" ht="12.95" customHeight="1" x14ac:dyDescent="0.2"/>
    <row r="384" ht="12.95" customHeight="1" x14ac:dyDescent="0.2"/>
    <row r="385" ht="12.95" customHeight="1" x14ac:dyDescent="0.2"/>
    <row r="386" ht="12.95" customHeight="1" x14ac:dyDescent="0.2"/>
    <row r="387" ht="12.95" customHeight="1" x14ac:dyDescent="0.2"/>
    <row r="388" ht="12.95" customHeight="1" x14ac:dyDescent="0.2"/>
    <row r="389" ht="12.95" customHeight="1" x14ac:dyDescent="0.2"/>
    <row r="390" ht="12.95" customHeight="1" x14ac:dyDescent="0.2"/>
    <row r="391" ht="12.95" customHeight="1" x14ac:dyDescent="0.2"/>
    <row r="392" ht="12.95" customHeight="1" x14ac:dyDescent="0.2"/>
    <row r="393" ht="12.95" customHeight="1" x14ac:dyDescent="0.2"/>
    <row r="394" ht="12.95" customHeight="1" x14ac:dyDescent="0.2"/>
    <row r="395" ht="12.95" customHeight="1" x14ac:dyDescent="0.2"/>
    <row r="396" ht="12.95" customHeight="1" x14ac:dyDescent="0.2"/>
    <row r="397" ht="12.95" customHeight="1" x14ac:dyDescent="0.2"/>
    <row r="398" ht="12.95" customHeight="1" x14ac:dyDescent="0.2"/>
    <row r="399" ht="12.95" customHeight="1" x14ac:dyDescent="0.2"/>
    <row r="400" ht="12.95" customHeight="1" x14ac:dyDescent="0.2"/>
    <row r="401" ht="12.95" customHeight="1" x14ac:dyDescent="0.2"/>
    <row r="402" ht="12.95" customHeight="1" x14ac:dyDescent="0.2"/>
    <row r="403" ht="12.95" customHeight="1" x14ac:dyDescent="0.2"/>
    <row r="404" ht="12.95" customHeight="1" x14ac:dyDescent="0.2"/>
    <row r="405" ht="12.95" customHeight="1" x14ac:dyDescent="0.2"/>
    <row r="406" ht="12.95" customHeight="1" x14ac:dyDescent="0.2"/>
    <row r="407" ht="12.95" customHeight="1" x14ac:dyDescent="0.2"/>
    <row r="408" ht="12.95" customHeight="1" x14ac:dyDescent="0.2"/>
    <row r="409" ht="12.95" customHeight="1" x14ac:dyDescent="0.2"/>
    <row r="410" ht="12.95" customHeight="1" x14ac:dyDescent="0.2"/>
    <row r="411" ht="12.95" customHeight="1" x14ac:dyDescent="0.2"/>
    <row r="412" ht="12.95" customHeight="1" x14ac:dyDescent="0.2"/>
    <row r="413" ht="12.95" customHeight="1" x14ac:dyDescent="0.2"/>
    <row r="414" ht="12.95" customHeight="1" x14ac:dyDescent="0.2"/>
    <row r="415" ht="12.95" customHeight="1" x14ac:dyDescent="0.2"/>
    <row r="416" ht="12.95" customHeight="1" x14ac:dyDescent="0.2"/>
    <row r="417" ht="12.95" customHeight="1" x14ac:dyDescent="0.2"/>
    <row r="418" ht="12.95" customHeight="1" x14ac:dyDescent="0.2"/>
    <row r="419" ht="12.95" customHeight="1" x14ac:dyDescent="0.2"/>
    <row r="420" ht="12.95" customHeight="1" x14ac:dyDescent="0.2"/>
    <row r="421" ht="12.95" customHeight="1" x14ac:dyDescent="0.2"/>
    <row r="422" ht="12.95" customHeight="1" x14ac:dyDescent="0.2"/>
    <row r="423" ht="12.95" customHeight="1" x14ac:dyDescent="0.2"/>
    <row r="424" ht="12.95" customHeight="1" x14ac:dyDescent="0.2"/>
    <row r="425" ht="12.95" customHeight="1" x14ac:dyDescent="0.2"/>
    <row r="426" ht="12.95" customHeight="1" x14ac:dyDescent="0.2"/>
    <row r="427" ht="12.95" customHeight="1" x14ac:dyDescent="0.2"/>
    <row r="428" ht="12.95" customHeight="1" x14ac:dyDescent="0.2"/>
    <row r="429" ht="12.95" customHeight="1" x14ac:dyDescent="0.2"/>
    <row r="430" ht="12.95" customHeight="1" x14ac:dyDescent="0.2"/>
    <row r="431" ht="12.95" customHeight="1" x14ac:dyDescent="0.2"/>
    <row r="432" ht="12.95" customHeight="1" x14ac:dyDescent="0.2"/>
    <row r="433" ht="12.95" customHeight="1" x14ac:dyDescent="0.2"/>
    <row r="434" ht="12.95" customHeight="1" x14ac:dyDescent="0.2"/>
    <row r="435" ht="12.95" customHeight="1" x14ac:dyDescent="0.2"/>
    <row r="436" ht="12.95" customHeight="1" x14ac:dyDescent="0.2"/>
    <row r="437" ht="12.95" customHeight="1" x14ac:dyDescent="0.2"/>
    <row r="438" ht="12.95" customHeight="1" x14ac:dyDescent="0.2"/>
    <row r="439" ht="12.95" customHeight="1" x14ac:dyDescent="0.2"/>
    <row r="440" ht="12.95" customHeight="1" x14ac:dyDescent="0.2"/>
    <row r="441" ht="12.95" customHeight="1" x14ac:dyDescent="0.2"/>
    <row r="442" ht="12.95" customHeight="1" x14ac:dyDescent="0.2"/>
    <row r="443" ht="12.95" customHeight="1" x14ac:dyDescent="0.2"/>
    <row r="444" ht="12.95" customHeight="1" x14ac:dyDescent="0.2"/>
    <row r="445" ht="12.95" customHeight="1" x14ac:dyDescent="0.2"/>
    <row r="446" ht="12.95" customHeight="1" x14ac:dyDescent="0.2"/>
    <row r="447" ht="12.95" customHeight="1" x14ac:dyDescent="0.2"/>
    <row r="448" ht="12.95" customHeight="1" x14ac:dyDescent="0.2"/>
    <row r="449" ht="12.95" customHeight="1" x14ac:dyDescent="0.2"/>
    <row r="450" ht="12.95" customHeight="1" x14ac:dyDescent="0.2"/>
    <row r="451" ht="12.95" customHeight="1" x14ac:dyDescent="0.2"/>
    <row r="452" ht="12.95" customHeight="1" x14ac:dyDescent="0.2"/>
    <row r="453" ht="12.95" customHeight="1" x14ac:dyDescent="0.2"/>
    <row r="454" ht="12.95" customHeight="1" x14ac:dyDescent="0.2"/>
    <row r="455" ht="12.95" customHeight="1" x14ac:dyDescent="0.2"/>
    <row r="456" ht="12.95" customHeight="1" x14ac:dyDescent="0.2"/>
    <row r="457" ht="12.95" customHeight="1" x14ac:dyDescent="0.2"/>
    <row r="458" ht="12.95" customHeight="1" x14ac:dyDescent="0.2"/>
    <row r="459" ht="12.95" customHeight="1" x14ac:dyDescent="0.2"/>
    <row r="460" ht="12.95" customHeight="1" x14ac:dyDescent="0.2"/>
    <row r="461" ht="12.95" customHeight="1" x14ac:dyDescent="0.2"/>
    <row r="462" ht="12.95" customHeight="1" x14ac:dyDescent="0.2"/>
    <row r="463" ht="12.95" customHeight="1" x14ac:dyDescent="0.2"/>
    <row r="464" ht="12.95" customHeight="1" x14ac:dyDescent="0.2"/>
    <row r="465" ht="12.95" customHeight="1" x14ac:dyDescent="0.2"/>
    <row r="466" ht="12.95" customHeight="1" x14ac:dyDescent="0.2"/>
    <row r="467" ht="12.95" customHeight="1" x14ac:dyDescent="0.2"/>
    <row r="468" ht="12.95" customHeight="1" x14ac:dyDescent="0.2"/>
    <row r="469" ht="12.95" customHeight="1" x14ac:dyDescent="0.2"/>
    <row r="470" ht="12.95" customHeight="1" x14ac:dyDescent="0.2"/>
    <row r="471" ht="12.95" customHeight="1" x14ac:dyDescent="0.2"/>
    <row r="472" ht="12.95" customHeight="1" x14ac:dyDescent="0.2"/>
    <row r="473" ht="12.95" customHeight="1" x14ac:dyDescent="0.2"/>
    <row r="474" ht="12.95" customHeight="1" x14ac:dyDescent="0.2"/>
    <row r="475" ht="12.95" customHeight="1" x14ac:dyDescent="0.2"/>
    <row r="476" ht="12.95" customHeight="1" x14ac:dyDescent="0.2"/>
    <row r="477" ht="12.95" customHeight="1" x14ac:dyDescent="0.2"/>
    <row r="478" ht="12.95" customHeight="1" x14ac:dyDescent="0.2"/>
    <row r="479" ht="12.95" customHeight="1" x14ac:dyDescent="0.2"/>
    <row r="480" ht="12.95" customHeight="1" x14ac:dyDescent="0.2"/>
    <row r="481" ht="12.95" customHeight="1" x14ac:dyDescent="0.2"/>
    <row r="482" ht="12.95" customHeight="1" x14ac:dyDescent="0.2"/>
    <row r="483" ht="12.95" customHeight="1" x14ac:dyDescent="0.2"/>
    <row r="484" ht="12.95" customHeight="1" x14ac:dyDescent="0.2"/>
    <row r="485" ht="12.95" customHeight="1" x14ac:dyDescent="0.2"/>
    <row r="486" ht="12.95" customHeight="1" x14ac:dyDescent="0.2"/>
    <row r="487" ht="12.95" customHeight="1" x14ac:dyDescent="0.2"/>
    <row r="488" ht="12.95" customHeight="1" x14ac:dyDescent="0.2"/>
    <row r="489" ht="12.95" customHeight="1" x14ac:dyDescent="0.2"/>
    <row r="490" ht="12.95" customHeight="1" x14ac:dyDescent="0.2"/>
    <row r="491" ht="12.95" customHeight="1" x14ac:dyDescent="0.2"/>
    <row r="492" ht="12.95" customHeight="1" x14ac:dyDescent="0.2"/>
    <row r="493" ht="12.95" customHeight="1" x14ac:dyDescent="0.2"/>
    <row r="494" ht="12.95" customHeight="1" x14ac:dyDescent="0.2"/>
    <row r="495" ht="12.95" customHeight="1" x14ac:dyDescent="0.2"/>
    <row r="496" ht="12.95" customHeight="1" x14ac:dyDescent="0.2"/>
    <row r="497" ht="12.95" customHeight="1" x14ac:dyDescent="0.2"/>
    <row r="498" ht="12.95" customHeight="1" x14ac:dyDescent="0.2"/>
    <row r="499" ht="12.95" customHeight="1" x14ac:dyDescent="0.2"/>
    <row r="500" ht="12.95" customHeight="1" x14ac:dyDescent="0.2"/>
    <row r="501" ht="12.95" customHeight="1" x14ac:dyDescent="0.2"/>
    <row r="502" ht="12.95" customHeight="1" x14ac:dyDescent="0.2"/>
    <row r="503" ht="12.95" customHeight="1" x14ac:dyDescent="0.2"/>
    <row r="504" ht="12.95" customHeight="1" x14ac:dyDescent="0.2"/>
    <row r="505" ht="12.95" customHeight="1" x14ac:dyDescent="0.2"/>
    <row r="506" ht="12.95" customHeight="1" x14ac:dyDescent="0.2"/>
    <row r="507" ht="12.95" customHeight="1" x14ac:dyDescent="0.2"/>
    <row r="508" ht="12.95" customHeight="1" x14ac:dyDescent="0.2"/>
    <row r="509" ht="12.95" customHeight="1" x14ac:dyDescent="0.2"/>
    <row r="510" ht="12.95" customHeight="1" x14ac:dyDescent="0.2"/>
    <row r="511" ht="12.95" customHeight="1" x14ac:dyDescent="0.2"/>
    <row r="512" ht="12.95" customHeight="1" x14ac:dyDescent="0.2"/>
    <row r="513" ht="12.95" customHeight="1" x14ac:dyDescent="0.2"/>
    <row r="514" ht="12.95" customHeight="1" x14ac:dyDescent="0.2"/>
    <row r="515" ht="12.95" customHeight="1" x14ac:dyDescent="0.2"/>
    <row r="516" ht="12.95" customHeight="1" x14ac:dyDescent="0.2"/>
    <row r="517" ht="12.95" customHeight="1" x14ac:dyDescent="0.2"/>
    <row r="518" ht="12.95" customHeight="1" x14ac:dyDescent="0.2"/>
    <row r="519" ht="12.95" customHeight="1" x14ac:dyDescent="0.2"/>
    <row r="520" ht="12.95" customHeight="1" x14ac:dyDescent="0.2"/>
    <row r="521" ht="12.95" customHeight="1" x14ac:dyDescent="0.2"/>
    <row r="522" ht="12.95" customHeight="1" x14ac:dyDescent="0.2"/>
    <row r="523" ht="12.95" customHeight="1" x14ac:dyDescent="0.2"/>
    <row r="524" ht="12.95" customHeight="1" x14ac:dyDescent="0.2"/>
    <row r="525" ht="12.95" customHeight="1" x14ac:dyDescent="0.2"/>
    <row r="526" ht="12.95" customHeight="1" x14ac:dyDescent="0.2"/>
    <row r="527" ht="12.95" customHeight="1" x14ac:dyDescent="0.2"/>
    <row r="528" ht="12.95" customHeight="1" x14ac:dyDescent="0.2"/>
    <row r="529" ht="12.95" customHeight="1" x14ac:dyDescent="0.2"/>
    <row r="530" ht="12.95" customHeight="1" x14ac:dyDescent="0.2"/>
    <row r="531" ht="12.95" customHeight="1" x14ac:dyDescent="0.2"/>
    <row r="532" ht="12.95" customHeight="1" x14ac:dyDescent="0.2"/>
    <row r="533" ht="12.95" customHeight="1" x14ac:dyDescent="0.2"/>
    <row r="534" ht="12.95" customHeight="1" x14ac:dyDescent="0.2"/>
    <row r="535" ht="12.95" customHeight="1" x14ac:dyDescent="0.2"/>
    <row r="536" ht="12.95" customHeight="1" x14ac:dyDescent="0.2"/>
    <row r="537" ht="12.95" customHeight="1" x14ac:dyDescent="0.2"/>
    <row r="538" ht="12.95" customHeight="1" x14ac:dyDescent="0.2"/>
    <row r="539" ht="12.95" customHeight="1" x14ac:dyDescent="0.2"/>
    <row r="540" ht="12.95" customHeight="1" x14ac:dyDescent="0.2"/>
    <row r="541" ht="12.95" customHeight="1" x14ac:dyDescent="0.2"/>
    <row r="542" ht="12.95" customHeight="1" x14ac:dyDescent="0.2"/>
    <row r="543" ht="12.95" customHeight="1" x14ac:dyDescent="0.2"/>
    <row r="544" ht="12.95" customHeight="1" x14ac:dyDescent="0.2"/>
    <row r="545" ht="12.95" customHeight="1" x14ac:dyDescent="0.2"/>
    <row r="546" ht="12.95" customHeight="1" x14ac:dyDescent="0.2"/>
    <row r="547" ht="12.95" customHeight="1" x14ac:dyDescent="0.2"/>
    <row r="548" ht="12.95" customHeight="1" x14ac:dyDescent="0.2"/>
    <row r="549" ht="12.95" customHeight="1" x14ac:dyDescent="0.2"/>
    <row r="550" ht="12.95" customHeight="1" x14ac:dyDescent="0.2"/>
    <row r="551" ht="12.95" customHeight="1" x14ac:dyDescent="0.2"/>
    <row r="552" ht="12.95" customHeight="1" x14ac:dyDescent="0.2"/>
    <row r="553" ht="12.95" customHeight="1" x14ac:dyDescent="0.2"/>
    <row r="554" ht="12.95" customHeight="1" x14ac:dyDescent="0.2"/>
    <row r="555" ht="12.95" customHeight="1" x14ac:dyDescent="0.2"/>
    <row r="556" ht="12.95" customHeight="1" x14ac:dyDescent="0.2"/>
    <row r="557" ht="12.95" customHeight="1" x14ac:dyDescent="0.2"/>
    <row r="558" ht="12.95" customHeight="1" x14ac:dyDescent="0.2"/>
    <row r="559" ht="12.95" customHeight="1" x14ac:dyDescent="0.2"/>
    <row r="560" ht="12.95" customHeight="1" x14ac:dyDescent="0.2"/>
    <row r="561" ht="12.95" customHeight="1" x14ac:dyDescent="0.2"/>
    <row r="562" ht="12.95" customHeight="1" x14ac:dyDescent="0.2"/>
    <row r="563" ht="12.95" customHeight="1" x14ac:dyDescent="0.2"/>
    <row r="564" ht="12.95" customHeight="1" x14ac:dyDescent="0.2"/>
    <row r="565" ht="12.95" customHeight="1" x14ac:dyDescent="0.2"/>
    <row r="566" ht="12.95" customHeight="1" x14ac:dyDescent="0.2"/>
    <row r="567" ht="12.95" customHeight="1" x14ac:dyDescent="0.2"/>
    <row r="568" ht="12.95" customHeight="1" x14ac:dyDescent="0.2"/>
    <row r="569" ht="12.95" customHeight="1" x14ac:dyDescent="0.2"/>
    <row r="570" ht="12.95" customHeight="1" x14ac:dyDescent="0.2"/>
    <row r="571" ht="12.95" customHeight="1" x14ac:dyDescent="0.2"/>
    <row r="572" ht="12.95" customHeight="1" x14ac:dyDescent="0.2"/>
    <row r="573" ht="12.95" customHeight="1" x14ac:dyDescent="0.2"/>
    <row r="574" ht="12.95" customHeight="1" x14ac:dyDescent="0.2"/>
    <row r="575" ht="12.95" customHeight="1" x14ac:dyDescent="0.2"/>
    <row r="576" ht="12.95" customHeight="1" x14ac:dyDescent="0.2"/>
    <row r="577" ht="12.95" customHeight="1" x14ac:dyDescent="0.2"/>
    <row r="578" ht="12.95" customHeight="1" x14ac:dyDescent="0.2"/>
    <row r="579" ht="12.95" customHeight="1" x14ac:dyDescent="0.2"/>
    <row r="580" ht="12.95" customHeight="1" x14ac:dyDescent="0.2"/>
    <row r="581" ht="12.95" customHeight="1" x14ac:dyDescent="0.2"/>
    <row r="582" ht="12.95" customHeight="1" x14ac:dyDescent="0.2"/>
    <row r="583" ht="12.95" customHeight="1" x14ac:dyDescent="0.2"/>
    <row r="584" ht="12.95" customHeight="1" x14ac:dyDescent="0.2"/>
    <row r="585" ht="12.95" customHeight="1" x14ac:dyDescent="0.2"/>
    <row r="586" ht="12.95" customHeight="1" x14ac:dyDescent="0.2"/>
    <row r="587" ht="12.95" customHeight="1" x14ac:dyDescent="0.2"/>
    <row r="588" ht="12.95" customHeight="1" x14ac:dyDescent="0.2"/>
    <row r="589" ht="12.95" customHeight="1" x14ac:dyDescent="0.2"/>
    <row r="590" ht="12.95" customHeight="1" x14ac:dyDescent="0.2"/>
    <row r="591" ht="12.95" customHeight="1" x14ac:dyDescent="0.2"/>
    <row r="592" ht="12.95" customHeight="1" x14ac:dyDescent="0.2"/>
    <row r="593" ht="12.95" customHeight="1" x14ac:dyDescent="0.2"/>
    <row r="594" ht="12.95" customHeight="1" x14ac:dyDescent="0.2"/>
    <row r="595" ht="12.95" customHeight="1" x14ac:dyDescent="0.2"/>
    <row r="596" ht="12.95" customHeight="1" x14ac:dyDescent="0.2"/>
    <row r="597" ht="12.95" customHeight="1" x14ac:dyDescent="0.2"/>
    <row r="598" ht="12.95" customHeight="1" x14ac:dyDescent="0.2"/>
    <row r="599" ht="12.95" customHeight="1" x14ac:dyDescent="0.2"/>
    <row r="600" ht="12.95" customHeight="1" x14ac:dyDescent="0.2"/>
    <row r="601" ht="12.95" customHeight="1" x14ac:dyDescent="0.2"/>
    <row r="602" ht="12.95" customHeight="1" x14ac:dyDescent="0.2"/>
    <row r="603" ht="12.95" customHeight="1" x14ac:dyDescent="0.2"/>
    <row r="604" ht="12.95" customHeight="1" x14ac:dyDescent="0.2"/>
    <row r="605" ht="12.95" customHeight="1" x14ac:dyDescent="0.2"/>
    <row r="606" ht="12.95" customHeight="1" x14ac:dyDescent="0.2"/>
    <row r="607" ht="12.95" customHeight="1" x14ac:dyDescent="0.2"/>
    <row r="608" ht="12.95" customHeight="1" x14ac:dyDescent="0.2"/>
    <row r="609" ht="12.95" customHeight="1" x14ac:dyDescent="0.2"/>
    <row r="610" ht="12.95" customHeight="1" x14ac:dyDescent="0.2"/>
    <row r="611" ht="12.95" customHeight="1" x14ac:dyDescent="0.2"/>
    <row r="612" ht="12.95" customHeight="1" x14ac:dyDescent="0.2"/>
    <row r="613" ht="12.95" customHeight="1" x14ac:dyDescent="0.2"/>
    <row r="614" ht="12.95" customHeight="1" x14ac:dyDescent="0.2"/>
    <row r="615" ht="12.95" customHeight="1" x14ac:dyDescent="0.2"/>
    <row r="616" ht="12.95" customHeight="1" x14ac:dyDescent="0.2"/>
    <row r="617" ht="12.95" customHeight="1" x14ac:dyDescent="0.2"/>
    <row r="618" ht="12.95" customHeight="1" x14ac:dyDescent="0.2"/>
    <row r="619" ht="12.95" customHeight="1" x14ac:dyDescent="0.2"/>
    <row r="620" ht="12.95" customHeight="1" x14ac:dyDescent="0.2"/>
    <row r="621" ht="12.95" customHeight="1" x14ac:dyDescent="0.2"/>
    <row r="622" ht="12.95" customHeight="1" x14ac:dyDescent="0.2"/>
    <row r="623" ht="12.95" customHeight="1" x14ac:dyDescent="0.2"/>
    <row r="624" ht="12.95" customHeight="1" x14ac:dyDescent="0.2"/>
    <row r="625" ht="12.95" customHeight="1" x14ac:dyDescent="0.2"/>
    <row r="626" ht="12.95" customHeight="1" x14ac:dyDescent="0.2"/>
    <row r="627" ht="12.95" customHeight="1" x14ac:dyDescent="0.2"/>
    <row r="628" ht="12.95" customHeight="1" x14ac:dyDescent="0.2"/>
    <row r="629" ht="12.95" customHeight="1" x14ac:dyDescent="0.2"/>
    <row r="630" ht="12.95" customHeight="1" x14ac:dyDescent="0.2"/>
    <row r="631" ht="12.95" customHeight="1" x14ac:dyDescent="0.2"/>
    <row r="632" ht="12.95" customHeight="1" x14ac:dyDescent="0.2"/>
    <row r="633" ht="12.95" customHeight="1" x14ac:dyDescent="0.2"/>
    <row r="634" ht="12.95" customHeight="1" x14ac:dyDescent="0.2"/>
    <row r="635" ht="12.95" customHeight="1" x14ac:dyDescent="0.2"/>
    <row r="636" ht="12.95" customHeight="1" x14ac:dyDescent="0.2"/>
    <row r="637" ht="12.95" customHeight="1" x14ac:dyDescent="0.2"/>
    <row r="638" ht="12.95" customHeight="1" x14ac:dyDescent="0.2"/>
    <row r="639" ht="12.95" customHeight="1" x14ac:dyDescent="0.2"/>
    <row r="640" ht="12.95" customHeight="1" x14ac:dyDescent="0.2"/>
    <row r="641" ht="12.95" customHeight="1" x14ac:dyDescent="0.2"/>
    <row r="642" ht="12.95" customHeight="1" x14ac:dyDescent="0.2"/>
    <row r="643" ht="12.95" customHeight="1" x14ac:dyDescent="0.2"/>
    <row r="644" ht="12.95" customHeight="1" x14ac:dyDescent="0.2"/>
    <row r="645" ht="12.95" customHeight="1" x14ac:dyDescent="0.2"/>
    <row r="646" ht="12.95" customHeight="1" x14ac:dyDescent="0.2"/>
    <row r="647" ht="12.95" customHeight="1" x14ac:dyDescent="0.2"/>
    <row r="648" ht="12.95" customHeight="1" x14ac:dyDescent="0.2"/>
    <row r="649" ht="12.95" customHeight="1" x14ac:dyDescent="0.2"/>
    <row r="650" ht="12.95" customHeight="1" x14ac:dyDescent="0.2"/>
    <row r="651" ht="12.95" customHeight="1" x14ac:dyDescent="0.2"/>
    <row r="652" ht="12.95" customHeight="1" x14ac:dyDescent="0.2"/>
    <row r="653" ht="12.95" customHeight="1" x14ac:dyDescent="0.2"/>
    <row r="654" ht="12.95" customHeight="1" x14ac:dyDescent="0.2"/>
    <row r="655" ht="12.95" customHeight="1" x14ac:dyDescent="0.2"/>
    <row r="656" ht="12.95" customHeight="1" x14ac:dyDescent="0.2"/>
    <row r="657" ht="12.95" customHeight="1" x14ac:dyDescent="0.2"/>
    <row r="658" ht="12.95" customHeight="1" x14ac:dyDescent="0.2"/>
    <row r="659" ht="12.95" customHeight="1" x14ac:dyDescent="0.2"/>
    <row r="660" ht="12.95" customHeight="1" x14ac:dyDescent="0.2"/>
    <row r="661" ht="12.95" customHeight="1" x14ac:dyDescent="0.2"/>
    <row r="662" ht="12.95" customHeight="1" x14ac:dyDescent="0.2"/>
    <row r="663" ht="12.95" customHeight="1" x14ac:dyDescent="0.2"/>
    <row r="664" ht="12.95" customHeight="1" x14ac:dyDescent="0.2"/>
    <row r="665" ht="12.95" customHeight="1" x14ac:dyDescent="0.2"/>
    <row r="666" ht="12.95" customHeight="1" x14ac:dyDescent="0.2"/>
    <row r="667" ht="12.95" customHeight="1" x14ac:dyDescent="0.2"/>
    <row r="668" ht="12.95" customHeight="1" x14ac:dyDescent="0.2"/>
    <row r="669" ht="12.95" customHeight="1" x14ac:dyDescent="0.2"/>
    <row r="670" ht="12.95" customHeight="1" x14ac:dyDescent="0.2"/>
    <row r="671" ht="12.95" customHeight="1" x14ac:dyDescent="0.2"/>
    <row r="672" ht="12.95" customHeight="1" x14ac:dyDescent="0.2"/>
    <row r="673" ht="12.95" customHeight="1" x14ac:dyDescent="0.2"/>
    <row r="674" ht="12.95" customHeight="1" x14ac:dyDescent="0.2"/>
    <row r="675" ht="12.95" customHeight="1" x14ac:dyDescent="0.2"/>
    <row r="676" ht="12.95" customHeight="1" x14ac:dyDescent="0.2"/>
    <row r="677" ht="12.95" customHeight="1" x14ac:dyDescent="0.2"/>
    <row r="678" ht="12.95" customHeight="1" x14ac:dyDescent="0.2"/>
    <row r="679" ht="12.95" customHeight="1" x14ac:dyDescent="0.2"/>
    <row r="680" ht="12.95" customHeight="1" x14ac:dyDescent="0.2"/>
    <row r="681" ht="12.95" customHeight="1" x14ac:dyDescent="0.2"/>
    <row r="682" ht="12.95" customHeight="1" x14ac:dyDescent="0.2"/>
    <row r="683" ht="12.95" customHeight="1" x14ac:dyDescent="0.2"/>
    <row r="684" ht="12.95" customHeight="1" x14ac:dyDescent="0.2"/>
    <row r="685" ht="12.95" customHeight="1" x14ac:dyDescent="0.2"/>
    <row r="686" ht="12.95" customHeight="1" x14ac:dyDescent="0.2"/>
    <row r="687" ht="12.95" customHeight="1" x14ac:dyDescent="0.2"/>
    <row r="688" ht="12.95" customHeight="1" x14ac:dyDescent="0.2"/>
    <row r="689" ht="12.95" customHeight="1" x14ac:dyDescent="0.2"/>
    <row r="690" ht="12.95" customHeight="1" x14ac:dyDescent="0.2"/>
    <row r="691" ht="12.95" customHeight="1" x14ac:dyDescent="0.2"/>
    <row r="692" ht="12.95" customHeight="1" x14ac:dyDescent="0.2"/>
    <row r="693" ht="12.95" customHeight="1" x14ac:dyDescent="0.2"/>
    <row r="694" ht="12.95" customHeight="1" x14ac:dyDescent="0.2"/>
    <row r="695" ht="12.95" customHeight="1" x14ac:dyDescent="0.2"/>
    <row r="696" ht="12.95" customHeight="1" x14ac:dyDescent="0.2"/>
    <row r="697" ht="12.95" customHeight="1" x14ac:dyDescent="0.2"/>
    <row r="698" ht="12.95" customHeight="1" x14ac:dyDescent="0.2"/>
    <row r="699" ht="12.95" customHeight="1" x14ac:dyDescent="0.2"/>
    <row r="700" ht="12.95" customHeight="1" x14ac:dyDescent="0.2"/>
    <row r="701" ht="12.95" customHeight="1" x14ac:dyDescent="0.2"/>
    <row r="702" ht="12.95" customHeight="1" x14ac:dyDescent="0.2"/>
    <row r="703" ht="12.95" customHeight="1" x14ac:dyDescent="0.2"/>
    <row r="704" ht="12.95" customHeight="1" x14ac:dyDescent="0.2"/>
    <row r="705" ht="12.95" customHeight="1" x14ac:dyDescent="0.2"/>
    <row r="706" ht="12.95" customHeight="1" x14ac:dyDescent="0.2"/>
    <row r="707" ht="12.95" customHeight="1" x14ac:dyDescent="0.2"/>
    <row r="708" ht="12.95" customHeight="1" x14ac:dyDescent="0.2"/>
    <row r="709" ht="12.95" customHeight="1" x14ac:dyDescent="0.2"/>
    <row r="710" ht="12.95" customHeight="1" x14ac:dyDescent="0.2"/>
    <row r="711" ht="12.95" customHeight="1" x14ac:dyDescent="0.2"/>
    <row r="712" ht="12.95" customHeight="1" x14ac:dyDescent="0.2"/>
    <row r="713" ht="12.95" customHeight="1" x14ac:dyDescent="0.2"/>
    <row r="714" ht="12.95" customHeight="1" x14ac:dyDescent="0.2"/>
    <row r="715" ht="12.95" customHeight="1" x14ac:dyDescent="0.2"/>
    <row r="716" ht="12.95" customHeight="1" x14ac:dyDescent="0.2"/>
    <row r="717" ht="12.95" customHeight="1" x14ac:dyDescent="0.2"/>
    <row r="718" ht="12.95" customHeight="1" x14ac:dyDescent="0.2"/>
    <row r="719" ht="12.95" customHeight="1" x14ac:dyDescent="0.2"/>
    <row r="720" ht="12.95" customHeight="1" x14ac:dyDescent="0.2"/>
    <row r="721" ht="12.95" customHeight="1" x14ac:dyDescent="0.2"/>
    <row r="722" ht="12.95" customHeight="1" x14ac:dyDescent="0.2"/>
    <row r="723" ht="12.95" customHeight="1" x14ac:dyDescent="0.2"/>
    <row r="724" ht="12.95" customHeight="1" x14ac:dyDescent="0.2"/>
    <row r="725" ht="12.95" customHeight="1" x14ac:dyDescent="0.2"/>
    <row r="726" ht="12.95" customHeight="1" x14ac:dyDescent="0.2"/>
    <row r="727" ht="12.95" customHeight="1" x14ac:dyDescent="0.2"/>
    <row r="728" ht="12.95" customHeight="1" x14ac:dyDescent="0.2"/>
    <row r="729" ht="12.95" customHeight="1" x14ac:dyDescent="0.2"/>
    <row r="730" ht="12.95" customHeight="1" x14ac:dyDescent="0.2"/>
    <row r="731" ht="12.95" customHeight="1" x14ac:dyDescent="0.2"/>
    <row r="732" ht="12.95" customHeight="1" x14ac:dyDescent="0.2"/>
    <row r="733" ht="12.95" customHeight="1" x14ac:dyDescent="0.2"/>
    <row r="734" ht="12.95" customHeight="1" x14ac:dyDescent="0.2"/>
    <row r="735" ht="12.95" customHeight="1" x14ac:dyDescent="0.2"/>
    <row r="736" ht="12.95" customHeight="1" x14ac:dyDescent="0.2"/>
    <row r="737" ht="12.95" customHeight="1" x14ac:dyDescent="0.2"/>
    <row r="738" ht="12.95" customHeight="1" x14ac:dyDescent="0.2"/>
    <row r="739" ht="12.95" customHeight="1" x14ac:dyDescent="0.2"/>
    <row r="740" ht="12.95" customHeight="1" x14ac:dyDescent="0.2"/>
    <row r="741" ht="12.95" customHeight="1" x14ac:dyDescent="0.2"/>
    <row r="742" ht="12.95" customHeight="1" x14ac:dyDescent="0.2"/>
    <row r="743" ht="12.95" customHeight="1" x14ac:dyDescent="0.2"/>
    <row r="744" ht="12.95" customHeight="1" x14ac:dyDescent="0.2"/>
    <row r="745" ht="12.95" customHeight="1" x14ac:dyDescent="0.2"/>
    <row r="746" ht="12.95" customHeight="1" x14ac:dyDescent="0.2"/>
    <row r="747" ht="12.95" customHeight="1" x14ac:dyDescent="0.2"/>
    <row r="748" ht="12.95" customHeight="1" x14ac:dyDescent="0.2"/>
    <row r="749" ht="12.95" customHeight="1" x14ac:dyDescent="0.2"/>
    <row r="750" ht="12.95" customHeight="1" x14ac:dyDescent="0.2"/>
    <row r="751" ht="12.95" customHeight="1" x14ac:dyDescent="0.2"/>
    <row r="752" ht="12.95" customHeight="1" x14ac:dyDescent="0.2"/>
    <row r="753" ht="12.95" customHeight="1" x14ac:dyDescent="0.2"/>
    <row r="754" ht="12.95" customHeight="1" x14ac:dyDescent="0.2"/>
    <row r="755" ht="12.95" customHeight="1" x14ac:dyDescent="0.2"/>
    <row r="756" ht="12.95" customHeight="1" x14ac:dyDescent="0.2"/>
    <row r="757" ht="12.95" customHeight="1" x14ac:dyDescent="0.2"/>
    <row r="758" ht="12.95" customHeight="1" x14ac:dyDescent="0.2"/>
    <row r="759" ht="12.95" customHeight="1" x14ac:dyDescent="0.2"/>
    <row r="760" ht="12.95" customHeight="1" x14ac:dyDescent="0.2"/>
    <row r="761" ht="12.95" customHeight="1" x14ac:dyDescent="0.2"/>
    <row r="762" ht="12.95" customHeight="1" x14ac:dyDescent="0.2"/>
    <row r="763" ht="12.95" customHeight="1" x14ac:dyDescent="0.2"/>
    <row r="764" ht="12.95" customHeight="1" x14ac:dyDescent="0.2"/>
    <row r="765" ht="12.95" customHeight="1" x14ac:dyDescent="0.2"/>
    <row r="766" ht="12.95" customHeight="1" x14ac:dyDescent="0.2"/>
    <row r="767" ht="12.95" customHeight="1" x14ac:dyDescent="0.2"/>
    <row r="768" ht="12.95" customHeight="1" x14ac:dyDescent="0.2"/>
    <row r="769" ht="12.95" customHeight="1" x14ac:dyDescent="0.2"/>
    <row r="770" ht="12.95" customHeight="1" x14ac:dyDescent="0.2"/>
    <row r="771" ht="12.95" customHeight="1" x14ac:dyDescent="0.2"/>
    <row r="772" ht="12.95" customHeight="1" x14ac:dyDescent="0.2"/>
    <row r="773" ht="12.95" customHeight="1" x14ac:dyDescent="0.2"/>
    <row r="774" ht="12.95" customHeight="1" x14ac:dyDescent="0.2"/>
    <row r="775" ht="12.95" customHeight="1" x14ac:dyDescent="0.2"/>
    <row r="776" ht="12.95" customHeight="1" x14ac:dyDescent="0.2"/>
    <row r="777" ht="12.95" customHeight="1" x14ac:dyDescent="0.2"/>
    <row r="778" ht="12.95" customHeight="1" x14ac:dyDescent="0.2"/>
    <row r="779" ht="12.95" customHeight="1" x14ac:dyDescent="0.2"/>
    <row r="780" ht="12.95" customHeight="1" x14ac:dyDescent="0.2"/>
    <row r="781" ht="12.95" customHeight="1" x14ac:dyDescent="0.2"/>
    <row r="782" ht="12.95" customHeight="1" x14ac:dyDescent="0.2"/>
    <row r="783" ht="12.95" customHeight="1" x14ac:dyDescent="0.2"/>
    <row r="784" ht="12.95" customHeight="1" x14ac:dyDescent="0.2"/>
    <row r="785" ht="12.95" customHeight="1" x14ac:dyDescent="0.2"/>
    <row r="786" ht="12.95" customHeight="1" x14ac:dyDescent="0.2"/>
    <row r="787" ht="12.95" customHeight="1" x14ac:dyDescent="0.2"/>
    <row r="788" ht="12.95" customHeight="1" x14ac:dyDescent="0.2"/>
    <row r="789" ht="12.95" customHeight="1" x14ac:dyDescent="0.2"/>
    <row r="790" ht="12.95" customHeight="1" x14ac:dyDescent="0.2"/>
    <row r="791" ht="12.95" customHeight="1" x14ac:dyDescent="0.2"/>
    <row r="792" ht="12.95" customHeight="1" x14ac:dyDescent="0.2"/>
    <row r="793" ht="12.95" customHeight="1" x14ac:dyDescent="0.2"/>
    <row r="794" ht="12.95" customHeight="1" x14ac:dyDescent="0.2"/>
    <row r="795" ht="12.95" customHeight="1" x14ac:dyDescent="0.2"/>
    <row r="796" ht="12.95" customHeight="1" x14ac:dyDescent="0.2"/>
    <row r="797" ht="12.95" customHeight="1" x14ac:dyDescent="0.2"/>
    <row r="798" ht="12.95" customHeight="1" x14ac:dyDescent="0.2"/>
    <row r="799" ht="12.95" customHeight="1" x14ac:dyDescent="0.2"/>
    <row r="800" ht="12.95" customHeight="1" x14ac:dyDescent="0.2"/>
    <row r="801" ht="12.95" customHeight="1" x14ac:dyDescent="0.2"/>
    <row r="802" ht="12.95" customHeight="1" x14ac:dyDescent="0.2"/>
    <row r="803" ht="12.95" customHeight="1" x14ac:dyDescent="0.2"/>
    <row r="804" ht="12.95" customHeight="1" x14ac:dyDescent="0.2"/>
    <row r="805" ht="12.95" customHeight="1" x14ac:dyDescent="0.2"/>
    <row r="806" ht="12.95" customHeight="1" x14ac:dyDescent="0.2"/>
    <row r="807" ht="12.95" customHeight="1" x14ac:dyDescent="0.2"/>
    <row r="808" ht="12.95" customHeight="1" x14ac:dyDescent="0.2"/>
    <row r="809" ht="12.95" customHeight="1" x14ac:dyDescent="0.2"/>
    <row r="810" ht="12.95" customHeight="1" x14ac:dyDescent="0.2"/>
    <row r="811" ht="12.95" customHeight="1" x14ac:dyDescent="0.2"/>
    <row r="812" ht="12.95" customHeight="1" x14ac:dyDescent="0.2"/>
    <row r="813" ht="12.95" customHeight="1" x14ac:dyDescent="0.2"/>
    <row r="814" ht="12.95" customHeight="1" x14ac:dyDescent="0.2"/>
    <row r="815" ht="12.95" customHeight="1" x14ac:dyDescent="0.2"/>
    <row r="816" ht="12.95" customHeight="1" x14ac:dyDescent="0.2"/>
    <row r="817" ht="12.95" customHeight="1" x14ac:dyDescent="0.2"/>
    <row r="818" ht="12.95" customHeight="1" x14ac:dyDescent="0.2"/>
    <row r="819" ht="12.95" customHeight="1" x14ac:dyDescent="0.2"/>
    <row r="820" ht="12.95" customHeight="1" x14ac:dyDescent="0.2"/>
    <row r="821" ht="12.95" customHeight="1" x14ac:dyDescent="0.2"/>
    <row r="822" ht="12.95" customHeight="1" x14ac:dyDescent="0.2"/>
    <row r="823" ht="12.95" customHeight="1" x14ac:dyDescent="0.2"/>
    <row r="824" ht="12.95" customHeight="1" x14ac:dyDescent="0.2"/>
    <row r="825" ht="12.95" customHeight="1" x14ac:dyDescent="0.2"/>
    <row r="826" ht="12.95" customHeight="1" x14ac:dyDescent="0.2"/>
    <row r="827" ht="12.95" customHeight="1" x14ac:dyDescent="0.2"/>
    <row r="828" ht="12.95" customHeight="1" x14ac:dyDescent="0.2"/>
    <row r="829" ht="12.95" customHeight="1" x14ac:dyDescent="0.2"/>
    <row r="830" ht="12.95" customHeight="1" x14ac:dyDescent="0.2"/>
    <row r="831" ht="12.95" customHeight="1" x14ac:dyDescent="0.2"/>
    <row r="832" ht="12.95" customHeight="1" x14ac:dyDescent="0.2"/>
    <row r="833" ht="12.95" customHeight="1" x14ac:dyDescent="0.2"/>
    <row r="834" ht="12.95" customHeight="1" x14ac:dyDescent="0.2"/>
    <row r="835" ht="12.95" customHeight="1" x14ac:dyDescent="0.2"/>
    <row r="836" ht="12.95" customHeight="1" x14ac:dyDescent="0.2"/>
    <row r="837" ht="12.95" customHeight="1" x14ac:dyDescent="0.2"/>
    <row r="838" ht="12.95" customHeight="1" x14ac:dyDescent="0.2"/>
    <row r="839" ht="12.95" customHeight="1" x14ac:dyDescent="0.2"/>
    <row r="840" ht="12.95" customHeight="1" x14ac:dyDescent="0.2"/>
    <row r="841" ht="12.95" customHeight="1" x14ac:dyDescent="0.2"/>
    <row r="842" ht="12.95" customHeight="1" x14ac:dyDescent="0.2"/>
    <row r="843" ht="12.95" customHeight="1" x14ac:dyDescent="0.2"/>
    <row r="844" ht="12.95" customHeight="1" x14ac:dyDescent="0.2"/>
    <row r="845" ht="12.95" customHeight="1" x14ac:dyDescent="0.2"/>
    <row r="846" ht="12.95" customHeight="1" x14ac:dyDescent="0.2"/>
    <row r="847" ht="12.95" customHeight="1" x14ac:dyDescent="0.2"/>
    <row r="848" ht="12.95" customHeight="1" x14ac:dyDescent="0.2"/>
    <row r="849" ht="12.95" customHeight="1" x14ac:dyDescent="0.2"/>
    <row r="850" ht="12.95" customHeight="1" x14ac:dyDescent="0.2"/>
    <row r="851" ht="12.95" customHeight="1" x14ac:dyDescent="0.2"/>
    <row r="852" ht="12.95" customHeight="1" x14ac:dyDescent="0.2"/>
    <row r="853" ht="12.95" customHeight="1" x14ac:dyDescent="0.2"/>
    <row r="854" ht="12.95" customHeight="1" x14ac:dyDescent="0.2"/>
    <row r="855" ht="12.95" customHeight="1" x14ac:dyDescent="0.2"/>
    <row r="856" ht="12.95" customHeight="1" x14ac:dyDescent="0.2"/>
    <row r="857" ht="12.95" customHeight="1" x14ac:dyDescent="0.2"/>
    <row r="858" ht="12.95" customHeight="1" x14ac:dyDescent="0.2"/>
    <row r="859" ht="12.95" customHeight="1" x14ac:dyDescent="0.2"/>
    <row r="860" ht="12.95" customHeight="1" x14ac:dyDescent="0.2"/>
    <row r="861" ht="12.95" customHeight="1" x14ac:dyDescent="0.2"/>
    <row r="862" ht="12.95" customHeight="1" x14ac:dyDescent="0.2"/>
    <row r="863" ht="12.95" customHeight="1" x14ac:dyDescent="0.2"/>
    <row r="864" ht="12.95" customHeight="1" x14ac:dyDescent="0.2"/>
    <row r="865" ht="12.95" customHeight="1" x14ac:dyDescent="0.2"/>
    <row r="866" ht="12.95" customHeight="1" x14ac:dyDescent="0.2"/>
    <row r="867" ht="12.95" customHeight="1" x14ac:dyDescent="0.2"/>
    <row r="868" ht="12.95" customHeight="1" x14ac:dyDescent="0.2"/>
    <row r="869" ht="12.95" customHeight="1" x14ac:dyDescent="0.2"/>
    <row r="870" ht="12.95" customHeight="1" x14ac:dyDescent="0.2"/>
    <row r="871" ht="12.95" customHeight="1" x14ac:dyDescent="0.2"/>
    <row r="872" ht="12.95" customHeight="1" x14ac:dyDescent="0.2"/>
    <row r="873" ht="12.95" customHeight="1" x14ac:dyDescent="0.2"/>
    <row r="874" ht="12.95" customHeight="1" x14ac:dyDescent="0.2"/>
    <row r="875" ht="12.95" customHeight="1" x14ac:dyDescent="0.2"/>
    <row r="876" ht="12.95" customHeight="1" x14ac:dyDescent="0.2"/>
    <row r="877" ht="12.95" customHeight="1" x14ac:dyDescent="0.2"/>
    <row r="878" ht="12.95" customHeight="1" x14ac:dyDescent="0.2"/>
    <row r="879" ht="12.95" customHeight="1" x14ac:dyDescent="0.2"/>
    <row r="880" ht="12.95" customHeight="1" x14ac:dyDescent="0.2"/>
    <row r="881" ht="12.95" customHeight="1" x14ac:dyDescent="0.2"/>
    <row r="882" ht="12.95" customHeight="1" x14ac:dyDescent="0.2"/>
    <row r="883" ht="12.95" customHeight="1" x14ac:dyDescent="0.2"/>
    <row r="884" ht="12.95" customHeight="1" x14ac:dyDescent="0.2"/>
    <row r="885" ht="12.95" customHeight="1" x14ac:dyDescent="0.2"/>
    <row r="886" ht="12.95" customHeight="1" x14ac:dyDescent="0.2"/>
    <row r="887" ht="12.95" customHeight="1" x14ac:dyDescent="0.2"/>
    <row r="888" ht="12.95" customHeight="1" x14ac:dyDescent="0.2"/>
    <row r="889" ht="12.95" customHeight="1" x14ac:dyDescent="0.2"/>
    <row r="890" ht="12.95" customHeight="1" x14ac:dyDescent="0.2"/>
    <row r="891" ht="12.95" customHeight="1" x14ac:dyDescent="0.2"/>
    <row r="892" ht="12.95" customHeight="1" x14ac:dyDescent="0.2"/>
    <row r="893" ht="12.95" customHeight="1" x14ac:dyDescent="0.2"/>
    <row r="894" ht="12.95" customHeight="1" x14ac:dyDescent="0.2"/>
    <row r="895" ht="12.95" customHeight="1" x14ac:dyDescent="0.2"/>
    <row r="896" ht="12.95" customHeight="1" x14ac:dyDescent="0.2"/>
    <row r="897" ht="12.95" customHeight="1" x14ac:dyDescent="0.2"/>
    <row r="898" ht="12.95" customHeight="1" x14ac:dyDescent="0.2"/>
    <row r="899" ht="12.95" customHeight="1" x14ac:dyDescent="0.2"/>
    <row r="900" ht="12.95" customHeight="1" x14ac:dyDescent="0.2"/>
    <row r="901" ht="12.95" customHeight="1" x14ac:dyDescent="0.2"/>
    <row r="902" ht="12.95" customHeight="1" x14ac:dyDescent="0.2"/>
    <row r="903" ht="12.95" customHeight="1" x14ac:dyDescent="0.2"/>
    <row r="904" ht="12.95" customHeight="1" x14ac:dyDescent="0.2"/>
    <row r="905" ht="12.95" customHeight="1" x14ac:dyDescent="0.2"/>
    <row r="906" ht="12.95" customHeight="1" x14ac:dyDescent="0.2"/>
    <row r="907" ht="12.95" customHeight="1" x14ac:dyDescent="0.2"/>
    <row r="908" ht="12.95" customHeight="1" x14ac:dyDescent="0.2"/>
    <row r="909" ht="12.95" customHeight="1" x14ac:dyDescent="0.2"/>
    <row r="910" ht="12.95" customHeight="1" x14ac:dyDescent="0.2"/>
    <row r="911" ht="12.95" customHeight="1" x14ac:dyDescent="0.2"/>
    <row r="912" ht="12.95" customHeight="1" x14ac:dyDescent="0.2"/>
    <row r="913" ht="12.95" customHeight="1" x14ac:dyDescent="0.2"/>
    <row r="914" ht="12.95" customHeight="1" x14ac:dyDescent="0.2"/>
    <row r="915" ht="12.95" customHeight="1" x14ac:dyDescent="0.2"/>
    <row r="916" ht="12.95" customHeight="1" x14ac:dyDescent="0.2"/>
    <row r="917" ht="12.95" customHeight="1" x14ac:dyDescent="0.2"/>
    <row r="918" ht="12.95" customHeight="1" x14ac:dyDescent="0.2"/>
    <row r="919" ht="12.95" customHeight="1" x14ac:dyDescent="0.2"/>
    <row r="920" ht="12.95" customHeight="1" x14ac:dyDescent="0.2"/>
    <row r="921" ht="12.95" customHeight="1" x14ac:dyDescent="0.2"/>
    <row r="922" ht="12.95" customHeight="1" x14ac:dyDescent="0.2"/>
    <row r="923" ht="12.95" customHeight="1" x14ac:dyDescent="0.2"/>
    <row r="924" ht="12.95" customHeight="1" x14ac:dyDescent="0.2"/>
    <row r="925" ht="12.95" customHeight="1" x14ac:dyDescent="0.2"/>
    <row r="926" ht="12.95" customHeight="1" x14ac:dyDescent="0.2"/>
    <row r="927" ht="12.95" customHeight="1" x14ac:dyDescent="0.2"/>
    <row r="928" ht="12.95" customHeight="1" x14ac:dyDescent="0.2"/>
    <row r="929" ht="12.95" customHeight="1" x14ac:dyDescent="0.2"/>
    <row r="930" ht="12.95" customHeight="1" x14ac:dyDescent="0.2"/>
    <row r="931" ht="12.95" customHeight="1" x14ac:dyDescent="0.2"/>
    <row r="932" ht="12.95" customHeight="1" x14ac:dyDescent="0.2"/>
    <row r="933" ht="12.95" customHeight="1" x14ac:dyDescent="0.2"/>
    <row r="934" ht="12.95" customHeight="1" x14ac:dyDescent="0.2"/>
    <row r="935" ht="12.95" customHeight="1" x14ac:dyDescent="0.2"/>
    <row r="936" ht="12.95" customHeight="1" x14ac:dyDescent="0.2"/>
    <row r="937" ht="12.95" customHeight="1" x14ac:dyDescent="0.2"/>
    <row r="938" ht="12.95" customHeight="1" x14ac:dyDescent="0.2"/>
    <row r="939" ht="12.95" customHeight="1" x14ac:dyDescent="0.2"/>
    <row r="940" ht="12.95" customHeight="1" x14ac:dyDescent="0.2"/>
    <row r="941" ht="12.95" customHeight="1" x14ac:dyDescent="0.2"/>
    <row r="942" ht="12.95" customHeight="1" x14ac:dyDescent="0.2"/>
    <row r="943" ht="12.95" customHeight="1" x14ac:dyDescent="0.2"/>
    <row r="944" ht="12.95" customHeight="1" x14ac:dyDescent="0.2"/>
    <row r="945" ht="12.95" customHeight="1" x14ac:dyDescent="0.2"/>
    <row r="946" ht="12.95" customHeight="1" x14ac:dyDescent="0.2"/>
    <row r="947" ht="12.95" customHeight="1" x14ac:dyDescent="0.2"/>
    <row r="948" ht="12.95" customHeight="1" x14ac:dyDescent="0.2"/>
    <row r="949" ht="12.95" customHeight="1" x14ac:dyDescent="0.2"/>
    <row r="950" ht="12.95" customHeight="1" x14ac:dyDescent="0.2"/>
    <row r="951" ht="12.95" customHeight="1" x14ac:dyDescent="0.2"/>
    <row r="952" ht="12.95" customHeight="1" x14ac:dyDescent="0.2"/>
    <row r="953" ht="12.95" customHeight="1" x14ac:dyDescent="0.2"/>
    <row r="954" ht="12.95" customHeight="1" x14ac:dyDescent="0.2"/>
    <row r="955" ht="12.95" customHeight="1" x14ac:dyDescent="0.2"/>
    <row r="956" ht="12.95" customHeight="1" x14ac:dyDescent="0.2"/>
    <row r="957" ht="12.95" customHeight="1" x14ac:dyDescent="0.2"/>
    <row r="958" ht="12.95" customHeight="1" x14ac:dyDescent="0.2"/>
    <row r="959" ht="12.95" customHeight="1" x14ac:dyDescent="0.2"/>
    <row r="960" ht="12.95" customHeight="1" x14ac:dyDescent="0.2"/>
    <row r="961" ht="12.95" customHeight="1" x14ac:dyDescent="0.2"/>
    <row r="962" ht="12.95" customHeight="1" x14ac:dyDescent="0.2"/>
    <row r="963" ht="12.95" customHeight="1" x14ac:dyDescent="0.2"/>
    <row r="964" ht="12.95" customHeight="1" x14ac:dyDescent="0.2"/>
    <row r="965" ht="12.95" customHeight="1" x14ac:dyDescent="0.2"/>
    <row r="966" ht="12.95" customHeight="1" x14ac:dyDescent="0.2"/>
    <row r="967" ht="12.95" customHeight="1" x14ac:dyDescent="0.2"/>
    <row r="968" ht="12.95" customHeight="1" x14ac:dyDescent="0.2"/>
    <row r="969" ht="12.95" customHeight="1" x14ac:dyDescent="0.2"/>
    <row r="970" ht="12.95" customHeight="1" x14ac:dyDescent="0.2"/>
    <row r="971" ht="12.95" customHeight="1" x14ac:dyDescent="0.2"/>
    <row r="972" ht="12.95" customHeight="1" x14ac:dyDescent="0.2"/>
    <row r="973" ht="12.95" customHeight="1" x14ac:dyDescent="0.2"/>
    <row r="974" ht="12.95" customHeight="1" x14ac:dyDescent="0.2"/>
    <row r="975" ht="12.95" customHeight="1" x14ac:dyDescent="0.2"/>
    <row r="976" ht="12.95" customHeight="1" x14ac:dyDescent="0.2"/>
    <row r="977" ht="12.95" customHeight="1" x14ac:dyDescent="0.2"/>
    <row r="978" ht="12.95" customHeight="1" x14ac:dyDescent="0.2"/>
    <row r="979" ht="12.95" customHeight="1" x14ac:dyDescent="0.2"/>
    <row r="980" ht="12.95" customHeight="1" x14ac:dyDescent="0.2"/>
    <row r="981" ht="12.95" customHeight="1" x14ac:dyDescent="0.2"/>
    <row r="982" ht="12.95" customHeight="1" x14ac:dyDescent="0.2"/>
    <row r="983" ht="12.95" customHeight="1" x14ac:dyDescent="0.2"/>
    <row r="984" ht="12.95" customHeight="1" x14ac:dyDescent="0.2"/>
    <row r="985" ht="12.95" customHeight="1" x14ac:dyDescent="0.2"/>
    <row r="986" ht="12.95" customHeight="1" x14ac:dyDescent="0.2"/>
    <row r="987" ht="12.95" customHeight="1" x14ac:dyDescent="0.2"/>
    <row r="988" ht="12.95" customHeight="1" x14ac:dyDescent="0.2"/>
    <row r="989" ht="12.95" customHeight="1" x14ac:dyDescent="0.2"/>
    <row r="990" ht="12.95" customHeight="1" x14ac:dyDescent="0.2"/>
    <row r="991" ht="12.95" customHeight="1" x14ac:dyDescent="0.2"/>
    <row r="992" ht="12.95" customHeight="1" x14ac:dyDescent="0.2"/>
    <row r="993" ht="12.95" customHeight="1" x14ac:dyDescent="0.2"/>
    <row r="994" ht="12.95" customHeight="1" x14ac:dyDescent="0.2"/>
    <row r="995" ht="12.95" customHeight="1" x14ac:dyDescent="0.2"/>
    <row r="996" ht="12.95" customHeight="1" x14ac:dyDescent="0.2"/>
    <row r="997" ht="12.95" customHeight="1" x14ac:dyDescent="0.2"/>
    <row r="998" ht="12.95" customHeight="1" x14ac:dyDescent="0.2"/>
    <row r="999" ht="12.95" customHeight="1" x14ac:dyDescent="0.2"/>
    <row r="1000" ht="12.95" customHeight="1" x14ac:dyDescent="0.2"/>
    <row r="1001" ht="12.95" customHeight="1" x14ac:dyDescent="0.2"/>
    <row r="1002" ht="12.95" customHeight="1" x14ac:dyDescent="0.2"/>
    <row r="1003" ht="12.95" customHeight="1" x14ac:dyDescent="0.2"/>
    <row r="1004" ht="12.95" customHeight="1" x14ac:dyDescent="0.2"/>
    <row r="1005" ht="12.95" customHeight="1" x14ac:dyDescent="0.2"/>
    <row r="1006" ht="12.95" customHeight="1" x14ac:dyDescent="0.2"/>
    <row r="1007" ht="12.95" customHeight="1" x14ac:dyDescent="0.2"/>
    <row r="1008" ht="12.95" customHeight="1" x14ac:dyDescent="0.2"/>
    <row r="1009" ht="12.95" customHeight="1" x14ac:dyDescent="0.2"/>
    <row r="1010" ht="12.95" customHeight="1" x14ac:dyDescent="0.2"/>
    <row r="1011" ht="12.95" customHeight="1" x14ac:dyDescent="0.2"/>
    <row r="1012" ht="12.95" customHeight="1" x14ac:dyDescent="0.2"/>
    <row r="1013" ht="12.95" customHeight="1" x14ac:dyDescent="0.2"/>
    <row r="1014" ht="12.95" customHeight="1" x14ac:dyDescent="0.2"/>
    <row r="1015" ht="12.95" customHeight="1" x14ac:dyDescent="0.2"/>
    <row r="1016" ht="12.95" customHeight="1" x14ac:dyDescent="0.2"/>
    <row r="1017" ht="12.95" customHeight="1" x14ac:dyDescent="0.2"/>
    <row r="1018" ht="12.95" customHeight="1" x14ac:dyDescent="0.2"/>
    <row r="1019" ht="12.95" customHeight="1" x14ac:dyDescent="0.2"/>
    <row r="1020" ht="12.95" customHeight="1" x14ac:dyDescent="0.2"/>
    <row r="1021" ht="12.95" customHeight="1" x14ac:dyDescent="0.2"/>
    <row r="1022" ht="12.95" customHeight="1" x14ac:dyDescent="0.2"/>
    <row r="1023" ht="12.95" customHeight="1" x14ac:dyDescent="0.2"/>
    <row r="1024" ht="12.95" customHeight="1" x14ac:dyDescent="0.2"/>
    <row r="1025" ht="12.95" customHeight="1" x14ac:dyDescent="0.2"/>
    <row r="1026" ht="12.95" customHeight="1" x14ac:dyDescent="0.2"/>
    <row r="1027" ht="12.95" customHeight="1" x14ac:dyDescent="0.2"/>
    <row r="1028" ht="12.95" customHeight="1" x14ac:dyDescent="0.2"/>
    <row r="1029" ht="12.95" customHeight="1" x14ac:dyDescent="0.2"/>
    <row r="1030" ht="12.95" customHeight="1" x14ac:dyDescent="0.2"/>
    <row r="1031" ht="12.95" customHeight="1" x14ac:dyDescent="0.2"/>
    <row r="1032" ht="12.95" customHeight="1" x14ac:dyDescent="0.2"/>
    <row r="1033" ht="12.95" customHeight="1" x14ac:dyDescent="0.2"/>
    <row r="1034" ht="12.95" customHeight="1" x14ac:dyDescent="0.2"/>
    <row r="1035" ht="12.95" customHeight="1" x14ac:dyDescent="0.2"/>
    <row r="1036" ht="12.95" customHeight="1" x14ac:dyDescent="0.2"/>
    <row r="1037" ht="12.95" customHeight="1" x14ac:dyDescent="0.2"/>
    <row r="1038" ht="12.95" customHeight="1" x14ac:dyDescent="0.2"/>
    <row r="1039" ht="12.95" customHeight="1" x14ac:dyDescent="0.2"/>
    <row r="1040" ht="12.95" customHeight="1" x14ac:dyDescent="0.2"/>
    <row r="1041" ht="12.95" customHeight="1" x14ac:dyDescent="0.2"/>
    <row r="1042" ht="12.95" customHeight="1" x14ac:dyDescent="0.2"/>
    <row r="1043" ht="12.95" customHeight="1" x14ac:dyDescent="0.2"/>
    <row r="1044" ht="12.95" customHeight="1" x14ac:dyDescent="0.2"/>
    <row r="1045" ht="12.95" customHeight="1" x14ac:dyDescent="0.2"/>
    <row r="1046" ht="12.95" customHeight="1" x14ac:dyDescent="0.2"/>
    <row r="1047" ht="12.95" customHeight="1" x14ac:dyDescent="0.2"/>
    <row r="1048" ht="12.95" customHeight="1" x14ac:dyDescent="0.2"/>
    <row r="1049" ht="12.95" customHeight="1" x14ac:dyDescent="0.2"/>
    <row r="1050" ht="12.95" customHeight="1" x14ac:dyDescent="0.2"/>
    <row r="1051" ht="12.95" customHeight="1" x14ac:dyDescent="0.2"/>
    <row r="1052" ht="12.95" customHeight="1" x14ac:dyDescent="0.2"/>
    <row r="1053" ht="12.95" customHeight="1" x14ac:dyDescent="0.2"/>
    <row r="1054" ht="12.95" customHeight="1" x14ac:dyDescent="0.2"/>
    <row r="1055" ht="12.95" customHeight="1" x14ac:dyDescent="0.2"/>
    <row r="1056" ht="12.95" customHeight="1" x14ac:dyDescent="0.2"/>
    <row r="1057" ht="12.95" customHeight="1" x14ac:dyDescent="0.2"/>
    <row r="1058" ht="12.95" customHeight="1" x14ac:dyDescent="0.2"/>
    <row r="1059" ht="12.95" customHeight="1" x14ac:dyDescent="0.2"/>
    <row r="1060" ht="12.95" customHeight="1" x14ac:dyDescent="0.2"/>
    <row r="1061" ht="12.95" customHeight="1" x14ac:dyDescent="0.2"/>
    <row r="1062" ht="12.95" customHeight="1" x14ac:dyDescent="0.2"/>
    <row r="1063" ht="12.95" customHeight="1" x14ac:dyDescent="0.2"/>
    <row r="1064" ht="12.95" customHeight="1" x14ac:dyDescent="0.2"/>
    <row r="1065" ht="12.95" customHeight="1" x14ac:dyDescent="0.2"/>
    <row r="1066" ht="12.95" customHeight="1" x14ac:dyDescent="0.2"/>
    <row r="1067" ht="12.95" customHeight="1" x14ac:dyDescent="0.2"/>
    <row r="1068" ht="12.95" customHeight="1" x14ac:dyDescent="0.2"/>
    <row r="1069" ht="12.95" customHeight="1" x14ac:dyDescent="0.2"/>
    <row r="1070" ht="12.95" customHeight="1" x14ac:dyDescent="0.2"/>
    <row r="1071" ht="12.95" customHeight="1" x14ac:dyDescent="0.2"/>
    <row r="1072" ht="12.95" customHeight="1" x14ac:dyDescent="0.2"/>
    <row r="1073" ht="12.95" customHeight="1" x14ac:dyDescent="0.2"/>
    <row r="1074" ht="12.95" customHeight="1" x14ac:dyDescent="0.2"/>
    <row r="1075" ht="12.95" customHeight="1" x14ac:dyDescent="0.2"/>
    <row r="1076" ht="12.95" customHeight="1" x14ac:dyDescent="0.2"/>
    <row r="1077" ht="12.95" customHeight="1" x14ac:dyDescent="0.2"/>
    <row r="1078" ht="12.95" customHeight="1" x14ac:dyDescent="0.2"/>
    <row r="1079" ht="12.95" customHeight="1" x14ac:dyDescent="0.2"/>
    <row r="1080" ht="12.95" customHeight="1" x14ac:dyDescent="0.2"/>
    <row r="1081" ht="12.95" customHeight="1" x14ac:dyDescent="0.2"/>
    <row r="1082" ht="12.95" customHeight="1" x14ac:dyDescent="0.2"/>
    <row r="1083" ht="12.95" customHeight="1" x14ac:dyDescent="0.2"/>
    <row r="1084" ht="12.95" customHeight="1" x14ac:dyDescent="0.2"/>
    <row r="1085" ht="12.95" customHeight="1" x14ac:dyDescent="0.2"/>
    <row r="1086" ht="12.95" customHeight="1" x14ac:dyDescent="0.2"/>
    <row r="1087" ht="12.95" customHeight="1" x14ac:dyDescent="0.2"/>
    <row r="1088" ht="12.95" customHeight="1" x14ac:dyDescent="0.2"/>
    <row r="1089" ht="12.95" customHeight="1" x14ac:dyDescent="0.2"/>
    <row r="1090" ht="12.95" customHeight="1" x14ac:dyDescent="0.2"/>
    <row r="1091" ht="12.95" customHeight="1" x14ac:dyDescent="0.2"/>
    <row r="1092" ht="12.95" customHeight="1" x14ac:dyDescent="0.2"/>
    <row r="1093" ht="12.95" customHeight="1" x14ac:dyDescent="0.2"/>
    <row r="1094" ht="12.95" customHeight="1" x14ac:dyDescent="0.2"/>
    <row r="1095" ht="12.95" customHeight="1" x14ac:dyDescent="0.2"/>
    <row r="1096" ht="12.95" customHeight="1" x14ac:dyDescent="0.2"/>
    <row r="1097" ht="12.95" customHeight="1" x14ac:dyDescent="0.2"/>
    <row r="1098" ht="12.95" customHeight="1" x14ac:dyDescent="0.2"/>
    <row r="1099" ht="12.95" customHeight="1" x14ac:dyDescent="0.2"/>
    <row r="1100" ht="12.95" customHeight="1" x14ac:dyDescent="0.2"/>
    <row r="1101" ht="12.95" customHeight="1" x14ac:dyDescent="0.2"/>
    <row r="1102" ht="12.95" customHeight="1" x14ac:dyDescent="0.2"/>
    <row r="1103" ht="12.95" customHeight="1" x14ac:dyDescent="0.2"/>
    <row r="1104" ht="12.95" customHeight="1" x14ac:dyDescent="0.2"/>
    <row r="1105" ht="12.95" customHeight="1" x14ac:dyDescent="0.2"/>
    <row r="1106" ht="12.95" customHeight="1" x14ac:dyDescent="0.2"/>
    <row r="1107" ht="12.95" customHeight="1" x14ac:dyDescent="0.2"/>
    <row r="1108" ht="12.95" customHeight="1" x14ac:dyDescent="0.2"/>
    <row r="1109" ht="12.95" customHeight="1" x14ac:dyDescent="0.2"/>
    <row r="1110" ht="12.95" customHeight="1" x14ac:dyDescent="0.2"/>
    <row r="1111" ht="12.95" customHeight="1" x14ac:dyDescent="0.2"/>
    <row r="1112" ht="12.95" customHeight="1" x14ac:dyDescent="0.2"/>
    <row r="1113" ht="12.95" customHeight="1" x14ac:dyDescent="0.2"/>
    <row r="1114" ht="12.95" customHeight="1" x14ac:dyDescent="0.2"/>
    <row r="1115" ht="12.95" customHeight="1" x14ac:dyDescent="0.2"/>
    <row r="1116" ht="12.95" customHeight="1" x14ac:dyDescent="0.2"/>
    <row r="1117" ht="12.95" customHeight="1" x14ac:dyDescent="0.2"/>
    <row r="1118" ht="12.95" customHeight="1" x14ac:dyDescent="0.2"/>
    <row r="1119" ht="12.95" customHeight="1" x14ac:dyDescent="0.2"/>
    <row r="1120" ht="12.95" customHeight="1" x14ac:dyDescent="0.2"/>
    <row r="1121" ht="12.95" customHeight="1" x14ac:dyDescent="0.2"/>
    <row r="1122" ht="12.95" customHeight="1" x14ac:dyDescent="0.2"/>
    <row r="1123" ht="12.95" customHeight="1" x14ac:dyDescent="0.2"/>
    <row r="1124" ht="12.95" customHeight="1" x14ac:dyDescent="0.2"/>
    <row r="1125" ht="12.95" customHeight="1" x14ac:dyDescent="0.2"/>
    <row r="1126" ht="12.95" customHeight="1" x14ac:dyDescent="0.2"/>
    <row r="1127" ht="12.95" customHeight="1" x14ac:dyDescent="0.2"/>
    <row r="1128" ht="12.95" customHeight="1" x14ac:dyDescent="0.2"/>
    <row r="1129" ht="12.95" customHeight="1" x14ac:dyDescent="0.2"/>
    <row r="1130" ht="12.95" customHeight="1" x14ac:dyDescent="0.2"/>
    <row r="1131" ht="12.95" customHeight="1" x14ac:dyDescent="0.2"/>
    <row r="1132" ht="12.95" customHeight="1" x14ac:dyDescent="0.2"/>
    <row r="1133" ht="12.95" customHeight="1" x14ac:dyDescent="0.2"/>
    <row r="1134" ht="12.95" customHeight="1" x14ac:dyDescent="0.2"/>
    <row r="1135" ht="12.95" customHeight="1" x14ac:dyDescent="0.2"/>
    <row r="1136" ht="12.95" customHeight="1" x14ac:dyDescent="0.2"/>
    <row r="1137" ht="12.95" customHeight="1" x14ac:dyDescent="0.2"/>
    <row r="1138" ht="12.95" customHeight="1" x14ac:dyDescent="0.2"/>
    <row r="1139" ht="12.95" customHeight="1" x14ac:dyDescent="0.2"/>
    <row r="1140" ht="12.95" customHeight="1" x14ac:dyDescent="0.2"/>
    <row r="1141" ht="12.95" customHeight="1" x14ac:dyDescent="0.2"/>
    <row r="1142" ht="12.95" customHeight="1" x14ac:dyDescent="0.2"/>
    <row r="1143" ht="12.95" customHeight="1" x14ac:dyDescent="0.2"/>
    <row r="1144" ht="12.95" customHeight="1" x14ac:dyDescent="0.2"/>
    <row r="1145" ht="12.95" customHeight="1" x14ac:dyDescent="0.2"/>
    <row r="1146" ht="12.95" customHeight="1" x14ac:dyDescent="0.2"/>
    <row r="1147" ht="12.95" customHeight="1" x14ac:dyDescent="0.2"/>
    <row r="1148" ht="12.95" customHeight="1" x14ac:dyDescent="0.2"/>
    <row r="1149" ht="12.95" customHeight="1" x14ac:dyDescent="0.2"/>
    <row r="1150" ht="12.95" customHeight="1" x14ac:dyDescent="0.2"/>
    <row r="1151" ht="12.95" customHeight="1" x14ac:dyDescent="0.2"/>
    <row r="1152" ht="12.95" customHeight="1" x14ac:dyDescent="0.2"/>
    <row r="1153" ht="12.95" customHeight="1" x14ac:dyDescent="0.2"/>
    <row r="1154" ht="12.95" customHeight="1" x14ac:dyDescent="0.2"/>
    <row r="1155" ht="12.95" customHeight="1" x14ac:dyDescent="0.2"/>
    <row r="1156" ht="12.95" customHeight="1" x14ac:dyDescent="0.2"/>
    <row r="1157" ht="12.95" customHeight="1" x14ac:dyDescent="0.2"/>
    <row r="1158" ht="12.95" customHeight="1" x14ac:dyDescent="0.2"/>
    <row r="1159" ht="12.95" customHeight="1" x14ac:dyDescent="0.2"/>
    <row r="1160" ht="12.95" customHeight="1" x14ac:dyDescent="0.2"/>
    <row r="1161" ht="12.95" customHeight="1" x14ac:dyDescent="0.2"/>
    <row r="1162" ht="12.95" customHeight="1" x14ac:dyDescent="0.2"/>
    <row r="1163" ht="12.95" customHeight="1" x14ac:dyDescent="0.2"/>
    <row r="1164" ht="12.95" customHeight="1" x14ac:dyDescent="0.2"/>
    <row r="1165" ht="12.95" customHeight="1" x14ac:dyDescent="0.2"/>
    <row r="1166" ht="12.95" customHeight="1" x14ac:dyDescent="0.2"/>
    <row r="1167" ht="12.95" customHeight="1" x14ac:dyDescent="0.2"/>
    <row r="1168" ht="12.95" customHeight="1" x14ac:dyDescent="0.2"/>
    <row r="1169" ht="12.95" customHeight="1" x14ac:dyDescent="0.2"/>
    <row r="1170" ht="12.95" customHeight="1" x14ac:dyDescent="0.2"/>
    <row r="1171" ht="12.95" customHeight="1" x14ac:dyDescent="0.2"/>
    <row r="1172" ht="12.95" customHeight="1" x14ac:dyDescent="0.2"/>
    <row r="1173" ht="12.95" customHeight="1" x14ac:dyDescent="0.2"/>
    <row r="1174" ht="12.95" customHeight="1" x14ac:dyDescent="0.2"/>
    <row r="1175" ht="12.95" customHeight="1" x14ac:dyDescent="0.2"/>
    <row r="1176" ht="12.95" customHeight="1" x14ac:dyDescent="0.2"/>
    <row r="1177" ht="12.95" customHeight="1" x14ac:dyDescent="0.2"/>
    <row r="1178" ht="12.95" customHeight="1" x14ac:dyDescent="0.2"/>
    <row r="1179" ht="12.95" customHeight="1" x14ac:dyDescent="0.2"/>
    <row r="1180" ht="12.95" customHeight="1" x14ac:dyDescent="0.2"/>
    <row r="1181" ht="12.95" customHeight="1" x14ac:dyDescent="0.2"/>
    <row r="1182" ht="12.95" customHeight="1" x14ac:dyDescent="0.2"/>
    <row r="1183" ht="12.95" customHeight="1" x14ac:dyDescent="0.2"/>
    <row r="1184" ht="12.95" customHeight="1" x14ac:dyDescent="0.2"/>
    <row r="1185" ht="12.95" customHeight="1" x14ac:dyDescent="0.2"/>
    <row r="1186" ht="12.95" customHeight="1" x14ac:dyDescent="0.2"/>
    <row r="1187" ht="12.95" customHeight="1" x14ac:dyDescent="0.2"/>
    <row r="1188" ht="12.95" customHeight="1" x14ac:dyDescent="0.2"/>
    <row r="1189" ht="12.95" customHeight="1" x14ac:dyDescent="0.2"/>
    <row r="1190" ht="12.95" customHeight="1" x14ac:dyDescent="0.2"/>
    <row r="1191" ht="12.95" customHeight="1" x14ac:dyDescent="0.2"/>
    <row r="1192" ht="12.95" customHeight="1" x14ac:dyDescent="0.2"/>
    <row r="1193" ht="12.95" customHeight="1" x14ac:dyDescent="0.2"/>
    <row r="1194" ht="12.95" customHeight="1" x14ac:dyDescent="0.2"/>
    <row r="1195" ht="12.95" customHeight="1" x14ac:dyDescent="0.2"/>
    <row r="1196" ht="12.95" customHeight="1" x14ac:dyDescent="0.2"/>
    <row r="1197" ht="12.95" customHeight="1" x14ac:dyDescent="0.2"/>
    <row r="1198" ht="12.95" customHeight="1" x14ac:dyDescent="0.2"/>
    <row r="1199" ht="12.95" customHeight="1" x14ac:dyDescent="0.2"/>
    <row r="1200" ht="12.95" customHeight="1" x14ac:dyDescent="0.2"/>
    <row r="1201" ht="12.95" customHeight="1" x14ac:dyDescent="0.2"/>
    <row r="1202" ht="12.95" customHeight="1" x14ac:dyDescent="0.2"/>
    <row r="1203" ht="12.95" customHeight="1" x14ac:dyDescent="0.2"/>
    <row r="1204" ht="12.95" customHeight="1" x14ac:dyDescent="0.2"/>
    <row r="1205" ht="12.95" customHeight="1" x14ac:dyDescent="0.2"/>
    <row r="1206" ht="12.95" customHeight="1" x14ac:dyDescent="0.2"/>
    <row r="1207" ht="12.95" customHeight="1" x14ac:dyDescent="0.2"/>
    <row r="1208" ht="12.95" customHeight="1" x14ac:dyDescent="0.2"/>
    <row r="1209" ht="12.95" customHeight="1" x14ac:dyDescent="0.2"/>
    <row r="1210" ht="12.95" customHeight="1" x14ac:dyDescent="0.2"/>
    <row r="1211" ht="12.95" customHeight="1" x14ac:dyDescent="0.2"/>
    <row r="1212" ht="12.95" customHeight="1" x14ac:dyDescent="0.2"/>
    <row r="1213" ht="12.95" customHeight="1" x14ac:dyDescent="0.2"/>
    <row r="1214" ht="12.95" customHeight="1" x14ac:dyDescent="0.2"/>
    <row r="1215" ht="12.95" customHeight="1" x14ac:dyDescent="0.2"/>
    <row r="1216" ht="12.95" customHeight="1" x14ac:dyDescent="0.2"/>
    <row r="1217" ht="12.95" customHeight="1" x14ac:dyDescent="0.2"/>
    <row r="1218" ht="12.95" customHeight="1" x14ac:dyDescent="0.2"/>
    <row r="1219" ht="12.95" customHeight="1" x14ac:dyDescent="0.2"/>
    <row r="1220" ht="12.95" customHeight="1" x14ac:dyDescent="0.2"/>
    <row r="1221" ht="12.95" customHeight="1" x14ac:dyDescent="0.2"/>
    <row r="1222" ht="12.95" customHeight="1" x14ac:dyDescent="0.2"/>
    <row r="1223" ht="12.95" customHeight="1" x14ac:dyDescent="0.2"/>
    <row r="1224" ht="12.95" customHeight="1" x14ac:dyDescent="0.2"/>
    <row r="1225" ht="12.95" customHeight="1" x14ac:dyDescent="0.2"/>
    <row r="1226" ht="12.95" customHeight="1" x14ac:dyDescent="0.2"/>
    <row r="1227" ht="12.95" customHeight="1" x14ac:dyDescent="0.2"/>
    <row r="1228" ht="12.95" customHeight="1" x14ac:dyDescent="0.2"/>
    <row r="1229" ht="12.95" customHeight="1" x14ac:dyDescent="0.2"/>
    <row r="1230" ht="12.95" customHeight="1" x14ac:dyDescent="0.2"/>
    <row r="1231" ht="12.95" customHeight="1" x14ac:dyDescent="0.2"/>
    <row r="1232" ht="12.95" customHeight="1" x14ac:dyDescent="0.2"/>
    <row r="1233" ht="12.95" customHeight="1" x14ac:dyDescent="0.2"/>
    <row r="1234" ht="12.95" customHeight="1" x14ac:dyDescent="0.2"/>
    <row r="1235" ht="12.95" customHeight="1" x14ac:dyDescent="0.2"/>
    <row r="1236" ht="12.95" customHeight="1" x14ac:dyDescent="0.2"/>
    <row r="1237" ht="12.95" customHeight="1" x14ac:dyDescent="0.2"/>
    <row r="1238" ht="12.95" customHeight="1" x14ac:dyDescent="0.2"/>
    <row r="1239" ht="12.95" customHeight="1" x14ac:dyDescent="0.2"/>
    <row r="1240" ht="12.95" customHeight="1" x14ac:dyDescent="0.2"/>
    <row r="1241" ht="12.95" customHeight="1" x14ac:dyDescent="0.2"/>
    <row r="1242" ht="12.95" customHeight="1" x14ac:dyDescent="0.2"/>
    <row r="1243" ht="12.95" customHeight="1" x14ac:dyDescent="0.2"/>
    <row r="1244" ht="12.95" customHeight="1" x14ac:dyDescent="0.2"/>
    <row r="1245" ht="12.95" customHeight="1" x14ac:dyDescent="0.2"/>
    <row r="1246" ht="12.95" customHeight="1" x14ac:dyDescent="0.2"/>
    <row r="1247" ht="12.95" customHeight="1" x14ac:dyDescent="0.2"/>
    <row r="1248" ht="12.95" customHeight="1" x14ac:dyDescent="0.2"/>
    <row r="1249" ht="12.95" customHeight="1" x14ac:dyDescent="0.2"/>
    <row r="1250" ht="12.95" customHeight="1" x14ac:dyDescent="0.2"/>
    <row r="1251" ht="12.95" customHeight="1" x14ac:dyDescent="0.2"/>
    <row r="1252" ht="12.95" customHeight="1" x14ac:dyDescent="0.2"/>
    <row r="1253" ht="12.95" customHeight="1" x14ac:dyDescent="0.2"/>
    <row r="1254" ht="12.95" customHeight="1" x14ac:dyDescent="0.2"/>
    <row r="1255" ht="12.95" customHeight="1" x14ac:dyDescent="0.2"/>
    <row r="1256" ht="12.95" customHeight="1" x14ac:dyDescent="0.2"/>
    <row r="1257" ht="12.95" customHeight="1" x14ac:dyDescent="0.2"/>
    <row r="1258" ht="12.95" customHeight="1" x14ac:dyDescent="0.2"/>
    <row r="1259" ht="12.95" customHeight="1" x14ac:dyDescent="0.2"/>
    <row r="1260" ht="12.95" customHeight="1" x14ac:dyDescent="0.2"/>
    <row r="1261" ht="12.95" customHeight="1" x14ac:dyDescent="0.2"/>
    <row r="1262" ht="12.95" customHeight="1" x14ac:dyDescent="0.2"/>
    <row r="1263" ht="12.95" customHeight="1" x14ac:dyDescent="0.2"/>
    <row r="1264" ht="12.95" customHeight="1" x14ac:dyDescent="0.2"/>
    <row r="1265" ht="12.95" customHeight="1" x14ac:dyDescent="0.2"/>
    <row r="1266" ht="12.95" customHeight="1" x14ac:dyDescent="0.2"/>
    <row r="1267" ht="12.95" customHeight="1" x14ac:dyDescent="0.2"/>
    <row r="1268" ht="12.95" customHeight="1" x14ac:dyDescent="0.2"/>
    <row r="1269" ht="12.95" customHeight="1" x14ac:dyDescent="0.2"/>
    <row r="1270" ht="12.95" customHeight="1" x14ac:dyDescent="0.2"/>
    <row r="1271" ht="12.95" customHeight="1" x14ac:dyDescent="0.2"/>
    <row r="1272" ht="12.95" customHeight="1" x14ac:dyDescent="0.2"/>
    <row r="1273" ht="12.95" customHeight="1" x14ac:dyDescent="0.2"/>
    <row r="1274" ht="12.95" customHeight="1" x14ac:dyDescent="0.2"/>
    <row r="1275" ht="12.95" customHeight="1" x14ac:dyDescent="0.2"/>
    <row r="1276" ht="12.95" customHeight="1" x14ac:dyDescent="0.2"/>
    <row r="1277" ht="12.95" customHeight="1" x14ac:dyDescent="0.2"/>
    <row r="1278" ht="12.95" customHeight="1" x14ac:dyDescent="0.2"/>
    <row r="1279" ht="12.95" customHeight="1" x14ac:dyDescent="0.2"/>
    <row r="1280" ht="12.95" customHeight="1" x14ac:dyDescent="0.2"/>
    <row r="1281" ht="12.95" customHeight="1" x14ac:dyDescent="0.2"/>
    <row r="1282" ht="12.95" customHeight="1" x14ac:dyDescent="0.2"/>
    <row r="1283" ht="12.95" customHeight="1" x14ac:dyDescent="0.2"/>
    <row r="1284" ht="12.95" customHeight="1" x14ac:dyDescent="0.2"/>
    <row r="1285" ht="12.95" customHeight="1" x14ac:dyDescent="0.2"/>
    <row r="1286" ht="12.95" customHeight="1" x14ac:dyDescent="0.2"/>
    <row r="1287" ht="12.95" customHeight="1" x14ac:dyDescent="0.2"/>
    <row r="1288" ht="12.95" customHeight="1" x14ac:dyDescent="0.2"/>
    <row r="1289" ht="12.95" customHeight="1" x14ac:dyDescent="0.2"/>
    <row r="1290" ht="12.95" customHeight="1" x14ac:dyDescent="0.2"/>
    <row r="1291" ht="12.95" customHeight="1" x14ac:dyDescent="0.2"/>
    <row r="1292" ht="12.95" customHeight="1" x14ac:dyDescent="0.2"/>
    <row r="1293" ht="12.95" customHeight="1" x14ac:dyDescent="0.2"/>
    <row r="1294" ht="12.95" customHeight="1" x14ac:dyDescent="0.2"/>
    <row r="1295" ht="12.95" customHeight="1" x14ac:dyDescent="0.2"/>
    <row r="1296" ht="12.95" customHeight="1" x14ac:dyDescent="0.2"/>
    <row r="1297" ht="12.95" customHeight="1" x14ac:dyDescent="0.2"/>
    <row r="1298" ht="12.95" customHeight="1" x14ac:dyDescent="0.2"/>
    <row r="1299" ht="12.95" customHeight="1" x14ac:dyDescent="0.2"/>
    <row r="1300" ht="12.95" customHeight="1" x14ac:dyDescent="0.2"/>
    <row r="1301" ht="12.95" customHeight="1" x14ac:dyDescent="0.2"/>
    <row r="1302" ht="12.95" customHeight="1" x14ac:dyDescent="0.2"/>
    <row r="1303" ht="12.95" customHeight="1" x14ac:dyDescent="0.2"/>
    <row r="1304" ht="12.95" customHeight="1" x14ac:dyDescent="0.2"/>
    <row r="1305" ht="12.95" customHeight="1" x14ac:dyDescent="0.2"/>
    <row r="1306" ht="12.95" customHeight="1" x14ac:dyDescent="0.2"/>
    <row r="1307" ht="12.95" customHeight="1" x14ac:dyDescent="0.2"/>
    <row r="1308" ht="12.95" customHeight="1" x14ac:dyDescent="0.2"/>
    <row r="1309" ht="12.95" customHeight="1" x14ac:dyDescent="0.2"/>
    <row r="1310" ht="12.95" customHeight="1" x14ac:dyDescent="0.2"/>
    <row r="1311" ht="12.95" customHeight="1" x14ac:dyDescent="0.2"/>
    <row r="1312" ht="12.95" customHeight="1" x14ac:dyDescent="0.2"/>
    <row r="1313" ht="12.95" customHeight="1" x14ac:dyDescent="0.2"/>
    <row r="1314" ht="12.95" customHeight="1" x14ac:dyDescent="0.2"/>
    <row r="1315" ht="12.95" customHeight="1" x14ac:dyDescent="0.2"/>
    <row r="1316" ht="12.95" customHeight="1" x14ac:dyDescent="0.2"/>
    <row r="1317" ht="12.95" customHeight="1" x14ac:dyDescent="0.2"/>
    <row r="1318" ht="12.95" customHeight="1" x14ac:dyDescent="0.2"/>
    <row r="1319" ht="12.95" customHeight="1" x14ac:dyDescent="0.2"/>
    <row r="1320" ht="12.95" customHeight="1" x14ac:dyDescent="0.2"/>
    <row r="1321" ht="12.95" customHeight="1" x14ac:dyDescent="0.2"/>
    <row r="1322" ht="12.95" customHeight="1" x14ac:dyDescent="0.2"/>
    <row r="1323" ht="12.95" customHeight="1" x14ac:dyDescent="0.2"/>
    <row r="1324" ht="12.95" customHeight="1" x14ac:dyDescent="0.2"/>
    <row r="1325" ht="12.95" customHeight="1" x14ac:dyDescent="0.2"/>
    <row r="1326" ht="12.95" customHeight="1" x14ac:dyDescent="0.2"/>
    <row r="1327" ht="12.95" customHeight="1" x14ac:dyDescent="0.2"/>
    <row r="1328" ht="12.95" customHeight="1" x14ac:dyDescent="0.2"/>
    <row r="1329" ht="12.95" customHeight="1" x14ac:dyDescent="0.2"/>
    <row r="1330" ht="12.95" customHeight="1" x14ac:dyDescent="0.2"/>
    <row r="1331" ht="12.95" customHeight="1" x14ac:dyDescent="0.2"/>
    <row r="1332" ht="12.95" customHeight="1" x14ac:dyDescent="0.2"/>
    <row r="1333" ht="12.95" customHeight="1" x14ac:dyDescent="0.2"/>
    <row r="1334" ht="12.95" customHeight="1" x14ac:dyDescent="0.2"/>
    <row r="1335" ht="12.95" customHeight="1" x14ac:dyDescent="0.2"/>
    <row r="1336" ht="12.95" customHeight="1" x14ac:dyDescent="0.2"/>
    <row r="1337" ht="12.95" customHeight="1" x14ac:dyDescent="0.2"/>
    <row r="1338" ht="12.95" customHeight="1" x14ac:dyDescent="0.2"/>
    <row r="1339" ht="12.95" customHeight="1" x14ac:dyDescent="0.2"/>
    <row r="1340" ht="12.95" customHeight="1" x14ac:dyDescent="0.2"/>
    <row r="1341" ht="12.95" customHeight="1" x14ac:dyDescent="0.2"/>
    <row r="1342" ht="12.95" customHeight="1" x14ac:dyDescent="0.2"/>
    <row r="1343" ht="12.95" customHeight="1" x14ac:dyDescent="0.2"/>
    <row r="1344" ht="12.95" customHeight="1" x14ac:dyDescent="0.2"/>
    <row r="1345" ht="12.95" customHeight="1" x14ac:dyDescent="0.2"/>
    <row r="1346" ht="12.95" customHeight="1" x14ac:dyDescent="0.2"/>
    <row r="1347" ht="12.95" customHeight="1" x14ac:dyDescent="0.2"/>
    <row r="1348" ht="12.95" customHeight="1" x14ac:dyDescent="0.2"/>
    <row r="1349" ht="12.95" customHeight="1" x14ac:dyDescent="0.2"/>
    <row r="1350" ht="12.95" customHeight="1" x14ac:dyDescent="0.2"/>
    <row r="1351" ht="12.95" customHeight="1" x14ac:dyDescent="0.2"/>
    <row r="1352" ht="12.95" customHeight="1" x14ac:dyDescent="0.2"/>
    <row r="1353" ht="12.95" customHeight="1" x14ac:dyDescent="0.2"/>
    <row r="1354" ht="12.95" customHeight="1" x14ac:dyDescent="0.2"/>
    <row r="1355" ht="12.95" customHeight="1" x14ac:dyDescent="0.2"/>
    <row r="1356" ht="12.95" customHeight="1" x14ac:dyDescent="0.2"/>
    <row r="1357" ht="12.95" customHeight="1" x14ac:dyDescent="0.2"/>
    <row r="1358" ht="12.95" customHeight="1" x14ac:dyDescent="0.2"/>
    <row r="1359" ht="12.95" customHeight="1" x14ac:dyDescent="0.2"/>
    <row r="1360" ht="12.95" customHeight="1" x14ac:dyDescent="0.2"/>
    <row r="1361" ht="12.95" customHeight="1" x14ac:dyDescent="0.2"/>
    <row r="1362" ht="12.95" customHeight="1" x14ac:dyDescent="0.2"/>
    <row r="1363" ht="12.95" customHeight="1" x14ac:dyDescent="0.2"/>
    <row r="1364" ht="12.95" customHeight="1" x14ac:dyDescent="0.2"/>
    <row r="1365" ht="12.95" customHeight="1" x14ac:dyDescent="0.2"/>
    <row r="1366" ht="12.95" customHeight="1" x14ac:dyDescent="0.2"/>
    <row r="1367" ht="12.95" customHeight="1" x14ac:dyDescent="0.2"/>
    <row r="1368" ht="12.95" customHeight="1" x14ac:dyDescent="0.2"/>
    <row r="1369" ht="12.95" customHeight="1" x14ac:dyDescent="0.2"/>
    <row r="1370" ht="12.95" customHeight="1" x14ac:dyDescent="0.2"/>
    <row r="1371" ht="12.95" customHeight="1" x14ac:dyDescent="0.2"/>
    <row r="1372" ht="12.95" customHeight="1" x14ac:dyDescent="0.2"/>
    <row r="1373" ht="12.95" customHeight="1" x14ac:dyDescent="0.2"/>
    <row r="1374" ht="12.95" customHeight="1" x14ac:dyDescent="0.2"/>
    <row r="1375" ht="12.95" customHeight="1" x14ac:dyDescent="0.2"/>
    <row r="1376" ht="12.95" customHeight="1" x14ac:dyDescent="0.2"/>
    <row r="1377" ht="12.95" customHeight="1" x14ac:dyDescent="0.2"/>
    <row r="1378" ht="12.95" customHeight="1" x14ac:dyDescent="0.2"/>
    <row r="1379" ht="12.95" customHeight="1" x14ac:dyDescent="0.2"/>
    <row r="1380" ht="12.95" customHeight="1" x14ac:dyDescent="0.2"/>
    <row r="1381" ht="12.95" customHeight="1" x14ac:dyDescent="0.2"/>
    <row r="1382" ht="12.95" customHeight="1" x14ac:dyDescent="0.2"/>
    <row r="1383" ht="12.95" customHeight="1" x14ac:dyDescent="0.2"/>
    <row r="1384" ht="12.95" customHeight="1" x14ac:dyDescent="0.2"/>
    <row r="1385" ht="12.95" customHeight="1" x14ac:dyDescent="0.2"/>
    <row r="1386" ht="12.95" customHeight="1" x14ac:dyDescent="0.2"/>
    <row r="1387" ht="12.95" customHeight="1" x14ac:dyDescent="0.2"/>
    <row r="1388" ht="12.95" customHeight="1" x14ac:dyDescent="0.2"/>
    <row r="1389" ht="12.95" customHeight="1" x14ac:dyDescent="0.2"/>
    <row r="1390" ht="12.95" customHeight="1" x14ac:dyDescent="0.2"/>
    <row r="1391" ht="12.95" customHeight="1" x14ac:dyDescent="0.2"/>
    <row r="1392" ht="12.95" customHeight="1" x14ac:dyDescent="0.2"/>
    <row r="1393" ht="12.95" customHeight="1" x14ac:dyDescent="0.2"/>
    <row r="1394" ht="12.95" customHeight="1" x14ac:dyDescent="0.2"/>
    <row r="1395" ht="12.95" customHeight="1" x14ac:dyDescent="0.2"/>
    <row r="1396" ht="12.95" customHeight="1" x14ac:dyDescent="0.2"/>
    <row r="1397" ht="12.95" customHeight="1" x14ac:dyDescent="0.2"/>
    <row r="1398" ht="12.95" customHeight="1" x14ac:dyDescent="0.2"/>
    <row r="1399" ht="12.95" customHeight="1" x14ac:dyDescent="0.2"/>
    <row r="1400" ht="12.95" customHeight="1" x14ac:dyDescent="0.2"/>
    <row r="1401" ht="12.95" customHeight="1" x14ac:dyDescent="0.2"/>
    <row r="1402" ht="12.95" customHeight="1" x14ac:dyDescent="0.2"/>
    <row r="1403" ht="12.95" customHeight="1" x14ac:dyDescent="0.2"/>
    <row r="1404" ht="12.95" customHeight="1" x14ac:dyDescent="0.2"/>
    <row r="1405" ht="12.95" customHeight="1" x14ac:dyDescent="0.2"/>
    <row r="1406" ht="12.95" customHeight="1" x14ac:dyDescent="0.2"/>
    <row r="1407" ht="12.95" customHeight="1" x14ac:dyDescent="0.2"/>
    <row r="1408" ht="12.95" customHeight="1" x14ac:dyDescent="0.2"/>
    <row r="1409" ht="12.95" customHeight="1" x14ac:dyDescent="0.2"/>
    <row r="1410" ht="12.95" customHeight="1" x14ac:dyDescent="0.2"/>
    <row r="1411" ht="12.95" customHeight="1" x14ac:dyDescent="0.2"/>
    <row r="1412" ht="12.95" customHeight="1" x14ac:dyDescent="0.2"/>
    <row r="1413" ht="12.95" customHeight="1" x14ac:dyDescent="0.2"/>
    <row r="1414" ht="12.95" customHeight="1" x14ac:dyDescent="0.2"/>
    <row r="1415" ht="12.95" customHeight="1" x14ac:dyDescent="0.2"/>
    <row r="1416" ht="12.95" customHeight="1" x14ac:dyDescent="0.2"/>
    <row r="1417" ht="12.95" customHeight="1" x14ac:dyDescent="0.2"/>
    <row r="1418" ht="12.95" customHeight="1" x14ac:dyDescent="0.2"/>
    <row r="1419" ht="12.95" customHeight="1" x14ac:dyDescent="0.2"/>
    <row r="1420" ht="12.95" customHeight="1" x14ac:dyDescent="0.2"/>
    <row r="1421" ht="12.95" customHeight="1" x14ac:dyDescent="0.2"/>
    <row r="1422" ht="12.95" customHeight="1" x14ac:dyDescent="0.2"/>
    <row r="1423" ht="12.95" customHeight="1" x14ac:dyDescent="0.2"/>
    <row r="1424" ht="12.95" customHeight="1" x14ac:dyDescent="0.2"/>
    <row r="1425" ht="12.95" customHeight="1" x14ac:dyDescent="0.2"/>
    <row r="1426" ht="12.95" customHeight="1" x14ac:dyDescent="0.2"/>
    <row r="1427" ht="12.95" customHeight="1" x14ac:dyDescent="0.2"/>
    <row r="1428" ht="12.95" customHeight="1" x14ac:dyDescent="0.2"/>
    <row r="1429" ht="12.95" customHeight="1" x14ac:dyDescent="0.2"/>
    <row r="1430" ht="12.95" customHeight="1" x14ac:dyDescent="0.2"/>
    <row r="1431" ht="12.95" customHeight="1" x14ac:dyDescent="0.2"/>
    <row r="1432" ht="12.95" customHeight="1" x14ac:dyDescent="0.2"/>
    <row r="1433" ht="12.95" customHeight="1" x14ac:dyDescent="0.2"/>
    <row r="1434" ht="12.95" customHeight="1" x14ac:dyDescent="0.2"/>
    <row r="1435" ht="12.95" customHeight="1" x14ac:dyDescent="0.2"/>
    <row r="1436" ht="12.95" customHeight="1" x14ac:dyDescent="0.2"/>
    <row r="1437" ht="12.95" customHeight="1" x14ac:dyDescent="0.2"/>
    <row r="1438" ht="12.95" customHeight="1" x14ac:dyDescent="0.2"/>
    <row r="1439" ht="12.95" customHeight="1" x14ac:dyDescent="0.2"/>
    <row r="1440" ht="12.95" customHeight="1" x14ac:dyDescent="0.2"/>
    <row r="1441" ht="12.95" customHeight="1" x14ac:dyDescent="0.2"/>
    <row r="1442" ht="12.95" customHeight="1" x14ac:dyDescent="0.2"/>
    <row r="1443" ht="12.95" customHeight="1" x14ac:dyDescent="0.2"/>
    <row r="1444" ht="12.95" customHeight="1" x14ac:dyDescent="0.2"/>
    <row r="1445" ht="12.95" customHeight="1" x14ac:dyDescent="0.2"/>
    <row r="1446" ht="12.95" customHeight="1" x14ac:dyDescent="0.2"/>
    <row r="1447" ht="12.95" customHeight="1" x14ac:dyDescent="0.2"/>
    <row r="1448" ht="12.95" customHeight="1" x14ac:dyDescent="0.2"/>
    <row r="1449" ht="12.95" customHeight="1" x14ac:dyDescent="0.2"/>
    <row r="1450" ht="12.95" customHeight="1" x14ac:dyDescent="0.2"/>
    <row r="1451" ht="12.95" customHeight="1" x14ac:dyDescent="0.2"/>
    <row r="1452" ht="12.95" customHeight="1" x14ac:dyDescent="0.2"/>
    <row r="1453" ht="12.95" customHeight="1" x14ac:dyDescent="0.2"/>
    <row r="1454" ht="12.95" customHeight="1" x14ac:dyDescent="0.2"/>
    <row r="1455" ht="12.95" customHeight="1" x14ac:dyDescent="0.2"/>
    <row r="1456" ht="12.95" customHeight="1" x14ac:dyDescent="0.2"/>
    <row r="1457" ht="12.95" customHeight="1" x14ac:dyDescent="0.2"/>
    <row r="1458" ht="12.95" customHeight="1" x14ac:dyDescent="0.2"/>
    <row r="1459" ht="12.95" customHeight="1" x14ac:dyDescent="0.2"/>
    <row r="1460" ht="12.95" customHeight="1" x14ac:dyDescent="0.2"/>
    <row r="1461" ht="12.95" customHeight="1" x14ac:dyDescent="0.2"/>
    <row r="1462" ht="12.95" customHeight="1" x14ac:dyDescent="0.2"/>
    <row r="1463" ht="12.95" customHeight="1" x14ac:dyDescent="0.2"/>
    <row r="1464" ht="12.95" customHeight="1" x14ac:dyDescent="0.2"/>
    <row r="1465" ht="12.95" customHeight="1" x14ac:dyDescent="0.2"/>
    <row r="1466" ht="12.95" customHeight="1" x14ac:dyDescent="0.2"/>
    <row r="1467" ht="12.95" customHeight="1" x14ac:dyDescent="0.2"/>
    <row r="1468" ht="12.95" customHeight="1" x14ac:dyDescent="0.2"/>
    <row r="1469" ht="12.95" customHeight="1" x14ac:dyDescent="0.2"/>
    <row r="1470" ht="12.95" customHeight="1" x14ac:dyDescent="0.2"/>
    <row r="1471" ht="12.95" customHeight="1" x14ac:dyDescent="0.2"/>
    <row r="1472" ht="12.95" customHeight="1" x14ac:dyDescent="0.2"/>
    <row r="1473" ht="12.95" customHeight="1" x14ac:dyDescent="0.2"/>
    <row r="1474" ht="12.95" customHeight="1" x14ac:dyDescent="0.2"/>
    <row r="1475" ht="12.95" customHeight="1" x14ac:dyDescent="0.2"/>
    <row r="1476" ht="12.95" customHeight="1" x14ac:dyDescent="0.2"/>
    <row r="1477" ht="12.95" customHeight="1" x14ac:dyDescent="0.2"/>
    <row r="1478" ht="12.95" customHeight="1" x14ac:dyDescent="0.2"/>
    <row r="1479" ht="12.95" customHeight="1" x14ac:dyDescent="0.2"/>
    <row r="1480" ht="12.95" customHeight="1" x14ac:dyDescent="0.2"/>
    <row r="1481" ht="12.95" customHeight="1" x14ac:dyDescent="0.2"/>
    <row r="1482" ht="12.95" customHeight="1" x14ac:dyDescent="0.2"/>
    <row r="1483" ht="12.95" customHeight="1" x14ac:dyDescent="0.2"/>
    <row r="1484" ht="12.95" customHeight="1" x14ac:dyDescent="0.2"/>
    <row r="1485" ht="12.95" customHeight="1" x14ac:dyDescent="0.2"/>
    <row r="1486" ht="12.95" customHeight="1" x14ac:dyDescent="0.2"/>
    <row r="1487" ht="12.95" customHeight="1" x14ac:dyDescent="0.2"/>
    <row r="1488" ht="12.95" customHeight="1" x14ac:dyDescent="0.2"/>
    <row r="1489" ht="12.95" customHeight="1" x14ac:dyDescent="0.2"/>
    <row r="1490" ht="12.95" customHeight="1" x14ac:dyDescent="0.2"/>
    <row r="1491" ht="12.95" customHeight="1" x14ac:dyDescent="0.2"/>
    <row r="1492" ht="12.95" customHeight="1" x14ac:dyDescent="0.2"/>
    <row r="1493" ht="12.95" customHeight="1" x14ac:dyDescent="0.2"/>
    <row r="1494" ht="12.95" customHeight="1" x14ac:dyDescent="0.2"/>
    <row r="1495" ht="12.95" customHeight="1" x14ac:dyDescent="0.2"/>
    <row r="1496" ht="12.95" customHeight="1" x14ac:dyDescent="0.2"/>
    <row r="1497" ht="12.95" customHeight="1" x14ac:dyDescent="0.2"/>
    <row r="1498" ht="12.95" customHeight="1" x14ac:dyDescent="0.2"/>
    <row r="1499" ht="12.95" customHeight="1" x14ac:dyDescent="0.2"/>
    <row r="1500" ht="12.95" customHeight="1" x14ac:dyDescent="0.2"/>
    <row r="1501" ht="12.95" customHeight="1" x14ac:dyDescent="0.2"/>
    <row r="1502" ht="12.95" customHeight="1" x14ac:dyDescent="0.2"/>
    <row r="1503" ht="12.95" customHeight="1" x14ac:dyDescent="0.2"/>
    <row r="1504" ht="12.95" customHeight="1" x14ac:dyDescent="0.2"/>
    <row r="1505" ht="12.95" customHeight="1" x14ac:dyDescent="0.2"/>
    <row r="1506" ht="12.95" customHeight="1" x14ac:dyDescent="0.2"/>
    <row r="1507" ht="12.95" customHeight="1" x14ac:dyDescent="0.2"/>
    <row r="1508" ht="12.95" customHeight="1" x14ac:dyDescent="0.2"/>
    <row r="1509" ht="12.95" customHeight="1" x14ac:dyDescent="0.2"/>
    <row r="1510" ht="12.95" customHeight="1" x14ac:dyDescent="0.2"/>
    <row r="1511" ht="12.95" customHeight="1" x14ac:dyDescent="0.2"/>
    <row r="1512" ht="12.95" customHeight="1" x14ac:dyDescent="0.2"/>
    <row r="1513" ht="12.95" customHeight="1" x14ac:dyDescent="0.2"/>
    <row r="1514" ht="12.95" customHeight="1" x14ac:dyDescent="0.2"/>
    <row r="1515" ht="12.95" customHeight="1" x14ac:dyDescent="0.2"/>
    <row r="1516" ht="12.95" customHeight="1" x14ac:dyDescent="0.2"/>
    <row r="1517" ht="12.95" customHeight="1" x14ac:dyDescent="0.2"/>
    <row r="1518" ht="12.95" customHeight="1" x14ac:dyDescent="0.2"/>
    <row r="1519" ht="12.95" customHeight="1" x14ac:dyDescent="0.2"/>
    <row r="1520" ht="12.95" customHeight="1" x14ac:dyDescent="0.2"/>
    <row r="1521" ht="12.95" customHeight="1" x14ac:dyDescent="0.2"/>
    <row r="1522" ht="12.95" customHeight="1" x14ac:dyDescent="0.2"/>
    <row r="1523" ht="12.95" customHeight="1" x14ac:dyDescent="0.2"/>
    <row r="1524" ht="12.95" customHeight="1" x14ac:dyDescent="0.2"/>
    <row r="1525" ht="12.95" customHeight="1" x14ac:dyDescent="0.2"/>
    <row r="1526" ht="12.95" customHeight="1" x14ac:dyDescent="0.2"/>
    <row r="1527" ht="12.95" customHeight="1" x14ac:dyDescent="0.2"/>
  </sheetData>
  <sheetProtection formatCells="0" formatRows="0" insertRows="0" insertHyperlinks="0" deleteRows="0" sort="0" autoFilter="0" pivotTables="0"/>
  <mergeCells count="12">
    <mergeCell ref="C60:H61"/>
    <mergeCell ref="C15:F15"/>
    <mergeCell ref="B12:B14"/>
    <mergeCell ref="G12:G14"/>
    <mergeCell ref="H12:H14"/>
    <mergeCell ref="C12:F14"/>
    <mergeCell ref="E7:J7"/>
    <mergeCell ref="E8:J8"/>
    <mergeCell ref="E9:J10"/>
    <mergeCell ref="B1:C4"/>
    <mergeCell ref="D1:J1"/>
    <mergeCell ref="D2:H4"/>
  </mergeCells>
  <printOptions horizontalCentered="1"/>
  <pageMargins left="0.2" right="0" top="1.2" bottom="2.5" header="0.5" footer="0.3"/>
  <pageSetup paperSize="5" scale="75" orientation="portrait" errors="dash" horizontalDpi="4294967293" r:id="rId1"/>
  <headerFooter>
    <oddHeader xml:space="preserve">&amp;R&amp;"Arial,Regular"&amp;12Halaman : &amp;P dari &amp;N&amp;K00+000 _____------------____      &amp;K01+000   
Paraf &amp;K00+000-----&amp;K01+000: _  _ _ _ _ _ _ _&amp;K00+000--::&amp;11---------------&amp;K01+000      </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Y39"/>
  <sheetViews>
    <sheetView workbookViewId="0">
      <selection activeCell="D3" sqref="D3"/>
    </sheetView>
  </sheetViews>
  <sheetFormatPr defaultRowHeight="12.75" x14ac:dyDescent="0.2"/>
  <cols>
    <col min="1" max="1" width="15" style="108" customWidth="1"/>
    <col min="2" max="2" width="20" style="108" customWidth="1"/>
    <col min="3" max="3" width="15.28515625" style="108" customWidth="1"/>
    <col min="4" max="4" width="15" style="108" customWidth="1"/>
    <col min="5" max="5" width="20" style="108" customWidth="1"/>
    <col min="6" max="6" width="17.42578125" style="108" customWidth="1"/>
    <col min="7" max="7" width="17.85546875" style="108" customWidth="1"/>
    <col min="8" max="8" width="4.85546875" style="108" bestFit="1" customWidth="1"/>
    <col min="9" max="9" width="5.7109375" style="108" bestFit="1" customWidth="1"/>
    <col min="10" max="10" width="6" style="108" bestFit="1" customWidth="1"/>
    <col min="11" max="11" width="6.28515625" style="108" bestFit="1" customWidth="1"/>
    <col min="12" max="12" width="5.7109375" style="108" bestFit="1" customWidth="1"/>
    <col min="13" max="13" width="6" style="108" bestFit="1" customWidth="1"/>
    <col min="14" max="14" width="9.140625" style="108"/>
    <col min="15" max="15" width="7" style="108" bestFit="1" customWidth="1"/>
    <col min="16" max="16" width="3.42578125" style="108" bestFit="1" customWidth="1"/>
    <col min="17" max="17" width="7" style="108" bestFit="1" customWidth="1"/>
    <col min="18" max="18" width="5.7109375" style="108" bestFit="1" customWidth="1"/>
    <col min="19" max="19" width="6" style="108" bestFit="1" customWidth="1"/>
    <col min="20" max="21" width="6.28515625" style="108" bestFit="1" customWidth="1"/>
    <col min="22" max="22" width="9" style="108" bestFit="1" customWidth="1"/>
    <col min="23" max="256" width="9.140625" style="108"/>
    <col min="257" max="262" width="0" style="108" hidden="1" customWidth="1"/>
    <col min="263" max="263" width="17.85546875" style="108" customWidth="1"/>
    <col min="264" max="264" width="4.85546875" style="108" bestFit="1" customWidth="1"/>
    <col min="265" max="265" width="5.7109375" style="108" bestFit="1" customWidth="1"/>
    <col min="266" max="266" width="6" style="108" bestFit="1" customWidth="1"/>
    <col min="267" max="267" width="6.28515625" style="108" bestFit="1" customWidth="1"/>
    <col min="268" max="268" width="5.7109375" style="108" bestFit="1" customWidth="1"/>
    <col min="269" max="269" width="6" style="108" bestFit="1" customWidth="1"/>
    <col min="270" max="270" width="9.140625" style="108"/>
    <col min="271" max="271" width="7" style="108" bestFit="1" customWidth="1"/>
    <col min="272" max="272" width="3.42578125" style="108" bestFit="1" customWidth="1"/>
    <col min="273" max="273" width="7" style="108" bestFit="1" customWidth="1"/>
    <col min="274" max="274" width="5.7109375" style="108" bestFit="1" customWidth="1"/>
    <col min="275" max="275" width="6" style="108" bestFit="1" customWidth="1"/>
    <col min="276" max="277" width="6.28515625" style="108" bestFit="1" customWidth="1"/>
    <col min="278" max="278" width="9" style="108" bestFit="1" customWidth="1"/>
    <col min="279" max="512" width="9.140625" style="108"/>
    <col min="513" max="518" width="0" style="108" hidden="1" customWidth="1"/>
    <col min="519" max="519" width="17.85546875" style="108" customWidth="1"/>
    <col min="520" max="520" width="4.85546875" style="108" bestFit="1" customWidth="1"/>
    <col min="521" max="521" width="5.7109375" style="108" bestFit="1" customWidth="1"/>
    <col min="522" max="522" width="6" style="108" bestFit="1" customWidth="1"/>
    <col min="523" max="523" width="6.28515625" style="108" bestFit="1" customWidth="1"/>
    <col min="524" max="524" width="5.7109375" style="108" bestFit="1" customWidth="1"/>
    <col min="525" max="525" width="6" style="108" bestFit="1" customWidth="1"/>
    <col min="526" max="526" width="9.140625" style="108"/>
    <col min="527" max="527" width="7" style="108" bestFit="1" customWidth="1"/>
    <col min="528" max="528" width="3.42578125" style="108" bestFit="1" customWidth="1"/>
    <col min="529" max="529" width="7" style="108" bestFit="1" customWidth="1"/>
    <col min="530" max="530" width="5.7109375" style="108" bestFit="1" customWidth="1"/>
    <col min="531" max="531" width="6" style="108" bestFit="1" customWidth="1"/>
    <col min="532" max="533" width="6.28515625" style="108" bestFit="1" customWidth="1"/>
    <col min="534" max="534" width="9" style="108" bestFit="1" customWidth="1"/>
    <col min="535" max="768" width="9.140625" style="108"/>
    <col min="769" max="774" width="0" style="108" hidden="1" customWidth="1"/>
    <col min="775" max="775" width="17.85546875" style="108" customWidth="1"/>
    <col min="776" max="776" width="4.85546875" style="108" bestFit="1" customWidth="1"/>
    <col min="777" max="777" width="5.7109375" style="108" bestFit="1" customWidth="1"/>
    <col min="778" max="778" width="6" style="108" bestFit="1" customWidth="1"/>
    <col min="779" max="779" width="6.28515625" style="108" bestFit="1" customWidth="1"/>
    <col min="780" max="780" width="5.7109375" style="108" bestFit="1" customWidth="1"/>
    <col min="781" max="781" width="6" style="108" bestFit="1" customWidth="1"/>
    <col min="782" max="782" width="9.140625" style="108"/>
    <col min="783" max="783" width="7" style="108" bestFit="1" customWidth="1"/>
    <col min="784" max="784" width="3.42578125" style="108" bestFit="1" customWidth="1"/>
    <col min="785" max="785" width="7" style="108" bestFit="1" customWidth="1"/>
    <col min="786" max="786" width="5.7109375" style="108" bestFit="1" customWidth="1"/>
    <col min="787" max="787" width="6" style="108" bestFit="1" customWidth="1"/>
    <col min="788" max="789" width="6.28515625" style="108" bestFit="1" customWidth="1"/>
    <col min="790" max="790" width="9" style="108" bestFit="1" customWidth="1"/>
    <col min="791" max="1024" width="9.140625" style="108"/>
    <col min="1025" max="1030" width="0" style="108" hidden="1" customWidth="1"/>
    <col min="1031" max="1031" width="17.85546875" style="108" customWidth="1"/>
    <col min="1032" max="1032" width="4.85546875" style="108" bestFit="1" customWidth="1"/>
    <col min="1033" max="1033" width="5.7109375" style="108" bestFit="1" customWidth="1"/>
    <col min="1034" max="1034" width="6" style="108" bestFit="1" customWidth="1"/>
    <col min="1035" max="1035" width="6.28515625" style="108" bestFit="1" customWidth="1"/>
    <col min="1036" max="1036" width="5.7109375" style="108" bestFit="1" customWidth="1"/>
    <col min="1037" max="1037" width="6" style="108" bestFit="1" customWidth="1"/>
    <col min="1038" max="1038" width="9.140625" style="108"/>
    <col min="1039" max="1039" width="7" style="108" bestFit="1" customWidth="1"/>
    <col min="1040" max="1040" width="3.42578125" style="108" bestFit="1" customWidth="1"/>
    <col min="1041" max="1041" width="7" style="108" bestFit="1" customWidth="1"/>
    <col min="1042" max="1042" width="5.7109375" style="108" bestFit="1" customWidth="1"/>
    <col min="1043" max="1043" width="6" style="108" bestFit="1" customWidth="1"/>
    <col min="1044" max="1045" width="6.28515625" style="108" bestFit="1" customWidth="1"/>
    <col min="1046" max="1046" width="9" style="108" bestFit="1" customWidth="1"/>
    <col min="1047" max="1280" width="9.140625" style="108"/>
    <col min="1281" max="1286" width="0" style="108" hidden="1" customWidth="1"/>
    <col min="1287" max="1287" width="17.85546875" style="108" customWidth="1"/>
    <col min="1288" max="1288" width="4.85546875" style="108" bestFit="1" customWidth="1"/>
    <col min="1289" max="1289" width="5.7109375" style="108" bestFit="1" customWidth="1"/>
    <col min="1290" max="1290" width="6" style="108" bestFit="1" customWidth="1"/>
    <col min="1291" max="1291" width="6.28515625" style="108" bestFit="1" customWidth="1"/>
    <col min="1292" max="1292" width="5.7109375" style="108" bestFit="1" customWidth="1"/>
    <col min="1293" max="1293" width="6" style="108" bestFit="1" customWidth="1"/>
    <col min="1294" max="1294" width="9.140625" style="108"/>
    <col min="1295" max="1295" width="7" style="108" bestFit="1" customWidth="1"/>
    <col min="1296" max="1296" width="3.42578125" style="108" bestFit="1" customWidth="1"/>
    <col min="1297" max="1297" width="7" style="108" bestFit="1" customWidth="1"/>
    <col min="1298" max="1298" width="5.7109375" style="108" bestFit="1" customWidth="1"/>
    <col min="1299" max="1299" width="6" style="108" bestFit="1" customWidth="1"/>
    <col min="1300" max="1301" width="6.28515625" style="108" bestFit="1" customWidth="1"/>
    <col min="1302" max="1302" width="9" style="108" bestFit="1" customWidth="1"/>
    <col min="1303" max="1536" width="9.140625" style="108"/>
    <col min="1537" max="1542" width="0" style="108" hidden="1" customWidth="1"/>
    <col min="1543" max="1543" width="17.85546875" style="108" customWidth="1"/>
    <col min="1544" max="1544" width="4.85546875" style="108" bestFit="1" customWidth="1"/>
    <col min="1545" max="1545" width="5.7109375" style="108" bestFit="1" customWidth="1"/>
    <col min="1546" max="1546" width="6" style="108" bestFit="1" customWidth="1"/>
    <col min="1547" max="1547" width="6.28515625" style="108" bestFit="1" customWidth="1"/>
    <col min="1548" max="1548" width="5.7109375" style="108" bestFit="1" customWidth="1"/>
    <col min="1549" max="1549" width="6" style="108" bestFit="1" customWidth="1"/>
    <col min="1550" max="1550" width="9.140625" style="108"/>
    <col min="1551" max="1551" width="7" style="108" bestFit="1" customWidth="1"/>
    <col min="1552" max="1552" width="3.42578125" style="108" bestFit="1" customWidth="1"/>
    <col min="1553" max="1553" width="7" style="108" bestFit="1" customWidth="1"/>
    <col min="1554" max="1554" width="5.7109375" style="108" bestFit="1" customWidth="1"/>
    <col min="1555" max="1555" width="6" style="108" bestFit="1" customWidth="1"/>
    <col min="1556" max="1557" width="6.28515625" style="108" bestFit="1" customWidth="1"/>
    <col min="1558" max="1558" width="9" style="108" bestFit="1" customWidth="1"/>
    <col min="1559" max="1792" width="9.140625" style="108"/>
    <col min="1793" max="1798" width="0" style="108" hidden="1" customWidth="1"/>
    <col min="1799" max="1799" width="17.85546875" style="108" customWidth="1"/>
    <col min="1800" max="1800" width="4.85546875" style="108" bestFit="1" customWidth="1"/>
    <col min="1801" max="1801" width="5.7109375" style="108" bestFit="1" customWidth="1"/>
    <col min="1802" max="1802" width="6" style="108" bestFit="1" customWidth="1"/>
    <col min="1803" max="1803" width="6.28515625" style="108" bestFit="1" customWidth="1"/>
    <col min="1804" max="1804" width="5.7109375" style="108" bestFit="1" customWidth="1"/>
    <col min="1805" max="1805" width="6" style="108" bestFit="1" customWidth="1"/>
    <col min="1806" max="1806" width="9.140625" style="108"/>
    <col min="1807" max="1807" width="7" style="108" bestFit="1" customWidth="1"/>
    <col min="1808" max="1808" width="3.42578125" style="108" bestFit="1" customWidth="1"/>
    <col min="1809" max="1809" width="7" style="108" bestFit="1" customWidth="1"/>
    <col min="1810" max="1810" width="5.7109375" style="108" bestFit="1" customWidth="1"/>
    <col min="1811" max="1811" width="6" style="108" bestFit="1" customWidth="1"/>
    <col min="1812" max="1813" width="6.28515625" style="108" bestFit="1" customWidth="1"/>
    <col min="1814" max="1814" width="9" style="108" bestFit="1" customWidth="1"/>
    <col min="1815" max="2048" width="9.140625" style="108"/>
    <col min="2049" max="2054" width="0" style="108" hidden="1" customWidth="1"/>
    <col min="2055" max="2055" width="17.85546875" style="108" customWidth="1"/>
    <col min="2056" max="2056" width="4.85546875" style="108" bestFit="1" customWidth="1"/>
    <col min="2057" max="2057" width="5.7109375" style="108" bestFit="1" customWidth="1"/>
    <col min="2058" max="2058" width="6" style="108" bestFit="1" customWidth="1"/>
    <col min="2059" max="2059" width="6.28515625" style="108" bestFit="1" customWidth="1"/>
    <col min="2060" max="2060" width="5.7109375" style="108" bestFit="1" customWidth="1"/>
    <col min="2061" max="2061" width="6" style="108" bestFit="1" customWidth="1"/>
    <col min="2062" max="2062" width="9.140625" style="108"/>
    <col min="2063" max="2063" width="7" style="108" bestFit="1" customWidth="1"/>
    <col min="2064" max="2064" width="3.42578125" style="108" bestFit="1" customWidth="1"/>
    <col min="2065" max="2065" width="7" style="108" bestFit="1" customWidth="1"/>
    <col min="2066" max="2066" width="5.7109375" style="108" bestFit="1" customWidth="1"/>
    <col min="2067" max="2067" width="6" style="108" bestFit="1" customWidth="1"/>
    <col min="2068" max="2069" width="6.28515625" style="108" bestFit="1" customWidth="1"/>
    <col min="2070" max="2070" width="9" style="108" bestFit="1" customWidth="1"/>
    <col min="2071" max="2304" width="9.140625" style="108"/>
    <col min="2305" max="2310" width="0" style="108" hidden="1" customWidth="1"/>
    <col min="2311" max="2311" width="17.85546875" style="108" customWidth="1"/>
    <col min="2312" max="2312" width="4.85546875" style="108" bestFit="1" customWidth="1"/>
    <col min="2313" max="2313" width="5.7109375" style="108" bestFit="1" customWidth="1"/>
    <col min="2314" max="2314" width="6" style="108" bestFit="1" customWidth="1"/>
    <col min="2315" max="2315" width="6.28515625" style="108" bestFit="1" customWidth="1"/>
    <col min="2316" max="2316" width="5.7109375" style="108" bestFit="1" customWidth="1"/>
    <col min="2317" max="2317" width="6" style="108" bestFit="1" customWidth="1"/>
    <col min="2318" max="2318" width="9.140625" style="108"/>
    <col min="2319" max="2319" width="7" style="108" bestFit="1" customWidth="1"/>
    <col min="2320" max="2320" width="3.42578125" style="108" bestFit="1" customWidth="1"/>
    <col min="2321" max="2321" width="7" style="108" bestFit="1" customWidth="1"/>
    <col min="2322" max="2322" width="5.7109375" style="108" bestFit="1" customWidth="1"/>
    <col min="2323" max="2323" width="6" style="108" bestFit="1" customWidth="1"/>
    <col min="2324" max="2325" width="6.28515625" style="108" bestFit="1" customWidth="1"/>
    <col min="2326" max="2326" width="9" style="108" bestFit="1" customWidth="1"/>
    <col min="2327" max="2560" width="9.140625" style="108"/>
    <col min="2561" max="2566" width="0" style="108" hidden="1" customWidth="1"/>
    <col min="2567" max="2567" width="17.85546875" style="108" customWidth="1"/>
    <col min="2568" max="2568" width="4.85546875" style="108" bestFit="1" customWidth="1"/>
    <col min="2569" max="2569" width="5.7109375" style="108" bestFit="1" customWidth="1"/>
    <col min="2570" max="2570" width="6" style="108" bestFit="1" customWidth="1"/>
    <col min="2571" max="2571" width="6.28515625" style="108" bestFit="1" customWidth="1"/>
    <col min="2572" max="2572" width="5.7109375" style="108" bestFit="1" customWidth="1"/>
    <col min="2573" max="2573" width="6" style="108" bestFit="1" customWidth="1"/>
    <col min="2574" max="2574" width="9.140625" style="108"/>
    <col min="2575" max="2575" width="7" style="108" bestFit="1" customWidth="1"/>
    <col min="2576" max="2576" width="3.42578125" style="108" bestFit="1" customWidth="1"/>
    <col min="2577" max="2577" width="7" style="108" bestFit="1" customWidth="1"/>
    <col min="2578" max="2578" width="5.7109375" style="108" bestFit="1" customWidth="1"/>
    <col min="2579" max="2579" width="6" style="108" bestFit="1" customWidth="1"/>
    <col min="2580" max="2581" width="6.28515625" style="108" bestFit="1" customWidth="1"/>
    <col min="2582" max="2582" width="9" style="108" bestFit="1" customWidth="1"/>
    <col min="2583" max="2816" width="9.140625" style="108"/>
    <col min="2817" max="2822" width="0" style="108" hidden="1" customWidth="1"/>
    <col min="2823" max="2823" width="17.85546875" style="108" customWidth="1"/>
    <col min="2824" max="2824" width="4.85546875" style="108" bestFit="1" customWidth="1"/>
    <col min="2825" max="2825" width="5.7109375" style="108" bestFit="1" customWidth="1"/>
    <col min="2826" max="2826" width="6" style="108" bestFit="1" customWidth="1"/>
    <col min="2827" max="2827" width="6.28515625" style="108" bestFit="1" customWidth="1"/>
    <col min="2828" max="2828" width="5.7109375" style="108" bestFit="1" customWidth="1"/>
    <col min="2829" max="2829" width="6" style="108" bestFit="1" customWidth="1"/>
    <col min="2830" max="2830" width="9.140625" style="108"/>
    <col min="2831" max="2831" width="7" style="108" bestFit="1" customWidth="1"/>
    <col min="2832" max="2832" width="3.42578125" style="108" bestFit="1" customWidth="1"/>
    <col min="2833" max="2833" width="7" style="108" bestFit="1" customWidth="1"/>
    <col min="2834" max="2834" width="5.7109375" style="108" bestFit="1" customWidth="1"/>
    <col min="2835" max="2835" width="6" style="108" bestFit="1" customWidth="1"/>
    <col min="2836" max="2837" width="6.28515625" style="108" bestFit="1" customWidth="1"/>
    <col min="2838" max="2838" width="9" style="108" bestFit="1" customWidth="1"/>
    <col min="2839" max="3072" width="9.140625" style="108"/>
    <col min="3073" max="3078" width="0" style="108" hidden="1" customWidth="1"/>
    <col min="3079" max="3079" width="17.85546875" style="108" customWidth="1"/>
    <col min="3080" max="3080" width="4.85546875" style="108" bestFit="1" customWidth="1"/>
    <col min="3081" max="3081" width="5.7109375" style="108" bestFit="1" customWidth="1"/>
    <col min="3082" max="3082" width="6" style="108" bestFit="1" customWidth="1"/>
    <col min="3083" max="3083" width="6.28515625" style="108" bestFit="1" customWidth="1"/>
    <col min="3084" max="3084" width="5.7109375" style="108" bestFit="1" customWidth="1"/>
    <col min="3085" max="3085" width="6" style="108" bestFit="1" customWidth="1"/>
    <col min="3086" max="3086" width="9.140625" style="108"/>
    <col min="3087" max="3087" width="7" style="108" bestFit="1" customWidth="1"/>
    <col min="3088" max="3088" width="3.42578125" style="108" bestFit="1" customWidth="1"/>
    <col min="3089" max="3089" width="7" style="108" bestFit="1" customWidth="1"/>
    <col min="3090" max="3090" width="5.7109375" style="108" bestFit="1" customWidth="1"/>
    <col min="3091" max="3091" width="6" style="108" bestFit="1" customWidth="1"/>
    <col min="3092" max="3093" width="6.28515625" style="108" bestFit="1" customWidth="1"/>
    <col min="3094" max="3094" width="9" style="108" bestFit="1" customWidth="1"/>
    <col min="3095" max="3328" width="9.140625" style="108"/>
    <col min="3329" max="3334" width="0" style="108" hidden="1" customWidth="1"/>
    <col min="3335" max="3335" width="17.85546875" style="108" customWidth="1"/>
    <col min="3336" max="3336" width="4.85546875" style="108" bestFit="1" customWidth="1"/>
    <col min="3337" max="3337" width="5.7109375" style="108" bestFit="1" customWidth="1"/>
    <col min="3338" max="3338" width="6" style="108" bestFit="1" customWidth="1"/>
    <col min="3339" max="3339" width="6.28515625" style="108" bestFit="1" customWidth="1"/>
    <col min="3340" max="3340" width="5.7109375" style="108" bestFit="1" customWidth="1"/>
    <col min="3341" max="3341" width="6" style="108" bestFit="1" customWidth="1"/>
    <col min="3342" max="3342" width="9.140625" style="108"/>
    <col min="3343" max="3343" width="7" style="108" bestFit="1" customWidth="1"/>
    <col min="3344" max="3344" width="3.42578125" style="108" bestFit="1" customWidth="1"/>
    <col min="3345" max="3345" width="7" style="108" bestFit="1" customWidth="1"/>
    <col min="3346" max="3346" width="5.7109375" style="108" bestFit="1" customWidth="1"/>
    <col min="3347" max="3347" width="6" style="108" bestFit="1" customWidth="1"/>
    <col min="3348" max="3349" width="6.28515625" style="108" bestFit="1" customWidth="1"/>
    <col min="3350" max="3350" width="9" style="108" bestFit="1" customWidth="1"/>
    <col min="3351" max="3584" width="9.140625" style="108"/>
    <col min="3585" max="3590" width="0" style="108" hidden="1" customWidth="1"/>
    <col min="3591" max="3591" width="17.85546875" style="108" customWidth="1"/>
    <col min="3592" max="3592" width="4.85546875" style="108" bestFit="1" customWidth="1"/>
    <col min="3593" max="3593" width="5.7109375" style="108" bestFit="1" customWidth="1"/>
    <col min="3594" max="3594" width="6" style="108" bestFit="1" customWidth="1"/>
    <col min="3595" max="3595" width="6.28515625" style="108" bestFit="1" customWidth="1"/>
    <col min="3596" max="3596" width="5.7109375" style="108" bestFit="1" customWidth="1"/>
    <col min="3597" max="3597" width="6" style="108" bestFit="1" customWidth="1"/>
    <col min="3598" max="3598" width="9.140625" style="108"/>
    <col min="3599" max="3599" width="7" style="108" bestFit="1" customWidth="1"/>
    <col min="3600" max="3600" width="3.42578125" style="108" bestFit="1" customWidth="1"/>
    <col min="3601" max="3601" width="7" style="108" bestFit="1" customWidth="1"/>
    <col min="3602" max="3602" width="5.7109375" style="108" bestFit="1" customWidth="1"/>
    <col min="3603" max="3603" width="6" style="108" bestFit="1" customWidth="1"/>
    <col min="3604" max="3605" width="6.28515625" style="108" bestFit="1" customWidth="1"/>
    <col min="3606" max="3606" width="9" style="108" bestFit="1" customWidth="1"/>
    <col min="3607" max="3840" width="9.140625" style="108"/>
    <col min="3841" max="3846" width="0" style="108" hidden="1" customWidth="1"/>
    <col min="3847" max="3847" width="17.85546875" style="108" customWidth="1"/>
    <col min="3848" max="3848" width="4.85546875" style="108" bestFit="1" customWidth="1"/>
    <col min="3849" max="3849" width="5.7109375" style="108" bestFit="1" customWidth="1"/>
    <col min="3850" max="3850" width="6" style="108" bestFit="1" customWidth="1"/>
    <col min="3851" max="3851" width="6.28515625" style="108" bestFit="1" customWidth="1"/>
    <col min="3852" max="3852" width="5.7109375" style="108" bestFit="1" customWidth="1"/>
    <col min="3853" max="3853" width="6" style="108" bestFit="1" customWidth="1"/>
    <col min="3854" max="3854" width="9.140625" style="108"/>
    <col min="3855" max="3855" width="7" style="108" bestFit="1" customWidth="1"/>
    <col min="3856" max="3856" width="3.42578125" style="108" bestFit="1" customWidth="1"/>
    <col min="3857" max="3857" width="7" style="108" bestFit="1" customWidth="1"/>
    <col min="3858" max="3858" width="5.7109375" style="108" bestFit="1" customWidth="1"/>
    <col min="3859" max="3859" width="6" style="108" bestFit="1" customWidth="1"/>
    <col min="3860" max="3861" width="6.28515625" style="108" bestFit="1" customWidth="1"/>
    <col min="3862" max="3862" width="9" style="108" bestFit="1" customWidth="1"/>
    <col min="3863" max="4096" width="9.140625" style="108"/>
    <col min="4097" max="4102" width="0" style="108" hidden="1" customWidth="1"/>
    <col min="4103" max="4103" width="17.85546875" style="108" customWidth="1"/>
    <col min="4104" max="4104" width="4.85546875" style="108" bestFit="1" customWidth="1"/>
    <col min="4105" max="4105" width="5.7109375" style="108" bestFit="1" customWidth="1"/>
    <col min="4106" max="4106" width="6" style="108" bestFit="1" customWidth="1"/>
    <col min="4107" max="4107" width="6.28515625" style="108" bestFit="1" customWidth="1"/>
    <col min="4108" max="4108" width="5.7109375" style="108" bestFit="1" customWidth="1"/>
    <col min="4109" max="4109" width="6" style="108" bestFit="1" customWidth="1"/>
    <col min="4110" max="4110" width="9.140625" style="108"/>
    <col min="4111" max="4111" width="7" style="108" bestFit="1" customWidth="1"/>
    <col min="4112" max="4112" width="3.42578125" style="108" bestFit="1" customWidth="1"/>
    <col min="4113" max="4113" width="7" style="108" bestFit="1" customWidth="1"/>
    <col min="4114" max="4114" width="5.7109375" style="108" bestFit="1" customWidth="1"/>
    <col min="4115" max="4115" width="6" style="108" bestFit="1" customWidth="1"/>
    <col min="4116" max="4117" width="6.28515625" style="108" bestFit="1" customWidth="1"/>
    <col min="4118" max="4118" width="9" style="108" bestFit="1" customWidth="1"/>
    <col min="4119" max="4352" width="9.140625" style="108"/>
    <col min="4353" max="4358" width="0" style="108" hidden="1" customWidth="1"/>
    <col min="4359" max="4359" width="17.85546875" style="108" customWidth="1"/>
    <col min="4360" max="4360" width="4.85546875" style="108" bestFit="1" customWidth="1"/>
    <col min="4361" max="4361" width="5.7109375" style="108" bestFit="1" customWidth="1"/>
    <col min="4362" max="4362" width="6" style="108" bestFit="1" customWidth="1"/>
    <col min="4363" max="4363" width="6.28515625" style="108" bestFit="1" customWidth="1"/>
    <col min="4364" max="4364" width="5.7109375" style="108" bestFit="1" customWidth="1"/>
    <col min="4365" max="4365" width="6" style="108" bestFit="1" customWidth="1"/>
    <col min="4366" max="4366" width="9.140625" style="108"/>
    <col min="4367" max="4367" width="7" style="108" bestFit="1" customWidth="1"/>
    <col min="4368" max="4368" width="3.42578125" style="108" bestFit="1" customWidth="1"/>
    <col min="4369" max="4369" width="7" style="108" bestFit="1" customWidth="1"/>
    <col min="4370" max="4370" width="5.7109375" style="108" bestFit="1" customWidth="1"/>
    <col min="4371" max="4371" width="6" style="108" bestFit="1" customWidth="1"/>
    <col min="4372" max="4373" width="6.28515625" style="108" bestFit="1" customWidth="1"/>
    <col min="4374" max="4374" width="9" style="108" bestFit="1" customWidth="1"/>
    <col min="4375" max="4608" width="9.140625" style="108"/>
    <col min="4609" max="4614" width="0" style="108" hidden="1" customWidth="1"/>
    <col min="4615" max="4615" width="17.85546875" style="108" customWidth="1"/>
    <col min="4616" max="4616" width="4.85546875" style="108" bestFit="1" customWidth="1"/>
    <col min="4617" max="4617" width="5.7109375" style="108" bestFit="1" customWidth="1"/>
    <col min="4618" max="4618" width="6" style="108" bestFit="1" customWidth="1"/>
    <col min="4619" max="4619" width="6.28515625" style="108" bestFit="1" customWidth="1"/>
    <col min="4620" max="4620" width="5.7109375" style="108" bestFit="1" customWidth="1"/>
    <col min="4621" max="4621" width="6" style="108" bestFit="1" customWidth="1"/>
    <col min="4622" max="4622" width="9.140625" style="108"/>
    <col min="4623" max="4623" width="7" style="108" bestFit="1" customWidth="1"/>
    <col min="4624" max="4624" width="3.42578125" style="108" bestFit="1" customWidth="1"/>
    <col min="4625" max="4625" width="7" style="108" bestFit="1" customWidth="1"/>
    <col min="4626" max="4626" width="5.7109375" style="108" bestFit="1" customWidth="1"/>
    <col min="4627" max="4627" width="6" style="108" bestFit="1" customWidth="1"/>
    <col min="4628" max="4629" width="6.28515625" style="108" bestFit="1" customWidth="1"/>
    <col min="4630" max="4630" width="9" style="108" bestFit="1" customWidth="1"/>
    <col min="4631" max="4864" width="9.140625" style="108"/>
    <col min="4865" max="4870" width="0" style="108" hidden="1" customWidth="1"/>
    <col min="4871" max="4871" width="17.85546875" style="108" customWidth="1"/>
    <col min="4872" max="4872" width="4.85546875" style="108" bestFit="1" customWidth="1"/>
    <col min="4873" max="4873" width="5.7109375" style="108" bestFit="1" customWidth="1"/>
    <col min="4874" max="4874" width="6" style="108" bestFit="1" customWidth="1"/>
    <col min="4875" max="4875" width="6.28515625" style="108" bestFit="1" customWidth="1"/>
    <col min="4876" max="4876" width="5.7109375" style="108" bestFit="1" customWidth="1"/>
    <col min="4877" max="4877" width="6" style="108" bestFit="1" customWidth="1"/>
    <col min="4878" max="4878" width="9.140625" style="108"/>
    <col min="4879" max="4879" width="7" style="108" bestFit="1" customWidth="1"/>
    <col min="4880" max="4880" width="3.42578125" style="108" bestFit="1" customWidth="1"/>
    <col min="4881" max="4881" width="7" style="108" bestFit="1" customWidth="1"/>
    <col min="4882" max="4882" width="5.7109375" style="108" bestFit="1" customWidth="1"/>
    <col min="4883" max="4883" width="6" style="108" bestFit="1" customWidth="1"/>
    <col min="4884" max="4885" width="6.28515625" style="108" bestFit="1" customWidth="1"/>
    <col min="4886" max="4886" width="9" style="108" bestFit="1" customWidth="1"/>
    <col min="4887" max="5120" width="9.140625" style="108"/>
    <col min="5121" max="5126" width="0" style="108" hidden="1" customWidth="1"/>
    <col min="5127" max="5127" width="17.85546875" style="108" customWidth="1"/>
    <col min="5128" max="5128" width="4.85546875" style="108" bestFit="1" customWidth="1"/>
    <col min="5129" max="5129" width="5.7109375" style="108" bestFit="1" customWidth="1"/>
    <col min="5130" max="5130" width="6" style="108" bestFit="1" customWidth="1"/>
    <col min="5131" max="5131" width="6.28515625" style="108" bestFit="1" customWidth="1"/>
    <col min="5132" max="5132" width="5.7109375" style="108" bestFit="1" customWidth="1"/>
    <col min="5133" max="5133" width="6" style="108" bestFit="1" customWidth="1"/>
    <col min="5134" max="5134" width="9.140625" style="108"/>
    <col min="5135" max="5135" width="7" style="108" bestFit="1" customWidth="1"/>
    <col min="5136" max="5136" width="3.42578125" style="108" bestFit="1" customWidth="1"/>
    <col min="5137" max="5137" width="7" style="108" bestFit="1" customWidth="1"/>
    <col min="5138" max="5138" width="5.7109375" style="108" bestFit="1" customWidth="1"/>
    <col min="5139" max="5139" width="6" style="108" bestFit="1" customWidth="1"/>
    <col min="5140" max="5141" width="6.28515625" style="108" bestFit="1" customWidth="1"/>
    <col min="5142" max="5142" width="9" style="108" bestFit="1" customWidth="1"/>
    <col min="5143" max="5376" width="9.140625" style="108"/>
    <col min="5377" max="5382" width="0" style="108" hidden="1" customWidth="1"/>
    <col min="5383" max="5383" width="17.85546875" style="108" customWidth="1"/>
    <col min="5384" max="5384" width="4.85546875" style="108" bestFit="1" customWidth="1"/>
    <col min="5385" max="5385" width="5.7109375" style="108" bestFit="1" customWidth="1"/>
    <col min="5386" max="5386" width="6" style="108" bestFit="1" customWidth="1"/>
    <col min="5387" max="5387" width="6.28515625" style="108" bestFit="1" customWidth="1"/>
    <col min="5388" max="5388" width="5.7109375" style="108" bestFit="1" customWidth="1"/>
    <col min="5389" max="5389" width="6" style="108" bestFit="1" customWidth="1"/>
    <col min="5390" max="5390" width="9.140625" style="108"/>
    <col min="5391" max="5391" width="7" style="108" bestFit="1" customWidth="1"/>
    <col min="5392" max="5392" width="3.42578125" style="108" bestFit="1" customWidth="1"/>
    <col min="5393" max="5393" width="7" style="108" bestFit="1" customWidth="1"/>
    <col min="5394" max="5394" width="5.7109375" style="108" bestFit="1" customWidth="1"/>
    <col min="5395" max="5395" width="6" style="108" bestFit="1" customWidth="1"/>
    <col min="5396" max="5397" width="6.28515625" style="108" bestFit="1" customWidth="1"/>
    <col min="5398" max="5398" width="9" style="108" bestFit="1" customWidth="1"/>
    <col min="5399" max="5632" width="9.140625" style="108"/>
    <col min="5633" max="5638" width="0" style="108" hidden="1" customWidth="1"/>
    <col min="5639" max="5639" width="17.85546875" style="108" customWidth="1"/>
    <col min="5640" max="5640" width="4.85546875" style="108" bestFit="1" customWidth="1"/>
    <col min="5641" max="5641" width="5.7109375" style="108" bestFit="1" customWidth="1"/>
    <col min="5642" max="5642" width="6" style="108" bestFit="1" customWidth="1"/>
    <col min="5643" max="5643" width="6.28515625" style="108" bestFit="1" customWidth="1"/>
    <col min="5644" max="5644" width="5.7109375" style="108" bestFit="1" customWidth="1"/>
    <col min="5645" max="5645" width="6" style="108" bestFit="1" customWidth="1"/>
    <col min="5646" max="5646" width="9.140625" style="108"/>
    <col min="5647" max="5647" width="7" style="108" bestFit="1" customWidth="1"/>
    <col min="5648" max="5648" width="3.42578125" style="108" bestFit="1" customWidth="1"/>
    <col min="5649" max="5649" width="7" style="108" bestFit="1" customWidth="1"/>
    <col min="5650" max="5650" width="5.7109375" style="108" bestFit="1" customWidth="1"/>
    <col min="5651" max="5651" width="6" style="108" bestFit="1" customWidth="1"/>
    <col min="5652" max="5653" width="6.28515625" style="108" bestFit="1" customWidth="1"/>
    <col min="5654" max="5654" width="9" style="108" bestFit="1" customWidth="1"/>
    <col min="5655" max="5888" width="9.140625" style="108"/>
    <col min="5889" max="5894" width="0" style="108" hidden="1" customWidth="1"/>
    <col min="5895" max="5895" width="17.85546875" style="108" customWidth="1"/>
    <col min="5896" max="5896" width="4.85546875" style="108" bestFit="1" customWidth="1"/>
    <col min="5897" max="5897" width="5.7109375" style="108" bestFit="1" customWidth="1"/>
    <col min="5898" max="5898" width="6" style="108" bestFit="1" customWidth="1"/>
    <col min="5899" max="5899" width="6.28515625" style="108" bestFit="1" customWidth="1"/>
    <col min="5900" max="5900" width="5.7109375" style="108" bestFit="1" customWidth="1"/>
    <col min="5901" max="5901" width="6" style="108" bestFit="1" customWidth="1"/>
    <col min="5902" max="5902" width="9.140625" style="108"/>
    <col min="5903" max="5903" width="7" style="108" bestFit="1" customWidth="1"/>
    <col min="5904" max="5904" width="3.42578125" style="108" bestFit="1" customWidth="1"/>
    <col min="5905" max="5905" width="7" style="108" bestFit="1" customWidth="1"/>
    <col min="5906" max="5906" width="5.7109375" style="108" bestFit="1" customWidth="1"/>
    <col min="5907" max="5907" width="6" style="108" bestFit="1" customWidth="1"/>
    <col min="5908" max="5909" width="6.28515625" style="108" bestFit="1" customWidth="1"/>
    <col min="5910" max="5910" width="9" style="108" bestFit="1" customWidth="1"/>
    <col min="5911" max="6144" width="9.140625" style="108"/>
    <col min="6145" max="6150" width="0" style="108" hidden="1" customWidth="1"/>
    <col min="6151" max="6151" width="17.85546875" style="108" customWidth="1"/>
    <col min="6152" max="6152" width="4.85546875" style="108" bestFit="1" customWidth="1"/>
    <col min="6153" max="6153" width="5.7109375" style="108" bestFit="1" customWidth="1"/>
    <col min="6154" max="6154" width="6" style="108" bestFit="1" customWidth="1"/>
    <col min="6155" max="6155" width="6.28515625" style="108" bestFit="1" customWidth="1"/>
    <col min="6156" max="6156" width="5.7109375" style="108" bestFit="1" customWidth="1"/>
    <col min="6157" max="6157" width="6" style="108" bestFit="1" customWidth="1"/>
    <col min="6158" max="6158" width="9.140625" style="108"/>
    <col min="6159" max="6159" width="7" style="108" bestFit="1" customWidth="1"/>
    <col min="6160" max="6160" width="3.42578125" style="108" bestFit="1" customWidth="1"/>
    <col min="6161" max="6161" width="7" style="108" bestFit="1" customWidth="1"/>
    <col min="6162" max="6162" width="5.7109375" style="108" bestFit="1" customWidth="1"/>
    <col min="6163" max="6163" width="6" style="108" bestFit="1" customWidth="1"/>
    <col min="6164" max="6165" width="6.28515625" style="108" bestFit="1" customWidth="1"/>
    <col min="6166" max="6166" width="9" style="108" bestFit="1" customWidth="1"/>
    <col min="6167" max="6400" width="9.140625" style="108"/>
    <col min="6401" max="6406" width="0" style="108" hidden="1" customWidth="1"/>
    <col min="6407" max="6407" width="17.85546875" style="108" customWidth="1"/>
    <col min="6408" max="6408" width="4.85546875" style="108" bestFit="1" customWidth="1"/>
    <col min="6409" max="6409" width="5.7109375" style="108" bestFit="1" customWidth="1"/>
    <col min="6410" max="6410" width="6" style="108" bestFit="1" customWidth="1"/>
    <col min="6411" max="6411" width="6.28515625" style="108" bestFit="1" customWidth="1"/>
    <col min="6412" max="6412" width="5.7109375" style="108" bestFit="1" customWidth="1"/>
    <col min="6413" max="6413" width="6" style="108" bestFit="1" customWidth="1"/>
    <col min="6414" max="6414" width="9.140625" style="108"/>
    <col min="6415" max="6415" width="7" style="108" bestFit="1" customWidth="1"/>
    <col min="6416" max="6416" width="3.42578125" style="108" bestFit="1" customWidth="1"/>
    <col min="6417" max="6417" width="7" style="108" bestFit="1" customWidth="1"/>
    <col min="6418" max="6418" width="5.7109375" style="108" bestFit="1" customWidth="1"/>
    <col min="6419" max="6419" width="6" style="108" bestFit="1" customWidth="1"/>
    <col min="6420" max="6421" width="6.28515625" style="108" bestFit="1" customWidth="1"/>
    <col min="6422" max="6422" width="9" style="108" bestFit="1" customWidth="1"/>
    <col min="6423" max="6656" width="9.140625" style="108"/>
    <col min="6657" max="6662" width="0" style="108" hidden="1" customWidth="1"/>
    <col min="6663" max="6663" width="17.85546875" style="108" customWidth="1"/>
    <col min="6664" max="6664" width="4.85546875" style="108" bestFit="1" customWidth="1"/>
    <col min="6665" max="6665" width="5.7109375" style="108" bestFit="1" customWidth="1"/>
    <col min="6666" max="6666" width="6" style="108" bestFit="1" customWidth="1"/>
    <col min="6667" max="6667" width="6.28515625" style="108" bestFit="1" customWidth="1"/>
    <col min="6668" max="6668" width="5.7109375" style="108" bestFit="1" customWidth="1"/>
    <col min="6669" max="6669" width="6" style="108" bestFit="1" customWidth="1"/>
    <col min="6670" max="6670" width="9.140625" style="108"/>
    <col min="6671" max="6671" width="7" style="108" bestFit="1" customWidth="1"/>
    <col min="6672" max="6672" width="3.42578125" style="108" bestFit="1" customWidth="1"/>
    <col min="6673" max="6673" width="7" style="108" bestFit="1" customWidth="1"/>
    <col min="6674" max="6674" width="5.7109375" style="108" bestFit="1" customWidth="1"/>
    <col min="6675" max="6675" width="6" style="108" bestFit="1" customWidth="1"/>
    <col min="6676" max="6677" width="6.28515625" style="108" bestFit="1" customWidth="1"/>
    <col min="6678" max="6678" width="9" style="108" bestFit="1" customWidth="1"/>
    <col min="6679" max="6912" width="9.140625" style="108"/>
    <col min="6913" max="6918" width="0" style="108" hidden="1" customWidth="1"/>
    <col min="6919" max="6919" width="17.85546875" style="108" customWidth="1"/>
    <col min="6920" max="6920" width="4.85546875" style="108" bestFit="1" customWidth="1"/>
    <col min="6921" max="6921" width="5.7109375" style="108" bestFit="1" customWidth="1"/>
    <col min="6922" max="6922" width="6" style="108" bestFit="1" customWidth="1"/>
    <col min="6923" max="6923" width="6.28515625" style="108" bestFit="1" customWidth="1"/>
    <col min="6924" max="6924" width="5.7109375" style="108" bestFit="1" customWidth="1"/>
    <col min="6925" max="6925" width="6" style="108" bestFit="1" customWidth="1"/>
    <col min="6926" max="6926" width="9.140625" style="108"/>
    <col min="6927" max="6927" width="7" style="108" bestFit="1" customWidth="1"/>
    <col min="6928" max="6928" width="3.42578125" style="108" bestFit="1" customWidth="1"/>
    <col min="6929" max="6929" width="7" style="108" bestFit="1" customWidth="1"/>
    <col min="6930" max="6930" width="5.7109375" style="108" bestFit="1" customWidth="1"/>
    <col min="6931" max="6931" width="6" style="108" bestFit="1" customWidth="1"/>
    <col min="6932" max="6933" width="6.28515625" style="108" bestFit="1" customWidth="1"/>
    <col min="6934" max="6934" width="9" style="108" bestFit="1" customWidth="1"/>
    <col min="6935" max="7168" width="9.140625" style="108"/>
    <col min="7169" max="7174" width="0" style="108" hidden="1" customWidth="1"/>
    <col min="7175" max="7175" width="17.85546875" style="108" customWidth="1"/>
    <col min="7176" max="7176" width="4.85546875" style="108" bestFit="1" customWidth="1"/>
    <col min="7177" max="7177" width="5.7109375" style="108" bestFit="1" customWidth="1"/>
    <col min="7178" max="7178" width="6" style="108" bestFit="1" customWidth="1"/>
    <col min="7179" max="7179" width="6.28515625" style="108" bestFit="1" customWidth="1"/>
    <col min="7180" max="7180" width="5.7109375" style="108" bestFit="1" customWidth="1"/>
    <col min="7181" max="7181" width="6" style="108" bestFit="1" customWidth="1"/>
    <col min="7182" max="7182" width="9.140625" style="108"/>
    <col min="7183" max="7183" width="7" style="108" bestFit="1" customWidth="1"/>
    <col min="7184" max="7184" width="3.42578125" style="108" bestFit="1" customWidth="1"/>
    <col min="7185" max="7185" width="7" style="108" bestFit="1" customWidth="1"/>
    <col min="7186" max="7186" width="5.7109375" style="108" bestFit="1" customWidth="1"/>
    <col min="7187" max="7187" width="6" style="108" bestFit="1" customWidth="1"/>
    <col min="7188" max="7189" width="6.28515625" style="108" bestFit="1" customWidth="1"/>
    <col min="7190" max="7190" width="9" style="108" bestFit="1" customWidth="1"/>
    <col min="7191" max="7424" width="9.140625" style="108"/>
    <col min="7425" max="7430" width="0" style="108" hidden="1" customWidth="1"/>
    <col min="7431" max="7431" width="17.85546875" style="108" customWidth="1"/>
    <col min="7432" max="7432" width="4.85546875" style="108" bestFit="1" customWidth="1"/>
    <col min="7433" max="7433" width="5.7109375" style="108" bestFit="1" customWidth="1"/>
    <col min="7434" max="7434" width="6" style="108" bestFit="1" customWidth="1"/>
    <col min="7435" max="7435" width="6.28515625" style="108" bestFit="1" customWidth="1"/>
    <col min="7436" max="7436" width="5.7109375" style="108" bestFit="1" customWidth="1"/>
    <col min="7437" max="7437" width="6" style="108" bestFit="1" customWidth="1"/>
    <col min="7438" max="7438" width="9.140625" style="108"/>
    <col min="7439" max="7439" width="7" style="108" bestFit="1" customWidth="1"/>
    <col min="7440" max="7440" width="3.42578125" style="108" bestFit="1" customWidth="1"/>
    <col min="7441" max="7441" width="7" style="108" bestFit="1" customWidth="1"/>
    <col min="7442" max="7442" width="5.7109375" style="108" bestFit="1" customWidth="1"/>
    <col min="7443" max="7443" width="6" style="108" bestFit="1" customWidth="1"/>
    <col min="7444" max="7445" width="6.28515625" style="108" bestFit="1" customWidth="1"/>
    <col min="7446" max="7446" width="9" style="108" bestFit="1" customWidth="1"/>
    <col min="7447" max="7680" width="9.140625" style="108"/>
    <col min="7681" max="7686" width="0" style="108" hidden="1" customWidth="1"/>
    <col min="7687" max="7687" width="17.85546875" style="108" customWidth="1"/>
    <col min="7688" max="7688" width="4.85546875" style="108" bestFit="1" customWidth="1"/>
    <col min="7689" max="7689" width="5.7109375" style="108" bestFit="1" customWidth="1"/>
    <col min="7690" max="7690" width="6" style="108" bestFit="1" customWidth="1"/>
    <col min="7691" max="7691" width="6.28515625" style="108" bestFit="1" customWidth="1"/>
    <col min="7692" max="7692" width="5.7109375" style="108" bestFit="1" customWidth="1"/>
    <col min="7693" max="7693" width="6" style="108" bestFit="1" customWidth="1"/>
    <col min="7694" max="7694" width="9.140625" style="108"/>
    <col min="7695" max="7695" width="7" style="108" bestFit="1" customWidth="1"/>
    <col min="7696" max="7696" width="3.42578125" style="108" bestFit="1" customWidth="1"/>
    <col min="7697" max="7697" width="7" style="108" bestFit="1" customWidth="1"/>
    <col min="7698" max="7698" width="5.7109375" style="108" bestFit="1" customWidth="1"/>
    <col min="7699" max="7699" width="6" style="108" bestFit="1" customWidth="1"/>
    <col min="7700" max="7701" width="6.28515625" style="108" bestFit="1" customWidth="1"/>
    <col min="7702" max="7702" width="9" style="108" bestFit="1" customWidth="1"/>
    <col min="7703" max="7936" width="9.140625" style="108"/>
    <col min="7937" max="7942" width="0" style="108" hidden="1" customWidth="1"/>
    <col min="7943" max="7943" width="17.85546875" style="108" customWidth="1"/>
    <col min="7944" max="7944" width="4.85546875" style="108" bestFit="1" customWidth="1"/>
    <col min="7945" max="7945" width="5.7109375" style="108" bestFit="1" customWidth="1"/>
    <col min="7946" max="7946" width="6" style="108" bestFit="1" customWidth="1"/>
    <col min="7947" max="7947" width="6.28515625" style="108" bestFit="1" customWidth="1"/>
    <col min="7948" max="7948" width="5.7109375" style="108" bestFit="1" customWidth="1"/>
    <col min="7949" max="7949" width="6" style="108" bestFit="1" customWidth="1"/>
    <col min="7950" max="7950" width="9.140625" style="108"/>
    <col min="7951" max="7951" width="7" style="108" bestFit="1" customWidth="1"/>
    <col min="7952" max="7952" width="3.42578125" style="108" bestFit="1" customWidth="1"/>
    <col min="7953" max="7953" width="7" style="108" bestFit="1" customWidth="1"/>
    <col min="7954" max="7954" width="5.7109375" style="108" bestFit="1" customWidth="1"/>
    <col min="7955" max="7955" width="6" style="108" bestFit="1" customWidth="1"/>
    <col min="7956" max="7957" width="6.28515625" style="108" bestFit="1" customWidth="1"/>
    <col min="7958" max="7958" width="9" style="108" bestFit="1" customWidth="1"/>
    <col min="7959" max="8192" width="9.140625" style="108"/>
    <col min="8193" max="8198" width="0" style="108" hidden="1" customWidth="1"/>
    <col min="8199" max="8199" width="17.85546875" style="108" customWidth="1"/>
    <col min="8200" max="8200" width="4.85546875" style="108" bestFit="1" customWidth="1"/>
    <col min="8201" max="8201" width="5.7109375" style="108" bestFit="1" customWidth="1"/>
    <col min="8202" max="8202" width="6" style="108" bestFit="1" customWidth="1"/>
    <col min="8203" max="8203" width="6.28515625" style="108" bestFit="1" customWidth="1"/>
    <col min="8204" max="8204" width="5.7109375" style="108" bestFit="1" customWidth="1"/>
    <col min="8205" max="8205" width="6" style="108" bestFit="1" customWidth="1"/>
    <col min="8206" max="8206" width="9.140625" style="108"/>
    <col min="8207" max="8207" width="7" style="108" bestFit="1" customWidth="1"/>
    <col min="8208" max="8208" width="3.42578125" style="108" bestFit="1" customWidth="1"/>
    <col min="8209" max="8209" width="7" style="108" bestFit="1" customWidth="1"/>
    <col min="8210" max="8210" width="5.7109375" style="108" bestFit="1" customWidth="1"/>
    <col min="8211" max="8211" width="6" style="108" bestFit="1" customWidth="1"/>
    <col min="8212" max="8213" width="6.28515625" style="108" bestFit="1" customWidth="1"/>
    <col min="8214" max="8214" width="9" style="108" bestFit="1" customWidth="1"/>
    <col min="8215" max="8448" width="9.140625" style="108"/>
    <col min="8449" max="8454" width="0" style="108" hidden="1" customWidth="1"/>
    <col min="8455" max="8455" width="17.85546875" style="108" customWidth="1"/>
    <col min="8456" max="8456" width="4.85546875" style="108" bestFit="1" customWidth="1"/>
    <col min="8457" max="8457" width="5.7109375" style="108" bestFit="1" customWidth="1"/>
    <col min="8458" max="8458" width="6" style="108" bestFit="1" customWidth="1"/>
    <col min="8459" max="8459" width="6.28515625" style="108" bestFit="1" customWidth="1"/>
    <col min="8460" max="8460" width="5.7109375" style="108" bestFit="1" customWidth="1"/>
    <col min="8461" max="8461" width="6" style="108" bestFit="1" customWidth="1"/>
    <col min="8462" max="8462" width="9.140625" style="108"/>
    <col min="8463" max="8463" width="7" style="108" bestFit="1" customWidth="1"/>
    <col min="8464" max="8464" width="3.42578125" style="108" bestFit="1" customWidth="1"/>
    <col min="8465" max="8465" width="7" style="108" bestFit="1" customWidth="1"/>
    <col min="8466" max="8466" width="5.7109375" style="108" bestFit="1" customWidth="1"/>
    <col min="8467" max="8467" width="6" style="108" bestFit="1" customWidth="1"/>
    <col min="8468" max="8469" width="6.28515625" style="108" bestFit="1" customWidth="1"/>
    <col min="8470" max="8470" width="9" style="108" bestFit="1" customWidth="1"/>
    <col min="8471" max="8704" width="9.140625" style="108"/>
    <col min="8705" max="8710" width="0" style="108" hidden="1" customWidth="1"/>
    <col min="8711" max="8711" width="17.85546875" style="108" customWidth="1"/>
    <col min="8712" max="8712" width="4.85546875" style="108" bestFit="1" customWidth="1"/>
    <col min="8713" max="8713" width="5.7109375" style="108" bestFit="1" customWidth="1"/>
    <col min="8714" max="8714" width="6" style="108" bestFit="1" customWidth="1"/>
    <col min="8715" max="8715" width="6.28515625" style="108" bestFit="1" customWidth="1"/>
    <col min="8716" max="8716" width="5.7109375" style="108" bestFit="1" customWidth="1"/>
    <col min="8717" max="8717" width="6" style="108" bestFit="1" customWidth="1"/>
    <col min="8718" max="8718" width="9.140625" style="108"/>
    <col min="8719" max="8719" width="7" style="108" bestFit="1" customWidth="1"/>
    <col min="8720" max="8720" width="3.42578125" style="108" bestFit="1" customWidth="1"/>
    <col min="8721" max="8721" width="7" style="108" bestFit="1" customWidth="1"/>
    <col min="8722" max="8722" width="5.7109375" style="108" bestFit="1" customWidth="1"/>
    <col min="8723" max="8723" width="6" style="108" bestFit="1" customWidth="1"/>
    <col min="8724" max="8725" width="6.28515625" style="108" bestFit="1" customWidth="1"/>
    <col min="8726" max="8726" width="9" style="108" bestFit="1" customWidth="1"/>
    <col min="8727" max="8960" width="9.140625" style="108"/>
    <col min="8961" max="8966" width="0" style="108" hidden="1" customWidth="1"/>
    <col min="8967" max="8967" width="17.85546875" style="108" customWidth="1"/>
    <col min="8968" max="8968" width="4.85546875" style="108" bestFit="1" customWidth="1"/>
    <col min="8969" max="8969" width="5.7109375" style="108" bestFit="1" customWidth="1"/>
    <col min="8970" max="8970" width="6" style="108" bestFit="1" customWidth="1"/>
    <col min="8971" max="8971" width="6.28515625" style="108" bestFit="1" customWidth="1"/>
    <col min="8972" max="8972" width="5.7109375" style="108" bestFit="1" customWidth="1"/>
    <col min="8973" max="8973" width="6" style="108" bestFit="1" customWidth="1"/>
    <col min="8974" max="8974" width="9.140625" style="108"/>
    <col min="8975" max="8975" width="7" style="108" bestFit="1" customWidth="1"/>
    <col min="8976" max="8976" width="3.42578125" style="108" bestFit="1" customWidth="1"/>
    <col min="8977" max="8977" width="7" style="108" bestFit="1" customWidth="1"/>
    <col min="8978" max="8978" width="5.7109375" style="108" bestFit="1" customWidth="1"/>
    <col min="8979" max="8979" width="6" style="108" bestFit="1" customWidth="1"/>
    <col min="8980" max="8981" width="6.28515625" style="108" bestFit="1" customWidth="1"/>
    <col min="8982" max="8982" width="9" style="108" bestFit="1" customWidth="1"/>
    <col min="8983" max="9216" width="9.140625" style="108"/>
    <col min="9217" max="9222" width="0" style="108" hidden="1" customWidth="1"/>
    <col min="9223" max="9223" width="17.85546875" style="108" customWidth="1"/>
    <col min="9224" max="9224" width="4.85546875" style="108" bestFit="1" customWidth="1"/>
    <col min="9225" max="9225" width="5.7109375" style="108" bestFit="1" customWidth="1"/>
    <col min="9226" max="9226" width="6" style="108" bestFit="1" customWidth="1"/>
    <col min="9227" max="9227" width="6.28515625" style="108" bestFit="1" customWidth="1"/>
    <col min="9228" max="9228" width="5.7109375" style="108" bestFit="1" customWidth="1"/>
    <col min="9229" max="9229" width="6" style="108" bestFit="1" customWidth="1"/>
    <col min="9230" max="9230" width="9.140625" style="108"/>
    <col min="9231" max="9231" width="7" style="108" bestFit="1" customWidth="1"/>
    <col min="9232" max="9232" width="3.42578125" style="108" bestFit="1" customWidth="1"/>
    <col min="9233" max="9233" width="7" style="108" bestFit="1" customWidth="1"/>
    <col min="9234" max="9234" width="5.7109375" style="108" bestFit="1" customWidth="1"/>
    <col min="9235" max="9235" width="6" style="108" bestFit="1" customWidth="1"/>
    <col min="9236" max="9237" width="6.28515625" style="108" bestFit="1" customWidth="1"/>
    <col min="9238" max="9238" width="9" style="108" bestFit="1" customWidth="1"/>
    <col min="9239" max="9472" width="9.140625" style="108"/>
    <col min="9473" max="9478" width="0" style="108" hidden="1" customWidth="1"/>
    <col min="9479" max="9479" width="17.85546875" style="108" customWidth="1"/>
    <col min="9480" max="9480" width="4.85546875" style="108" bestFit="1" customWidth="1"/>
    <col min="9481" max="9481" width="5.7109375" style="108" bestFit="1" customWidth="1"/>
    <col min="9482" max="9482" width="6" style="108" bestFit="1" customWidth="1"/>
    <col min="9483" max="9483" width="6.28515625" style="108" bestFit="1" customWidth="1"/>
    <col min="9484" max="9484" width="5.7109375" style="108" bestFit="1" customWidth="1"/>
    <col min="9485" max="9485" width="6" style="108" bestFit="1" customWidth="1"/>
    <col min="9486" max="9486" width="9.140625" style="108"/>
    <col min="9487" max="9487" width="7" style="108" bestFit="1" customWidth="1"/>
    <col min="9488" max="9488" width="3.42578125" style="108" bestFit="1" customWidth="1"/>
    <col min="9489" max="9489" width="7" style="108" bestFit="1" customWidth="1"/>
    <col min="9490" max="9490" width="5.7109375" style="108" bestFit="1" customWidth="1"/>
    <col min="9491" max="9491" width="6" style="108" bestFit="1" customWidth="1"/>
    <col min="9492" max="9493" width="6.28515625" style="108" bestFit="1" customWidth="1"/>
    <col min="9494" max="9494" width="9" style="108" bestFit="1" customWidth="1"/>
    <col min="9495" max="9728" width="9.140625" style="108"/>
    <col min="9729" max="9734" width="0" style="108" hidden="1" customWidth="1"/>
    <col min="9735" max="9735" width="17.85546875" style="108" customWidth="1"/>
    <col min="9736" max="9736" width="4.85546875" style="108" bestFit="1" customWidth="1"/>
    <col min="9737" max="9737" width="5.7109375" style="108" bestFit="1" customWidth="1"/>
    <col min="9738" max="9738" width="6" style="108" bestFit="1" customWidth="1"/>
    <col min="9739" max="9739" width="6.28515625" style="108" bestFit="1" customWidth="1"/>
    <col min="9740" max="9740" width="5.7109375" style="108" bestFit="1" customWidth="1"/>
    <col min="9741" max="9741" width="6" style="108" bestFit="1" customWidth="1"/>
    <col min="9742" max="9742" width="9.140625" style="108"/>
    <col min="9743" max="9743" width="7" style="108" bestFit="1" customWidth="1"/>
    <col min="9744" max="9744" width="3.42578125" style="108" bestFit="1" customWidth="1"/>
    <col min="9745" max="9745" width="7" style="108" bestFit="1" customWidth="1"/>
    <col min="9746" max="9746" width="5.7109375" style="108" bestFit="1" customWidth="1"/>
    <col min="9747" max="9747" width="6" style="108" bestFit="1" customWidth="1"/>
    <col min="9748" max="9749" width="6.28515625" style="108" bestFit="1" customWidth="1"/>
    <col min="9750" max="9750" width="9" style="108" bestFit="1" customWidth="1"/>
    <col min="9751" max="9984" width="9.140625" style="108"/>
    <col min="9985" max="9990" width="0" style="108" hidden="1" customWidth="1"/>
    <col min="9991" max="9991" width="17.85546875" style="108" customWidth="1"/>
    <col min="9992" max="9992" width="4.85546875" style="108" bestFit="1" customWidth="1"/>
    <col min="9993" max="9993" width="5.7109375" style="108" bestFit="1" customWidth="1"/>
    <col min="9994" max="9994" width="6" style="108" bestFit="1" customWidth="1"/>
    <col min="9995" max="9995" width="6.28515625" style="108" bestFit="1" customWidth="1"/>
    <col min="9996" max="9996" width="5.7109375" style="108" bestFit="1" customWidth="1"/>
    <col min="9997" max="9997" width="6" style="108" bestFit="1" customWidth="1"/>
    <col min="9998" max="9998" width="9.140625" style="108"/>
    <col min="9999" max="9999" width="7" style="108" bestFit="1" customWidth="1"/>
    <col min="10000" max="10000" width="3.42578125" style="108" bestFit="1" customWidth="1"/>
    <col min="10001" max="10001" width="7" style="108" bestFit="1" customWidth="1"/>
    <col min="10002" max="10002" width="5.7109375" style="108" bestFit="1" customWidth="1"/>
    <col min="10003" max="10003" width="6" style="108" bestFit="1" customWidth="1"/>
    <col min="10004" max="10005" width="6.28515625" style="108" bestFit="1" customWidth="1"/>
    <col min="10006" max="10006" width="9" style="108" bestFit="1" customWidth="1"/>
    <col min="10007" max="10240" width="9.140625" style="108"/>
    <col min="10241" max="10246" width="0" style="108" hidden="1" customWidth="1"/>
    <col min="10247" max="10247" width="17.85546875" style="108" customWidth="1"/>
    <col min="10248" max="10248" width="4.85546875" style="108" bestFit="1" customWidth="1"/>
    <col min="10249" max="10249" width="5.7109375" style="108" bestFit="1" customWidth="1"/>
    <col min="10250" max="10250" width="6" style="108" bestFit="1" customWidth="1"/>
    <col min="10251" max="10251" width="6.28515625" style="108" bestFit="1" customWidth="1"/>
    <col min="10252" max="10252" width="5.7109375" style="108" bestFit="1" customWidth="1"/>
    <col min="10253" max="10253" width="6" style="108" bestFit="1" customWidth="1"/>
    <col min="10254" max="10254" width="9.140625" style="108"/>
    <col min="10255" max="10255" width="7" style="108" bestFit="1" customWidth="1"/>
    <col min="10256" max="10256" width="3.42578125" style="108" bestFit="1" customWidth="1"/>
    <col min="10257" max="10257" width="7" style="108" bestFit="1" customWidth="1"/>
    <col min="10258" max="10258" width="5.7109375" style="108" bestFit="1" customWidth="1"/>
    <col min="10259" max="10259" width="6" style="108" bestFit="1" customWidth="1"/>
    <col min="10260" max="10261" width="6.28515625" style="108" bestFit="1" customWidth="1"/>
    <col min="10262" max="10262" width="9" style="108" bestFit="1" customWidth="1"/>
    <col min="10263" max="10496" width="9.140625" style="108"/>
    <col min="10497" max="10502" width="0" style="108" hidden="1" customWidth="1"/>
    <col min="10503" max="10503" width="17.85546875" style="108" customWidth="1"/>
    <col min="10504" max="10504" width="4.85546875" style="108" bestFit="1" customWidth="1"/>
    <col min="10505" max="10505" width="5.7109375" style="108" bestFit="1" customWidth="1"/>
    <col min="10506" max="10506" width="6" style="108" bestFit="1" customWidth="1"/>
    <col min="10507" max="10507" width="6.28515625" style="108" bestFit="1" customWidth="1"/>
    <col min="10508" max="10508" width="5.7109375" style="108" bestFit="1" customWidth="1"/>
    <col min="10509" max="10509" width="6" style="108" bestFit="1" customWidth="1"/>
    <col min="10510" max="10510" width="9.140625" style="108"/>
    <col min="10511" max="10511" width="7" style="108" bestFit="1" customWidth="1"/>
    <col min="10512" max="10512" width="3.42578125" style="108" bestFit="1" customWidth="1"/>
    <col min="10513" max="10513" width="7" style="108" bestFit="1" customWidth="1"/>
    <col min="10514" max="10514" width="5.7109375" style="108" bestFit="1" customWidth="1"/>
    <col min="10515" max="10515" width="6" style="108" bestFit="1" customWidth="1"/>
    <col min="10516" max="10517" width="6.28515625" style="108" bestFit="1" customWidth="1"/>
    <col min="10518" max="10518" width="9" style="108" bestFit="1" customWidth="1"/>
    <col min="10519" max="10752" width="9.140625" style="108"/>
    <col min="10753" max="10758" width="0" style="108" hidden="1" customWidth="1"/>
    <col min="10759" max="10759" width="17.85546875" style="108" customWidth="1"/>
    <col min="10760" max="10760" width="4.85546875" style="108" bestFit="1" customWidth="1"/>
    <col min="10761" max="10761" width="5.7109375" style="108" bestFit="1" customWidth="1"/>
    <col min="10762" max="10762" width="6" style="108" bestFit="1" customWidth="1"/>
    <col min="10763" max="10763" width="6.28515625" style="108" bestFit="1" customWidth="1"/>
    <col min="10764" max="10764" width="5.7109375" style="108" bestFit="1" customWidth="1"/>
    <col min="10765" max="10765" width="6" style="108" bestFit="1" customWidth="1"/>
    <col min="10766" max="10766" width="9.140625" style="108"/>
    <col min="10767" max="10767" width="7" style="108" bestFit="1" customWidth="1"/>
    <col min="10768" max="10768" width="3.42578125" style="108" bestFit="1" customWidth="1"/>
    <col min="10769" max="10769" width="7" style="108" bestFit="1" customWidth="1"/>
    <col min="10770" max="10770" width="5.7109375" style="108" bestFit="1" customWidth="1"/>
    <col min="10771" max="10771" width="6" style="108" bestFit="1" customWidth="1"/>
    <col min="10772" max="10773" width="6.28515625" style="108" bestFit="1" customWidth="1"/>
    <col min="10774" max="10774" width="9" style="108" bestFit="1" customWidth="1"/>
    <col min="10775" max="11008" width="9.140625" style="108"/>
    <col min="11009" max="11014" width="0" style="108" hidden="1" customWidth="1"/>
    <col min="11015" max="11015" width="17.85546875" style="108" customWidth="1"/>
    <col min="11016" max="11016" width="4.85546875" style="108" bestFit="1" customWidth="1"/>
    <col min="11017" max="11017" width="5.7109375" style="108" bestFit="1" customWidth="1"/>
    <col min="11018" max="11018" width="6" style="108" bestFit="1" customWidth="1"/>
    <col min="11019" max="11019" width="6.28515625" style="108" bestFit="1" customWidth="1"/>
    <col min="11020" max="11020" width="5.7109375" style="108" bestFit="1" customWidth="1"/>
    <col min="11021" max="11021" width="6" style="108" bestFit="1" customWidth="1"/>
    <col min="11022" max="11022" width="9.140625" style="108"/>
    <col min="11023" max="11023" width="7" style="108" bestFit="1" customWidth="1"/>
    <col min="11024" max="11024" width="3.42578125" style="108" bestFit="1" customWidth="1"/>
    <col min="11025" max="11025" width="7" style="108" bestFit="1" customWidth="1"/>
    <col min="11026" max="11026" width="5.7109375" style="108" bestFit="1" customWidth="1"/>
    <col min="11027" max="11027" width="6" style="108" bestFit="1" customWidth="1"/>
    <col min="11028" max="11029" width="6.28515625" style="108" bestFit="1" customWidth="1"/>
    <col min="11030" max="11030" width="9" style="108" bestFit="1" customWidth="1"/>
    <col min="11031" max="11264" width="9.140625" style="108"/>
    <col min="11265" max="11270" width="0" style="108" hidden="1" customWidth="1"/>
    <col min="11271" max="11271" width="17.85546875" style="108" customWidth="1"/>
    <col min="11272" max="11272" width="4.85546875" style="108" bestFit="1" customWidth="1"/>
    <col min="11273" max="11273" width="5.7109375" style="108" bestFit="1" customWidth="1"/>
    <col min="11274" max="11274" width="6" style="108" bestFit="1" customWidth="1"/>
    <col min="11275" max="11275" width="6.28515625" style="108" bestFit="1" customWidth="1"/>
    <col min="11276" max="11276" width="5.7109375" style="108" bestFit="1" customWidth="1"/>
    <col min="11277" max="11277" width="6" style="108" bestFit="1" customWidth="1"/>
    <col min="11278" max="11278" width="9.140625" style="108"/>
    <col min="11279" max="11279" width="7" style="108" bestFit="1" customWidth="1"/>
    <col min="11280" max="11280" width="3.42578125" style="108" bestFit="1" customWidth="1"/>
    <col min="11281" max="11281" width="7" style="108" bestFit="1" customWidth="1"/>
    <col min="11282" max="11282" width="5.7109375" style="108" bestFit="1" customWidth="1"/>
    <col min="11283" max="11283" width="6" style="108" bestFit="1" customWidth="1"/>
    <col min="11284" max="11285" width="6.28515625" style="108" bestFit="1" customWidth="1"/>
    <col min="11286" max="11286" width="9" style="108" bestFit="1" customWidth="1"/>
    <col min="11287" max="11520" width="9.140625" style="108"/>
    <col min="11521" max="11526" width="0" style="108" hidden="1" customWidth="1"/>
    <col min="11527" max="11527" width="17.85546875" style="108" customWidth="1"/>
    <col min="11528" max="11528" width="4.85546875" style="108" bestFit="1" customWidth="1"/>
    <col min="11529" max="11529" width="5.7109375" style="108" bestFit="1" customWidth="1"/>
    <col min="11530" max="11530" width="6" style="108" bestFit="1" customWidth="1"/>
    <col min="11531" max="11531" width="6.28515625" style="108" bestFit="1" customWidth="1"/>
    <col min="11532" max="11532" width="5.7109375" style="108" bestFit="1" customWidth="1"/>
    <col min="11533" max="11533" width="6" style="108" bestFit="1" customWidth="1"/>
    <col min="11534" max="11534" width="9.140625" style="108"/>
    <col min="11535" max="11535" width="7" style="108" bestFit="1" customWidth="1"/>
    <col min="11536" max="11536" width="3.42578125" style="108" bestFit="1" customWidth="1"/>
    <col min="11537" max="11537" width="7" style="108" bestFit="1" customWidth="1"/>
    <col min="11538" max="11538" width="5.7109375" style="108" bestFit="1" customWidth="1"/>
    <col min="11539" max="11539" width="6" style="108" bestFit="1" customWidth="1"/>
    <col min="11540" max="11541" width="6.28515625" style="108" bestFit="1" customWidth="1"/>
    <col min="11542" max="11542" width="9" style="108" bestFit="1" customWidth="1"/>
    <col min="11543" max="11776" width="9.140625" style="108"/>
    <col min="11777" max="11782" width="0" style="108" hidden="1" customWidth="1"/>
    <col min="11783" max="11783" width="17.85546875" style="108" customWidth="1"/>
    <col min="11784" max="11784" width="4.85546875" style="108" bestFit="1" customWidth="1"/>
    <col min="11785" max="11785" width="5.7109375" style="108" bestFit="1" customWidth="1"/>
    <col min="11786" max="11786" width="6" style="108" bestFit="1" customWidth="1"/>
    <col min="11787" max="11787" width="6.28515625" style="108" bestFit="1" customWidth="1"/>
    <col min="11788" max="11788" width="5.7109375" style="108" bestFit="1" customWidth="1"/>
    <col min="11789" max="11789" width="6" style="108" bestFit="1" customWidth="1"/>
    <col min="11790" max="11790" width="9.140625" style="108"/>
    <col min="11791" max="11791" width="7" style="108" bestFit="1" customWidth="1"/>
    <col min="11792" max="11792" width="3.42578125" style="108" bestFit="1" customWidth="1"/>
    <col min="11793" max="11793" width="7" style="108" bestFit="1" customWidth="1"/>
    <col min="11794" max="11794" width="5.7109375" style="108" bestFit="1" customWidth="1"/>
    <col min="11795" max="11795" width="6" style="108" bestFit="1" customWidth="1"/>
    <col min="11796" max="11797" width="6.28515625" style="108" bestFit="1" customWidth="1"/>
    <col min="11798" max="11798" width="9" style="108" bestFit="1" customWidth="1"/>
    <col min="11799" max="12032" width="9.140625" style="108"/>
    <col min="12033" max="12038" width="0" style="108" hidden="1" customWidth="1"/>
    <col min="12039" max="12039" width="17.85546875" style="108" customWidth="1"/>
    <col min="12040" max="12040" width="4.85546875" style="108" bestFit="1" customWidth="1"/>
    <col min="12041" max="12041" width="5.7109375" style="108" bestFit="1" customWidth="1"/>
    <col min="12042" max="12042" width="6" style="108" bestFit="1" customWidth="1"/>
    <col min="12043" max="12043" width="6.28515625" style="108" bestFit="1" customWidth="1"/>
    <col min="12044" max="12044" width="5.7109375" style="108" bestFit="1" customWidth="1"/>
    <col min="12045" max="12045" width="6" style="108" bestFit="1" customWidth="1"/>
    <col min="12046" max="12046" width="9.140625" style="108"/>
    <col min="12047" max="12047" width="7" style="108" bestFit="1" customWidth="1"/>
    <col min="12048" max="12048" width="3.42578125" style="108" bestFit="1" customWidth="1"/>
    <col min="12049" max="12049" width="7" style="108" bestFit="1" customWidth="1"/>
    <col min="12050" max="12050" width="5.7109375" style="108" bestFit="1" customWidth="1"/>
    <col min="12051" max="12051" width="6" style="108" bestFit="1" customWidth="1"/>
    <col min="12052" max="12053" width="6.28515625" style="108" bestFit="1" customWidth="1"/>
    <col min="12054" max="12054" width="9" style="108" bestFit="1" customWidth="1"/>
    <col min="12055" max="12288" width="9.140625" style="108"/>
    <col min="12289" max="12294" width="0" style="108" hidden="1" customWidth="1"/>
    <col min="12295" max="12295" width="17.85546875" style="108" customWidth="1"/>
    <col min="12296" max="12296" width="4.85546875" style="108" bestFit="1" customWidth="1"/>
    <col min="12297" max="12297" width="5.7109375" style="108" bestFit="1" customWidth="1"/>
    <col min="12298" max="12298" width="6" style="108" bestFit="1" customWidth="1"/>
    <col min="12299" max="12299" width="6.28515625" style="108" bestFit="1" customWidth="1"/>
    <col min="12300" max="12300" width="5.7109375" style="108" bestFit="1" customWidth="1"/>
    <col min="12301" max="12301" width="6" style="108" bestFit="1" customWidth="1"/>
    <col min="12302" max="12302" width="9.140625" style="108"/>
    <col min="12303" max="12303" width="7" style="108" bestFit="1" customWidth="1"/>
    <col min="12304" max="12304" width="3.42578125" style="108" bestFit="1" customWidth="1"/>
    <col min="12305" max="12305" width="7" style="108" bestFit="1" customWidth="1"/>
    <col min="12306" max="12306" width="5.7109375" style="108" bestFit="1" customWidth="1"/>
    <col min="12307" max="12307" width="6" style="108" bestFit="1" customWidth="1"/>
    <col min="12308" max="12309" width="6.28515625" style="108" bestFit="1" customWidth="1"/>
    <col min="12310" max="12310" width="9" style="108" bestFit="1" customWidth="1"/>
    <col min="12311" max="12544" width="9.140625" style="108"/>
    <col min="12545" max="12550" width="0" style="108" hidden="1" customWidth="1"/>
    <col min="12551" max="12551" width="17.85546875" style="108" customWidth="1"/>
    <col min="12552" max="12552" width="4.85546875" style="108" bestFit="1" customWidth="1"/>
    <col min="12553" max="12553" width="5.7109375" style="108" bestFit="1" customWidth="1"/>
    <col min="12554" max="12554" width="6" style="108" bestFit="1" customWidth="1"/>
    <col min="12555" max="12555" width="6.28515625" style="108" bestFit="1" customWidth="1"/>
    <col min="12556" max="12556" width="5.7109375" style="108" bestFit="1" customWidth="1"/>
    <col min="12557" max="12557" width="6" style="108" bestFit="1" customWidth="1"/>
    <col min="12558" max="12558" width="9.140625" style="108"/>
    <col min="12559" max="12559" width="7" style="108" bestFit="1" customWidth="1"/>
    <col min="12560" max="12560" width="3.42578125" style="108" bestFit="1" customWidth="1"/>
    <col min="12561" max="12561" width="7" style="108" bestFit="1" customWidth="1"/>
    <col min="12562" max="12562" width="5.7109375" style="108" bestFit="1" customWidth="1"/>
    <col min="12563" max="12563" width="6" style="108" bestFit="1" customWidth="1"/>
    <col min="12564" max="12565" width="6.28515625" style="108" bestFit="1" customWidth="1"/>
    <col min="12566" max="12566" width="9" style="108" bestFit="1" customWidth="1"/>
    <col min="12567" max="12800" width="9.140625" style="108"/>
    <col min="12801" max="12806" width="0" style="108" hidden="1" customWidth="1"/>
    <col min="12807" max="12807" width="17.85546875" style="108" customWidth="1"/>
    <col min="12808" max="12808" width="4.85546875" style="108" bestFit="1" customWidth="1"/>
    <col min="12809" max="12809" width="5.7109375" style="108" bestFit="1" customWidth="1"/>
    <col min="12810" max="12810" width="6" style="108" bestFit="1" customWidth="1"/>
    <col min="12811" max="12811" width="6.28515625" style="108" bestFit="1" customWidth="1"/>
    <col min="12812" max="12812" width="5.7109375" style="108" bestFit="1" customWidth="1"/>
    <col min="12813" max="12813" width="6" style="108" bestFit="1" customWidth="1"/>
    <col min="12814" max="12814" width="9.140625" style="108"/>
    <col min="12815" max="12815" width="7" style="108" bestFit="1" customWidth="1"/>
    <col min="12816" max="12816" width="3.42578125" style="108" bestFit="1" customWidth="1"/>
    <col min="12817" max="12817" width="7" style="108" bestFit="1" customWidth="1"/>
    <col min="12818" max="12818" width="5.7109375" style="108" bestFit="1" customWidth="1"/>
    <col min="12819" max="12819" width="6" style="108" bestFit="1" customWidth="1"/>
    <col min="12820" max="12821" width="6.28515625" style="108" bestFit="1" customWidth="1"/>
    <col min="12822" max="12822" width="9" style="108" bestFit="1" customWidth="1"/>
    <col min="12823" max="13056" width="9.140625" style="108"/>
    <col min="13057" max="13062" width="0" style="108" hidden="1" customWidth="1"/>
    <col min="13063" max="13063" width="17.85546875" style="108" customWidth="1"/>
    <col min="13064" max="13064" width="4.85546875" style="108" bestFit="1" customWidth="1"/>
    <col min="13065" max="13065" width="5.7109375" style="108" bestFit="1" customWidth="1"/>
    <col min="13066" max="13066" width="6" style="108" bestFit="1" customWidth="1"/>
    <col min="13067" max="13067" width="6.28515625" style="108" bestFit="1" customWidth="1"/>
    <col min="13068" max="13068" width="5.7109375" style="108" bestFit="1" customWidth="1"/>
    <col min="13069" max="13069" width="6" style="108" bestFit="1" customWidth="1"/>
    <col min="13070" max="13070" width="9.140625" style="108"/>
    <col min="13071" max="13071" width="7" style="108" bestFit="1" customWidth="1"/>
    <col min="13072" max="13072" width="3.42578125" style="108" bestFit="1" customWidth="1"/>
    <col min="13073" max="13073" width="7" style="108" bestFit="1" customWidth="1"/>
    <col min="13074" max="13074" width="5.7109375" style="108" bestFit="1" customWidth="1"/>
    <col min="13075" max="13075" width="6" style="108" bestFit="1" customWidth="1"/>
    <col min="13076" max="13077" width="6.28515625" style="108" bestFit="1" customWidth="1"/>
    <col min="13078" max="13078" width="9" style="108" bestFit="1" customWidth="1"/>
    <col min="13079" max="13312" width="9.140625" style="108"/>
    <col min="13313" max="13318" width="0" style="108" hidden="1" customWidth="1"/>
    <col min="13319" max="13319" width="17.85546875" style="108" customWidth="1"/>
    <col min="13320" max="13320" width="4.85546875" style="108" bestFit="1" customWidth="1"/>
    <col min="13321" max="13321" width="5.7109375" style="108" bestFit="1" customWidth="1"/>
    <col min="13322" max="13322" width="6" style="108" bestFit="1" customWidth="1"/>
    <col min="13323" max="13323" width="6.28515625" style="108" bestFit="1" customWidth="1"/>
    <col min="13324" max="13324" width="5.7109375" style="108" bestFit="1" customWidth="1"/>
    <col min="13325" max="13325" width="6" style="108" bestFit="1" customWidth="1"/>
    <col min="13326" max="13326" width="9.140625" style="108"/>
    <col min="13327" max="13327" width="7" style="108" bestFit="1" customWidth="1"/>
    <col min="13328" max="13328" width="3.42578125" style="108" bestFit="1" customWidth="1"/>
    <col min="13329" max="13329" width="7" style="108" bestFit="1" customWidth="1"/>
    <col min="13330" max="13330" width="5.7109375" style="108" bestFit="1" customWidth="1"/>
    <col min="13331" max="13331" width="6" style="108" bestFit="1" customWidth="1"/>
    <col min="13332" max="13333" width="6.28515625" style="108" bestFit="1" customWidth="1"/>
    <col min="13334" max="13334" width="9" style="108" bestFit="1" customWidth="1"/>
    <col min="13335" max="13568" width="9.140625" style="108"/>
    <col min="13569" max="13574" width="0" style="108" hidden="1" customWidth="1"/>
    <col min="13575" max="13575" width="17.85546875" style="108" customWidth="1"/>
    <col min="13576" max="13576" width="4.85546875" style="108" bestFit="1" customWidth="1"/>
    <col min="13577" max="13577" width="5.7109375" style="108" bestFit="1" customWidth="1"/>
    <col min="13578" max="13578" width="6" style="108" bestFit="1" customWidth="1"/>
    <col min="13579" max="13579" width="6.28515625" style="108" bestFit="1" customWidth="1"/>
    <col min="13580" max="13580" width="5.7109375" style="108" bestFit="1" customWidth="1"/>
    <col min="13581" max="13581" width="6" style="108" bestFit="1" customWidth="1"/>
    <col min="13582" max="13582" width="9.140625" style="108"/>
    <col min="13583" max="13583" width="7" style="108" bestFit="1" customWidth="1"/>
    <col min="13584" max="13584" width="3.42578125" style="108" bestFit="1" customWidth="1"/>
    <col min="13585" max="13585" width="7" style="108" bestFit="1" customWidth="1"/>
    <col min="13586" max="13586" width="5.7109375" style="108" bestFit="1" customWidth="1"/>
    <col min="13587" max="13587" width="6" style="108" bestFit="1" customWidth="1"/>
    <col min="13588" max="13589" width="6.28515625" style="108" bestFit="1" customWidth="1"/>
    <col min="13590" max="13590" width="9" style="108" bestFit="1" customWidth="1"/>
    <col min="13591" max="13824" width="9.140625" style="108"/>
    <col min="13825" max="13830" width="0" style="108" hidden="1" customWidth="1"/>
    <col min="13831" max="13831" width="17.85546875" style="108" customWidth="1"/>
    <col min="13832" max="13832" width="4.85546875" style="108" bestFit="1" customWidth="1"/>
    <col min="13833" max="13833" width="5.7109375" style="108" bestFit="1" customWidth="1"/>
    <col min="13834" max="13834" width="6" style="108" bestFit="1" customWidth="1"/>
    <col min="13835" max="13835" width="6.28515625" style="108" bestFit="1" customWidth="1"/>
    <col min="13836" max="13836" width="5.7109375" style="108" bestFit="1" customWidth="1"/>
    <col min="13837" max="13837" width="6" style="108" bestFit="1" customWidth="1"/>
    <col min="13838" max="13838" width="9.140625" style="108"/>
    <col min="13839" max="13839" width="7" style="108" bestFit="1" customWidth="1"/>
    <col min="13840" max="13840" width="3.42578125" style="108" bestFit="1" customWidth="1"/>
    <col min="13841" max="13841" width="7" style="108" bestFit="1" customWidth="1"/>
    <col min="13842" max="13842" width="5.7109375" style="108" bestFit="1" customWidth="1"/>
    <col min="13843" max="13843" width="6" style="108" bestFit="1" customWidth="1"/>
    <col min="13844" max="13845" width="6.28515625" style="108" bestFit="1" customWidth="1"/>
    <col min="13846" max="13846" width="9" style="108" bestFit="1" customWidth="1"/>
    <col min="13847" max="14080" width="9.140625" style="108"/>
    <col min="14081" max="14086" width="0" style="108" hidden="1" customWidth="1"/>
    <col min="14087" max="14087" width="17.85546875" style="108" customWidth="1"/>
    <col min="14088" max="14088" width="4.85546875" style="108" bestFit="1" customWidth="1"/>
    <col min="14089" max="14089" width="5.7109375" style="108" bestFit="1" customWidth="1"/>
    <col min="14090" max="14090" width="6" style="108" bestFit="1" customWidth="1"/>
    <col min="14091" max="14091" width="6.28515625" style="108" bestFit="1" customWidth="1"/>
    <col min="14092" max="14092" width="5.7109375" style="108" bestFit="1" customWidth="1"/>
    <col min="14093" max="14093" width="6" style="108" bestFit="1" customWidth="1"/>
    <col min="14094" max="14094" width="9.140625" style="108"/>
    <col min="14095" max="14095" width="7" style="108" bestFit="1" customWidth="1"/>
    <col min="14096" max="14096" width="3.42578125" style="108" bestFit="1" customWidth="1"/>
    <col min="14097" max="14097" width="7" style="108" bestFit="1" customWidth="1"/>
    <col min="14098" max="14098" width="5.7109375" style="108" bestFit="1" customWidth="1"/>
    <col min="14099" max="14099" width="6" style="108" bestFit="1" customWidth="1"/>
    <col min="14100" max="14101" width="6.28515625" style="108" bestFit="1" customWidth="1"/>
    <col min="14102" max="14102" width="9" style="108" bestFit="1" customWidth="1"/>
    <col min="14103" max="14336" width="9.140625" style="108"/>
    <col min="14337" max="14342" width="0" style="108" hidden="1" customWidth="1"/>
    <col min="14343" max="14343" width="17.85546875" style="108" customWidth="1"/>
    <col min="14344" max="14344" width="4.85546875" style="108" bestFit="1" customWidth="1"/>
    <col min="14345" max="14345" width="5.7109375" style="108" bestFit="1" customWidth="1"/>
    <col min="14346" max="14346" width="6" style="108" bestFit="1" customWidth="1"/>
    <col min="14347" max="14347" width="6.28515625" style="108" bestFit="1" customWidth="1"/>
    <col min="14348" max="14348" width="5.7109375" style="108" bestFit="1" customWidth="1"/>
    <col min="14349" max="14349" width="6" style="108" bestFit="1" customWidth="1"/>
    <col min="14350" max="14350" width="9.140625" style="108"/>
    <col min="14351" max="14351" width="7" style="108" bestFit="1" customWidth="1"/>
    <col min="14352" max="14352" width="3.42578125" style="108" bestFit="1" customWidth="1"/>
    <col min="14353" max="14353" width="7" style="108" bestFit="1" customWidth="1"/>
    <col min="14354" max="14354" width="5.7109375" style="108" bestFit="1" customWidth="1"/>
    <col min="14355" max="14355" width="6" style="108" bestFit="1" customWidth="1"/>
    <col min="14356" max="14357" width="6.28515625" style="108" bestFit="1" customWidth="1"/>
    <col min="14358" max="14358" width="9" style="108" bestFit="1" customWidth="1"/>
    <col min="14359" max="14592" width="9.140625" style="108"/>
    <col min="14593" max="14598" width="0" style="108" hidden="1" customWidth="1"/>
    <col min="14599" max="14599" width="17.85546875" style="108" customWidth="1"/>
    <col min="14600" max="14600" width="4.85546875" style="108" bestFit="1" customWidth="1"/>
    <col min="14601" max="14601" width="5.7109375" style="108" bestFit="1" customWidth="1"/>
    <col min="14602" max="14602" width="6" style="108" bestFit="1" customWidth="1"/>
    <col min="14603" max="14603" width="6.28515625" style="108" bestFit="1" customWidth="1"/>
    <col min="14604" max="14604" width="5.7109375" style="108" bestFit="1" customWidth="1"/>
    <col min="14605" max="14605" width="6" style="108" bestFit="1" customWidth="1"/>
    <col min="14606" max="14606" width="9.140625" style="108"/>
    <col min="14607" max="14607" width="7" style="108" bestFit="1" customWidth="1"/>
    <col min="14608" max="14608" width="3.42578125" style="108" bestFit="1" customWidth="1"/>
    <col min="14609" max="14609" width="7" style="108" bestFit="1" customWidth="1"/>
    <col min="14610" max="14610" width="5.7109375" style="108" bestFit="1" customWidth="1"/>
    <col min="14611" max="14611" width="6" style="108" bestFit="1" customWidth="1"/>
    <col min="14612" max="14613" width="6.28515625" style="108" bestFit="1" customWidth="1"/>
    <col min="14614" max="14614" width="9" style="108" bestFit="1" customWidth="1"/>
    <col min="14615" max="14848" width="9.140625" style="108"/>
    <col min="14849" max="14854" width="0" style="108" hidden="1" customWidth="1"/>
    <col min="14855" max="14855" width="17.85546875" style="108" customWidth="1"/>
    <col min="14856" max="14856" width="4.85546875" style="108" bestFit="1" customWidth="1"/>
    <col min="14857" max="14857" width="5.7109375" style="108" bestFit="1" customWidth="1"/>
    <col min="14858" max="14858" width="6" style="108" bestFit="1" customWidth="1"/>
    <col min="14859" max="14859" width="6.28515625" style="108" bestFit="1" customWidth="1"/>
    <col min="14860" max="14860" width="5.7109375" style="108" bestFit="1" customWidth="1"/>
    <col min="14861" max="14861" width="6" style="108" bestFit="1" customWidth="1"/>
    <col min="14862" max="14862" width="9.140625" style="108"/>
    <col min="14863" max="14863" width="7" style="108" bestFit="1" customWidth="1"/>
    <col min="14864" max="14864" width="3.42578125" style="108" bestFit="1" customWidth="1"/>
    <col min="14865" max="14865" width="7" style="108" bestFit="1" customWidth="1"/>
    <col min="14866" max="14866" width="5.7109375" style="108" bestFit="1" customWidth="1"/>
    <col min="14867" max="14867" width="6" style="108" bestFit="1" customWidth="1"/>
    <col min="14868" max="14869" width="6.28515625" style="108" bestFit="1" customWidth="1"/>
    <col min="14870" max="14870" width="9" style="108" bestFit="1" customWidth="1"/>
    <col min="14871" max="15104" width="9.140625" style="108"/>
    <col min="15105" max="15110" width="0" style="108" hidden="1" customWidth="1"/>
    <col min="15111" max="15111" width="17.85546875" style="108" customWidth="1"/>
    <col min="15112" max="15112" width="4.85546875" style="108" bestFit="1" customWidth="1"/>
    <col min="15113" max="15113" width="5.7109375" style="108" bestFit="1" customWidth="1"/>
    <col min="15114" max="15114" width="6" style="108" bestFit="1" customWidth="1"/>
    <col min="15115" max="15115" width="6.28515625" style="108" bestFit="1" customWidth="1"/>
    <col min="15116" max="15116" width="5.7109375" style="108" bestFit="1" customWidth="1"/>
    <col min="15117" max="15117" width="6" style="108" bestFit="1" customWidth="1"/>
    <col min="15118" max="15118" width="9.140625" style="108"/>
    <col min="15119" max="15119" width="7" style="108" bestFit="1" customWidth="1"/>
    <col min="15120" max="15120" width="3.42578125" style="108" bestFit="1" customWidth="1"/>
    <col min="15121" max="15121" width="7" style="108" bestFit="1" customWidth="1"/>
    <col min="15122" max="15122" width="5.7109375" style="108" bestFit="1" customWidth="1"/>
    <col min="15123" max="15123" width="6" style="108" bestFit="1" customWidth="1"/>
    <col min="15124" max="15125" width="6.28515625" style="108" bestFit="1" customWidth="1"/>
    <col min="15126" max="15126" width="9" style="108" bestFit="1" customWidth="1"/>
    <col min="15127" max="15360" width="9.140625" style="108"/>
    <col min="15361" max="15366" width="0" style="108" hidden="1" customWidth="1"/>
    <col min="15367" max="15367" width="17.85546875" style="108" customWidth="1"/>
    <col min="15368" max="15368" width="4.85546875" style="108" bestFit="1" customWidth="1"/>
    <col min="15369" max="15369" width="5.7109375" style="108" bestFit="1" customWidth="1"/>
    <col min="15370" max="15370" width="6" style="108" bestFit="1" customWidth="1"/>
    <col min="15371" max="15371" width="6.28515625" style="108" bestFit="1" customWidth="1"/>
    <col min="15372" max="15372" width="5.7109375" style="108" bestFit="1" customWidth="1"/>
    <col min="15373" max="15373" width="6" style="108" bestFit="1" customWidth="1"/>
    <col min="15374" max="15374" width="9.140625" style="108"/>
    <col min="15375" max="15375" width="7" style="108" bestFit="1" customWidth="1"/>
    <col min="15376" max="15376" width="3.42578125" style="108" bestFit="1" customWidth="1"/>
    <col min="15377" max="15377" width="7" style="108" bestFit="1" customWidth="1"/>
    <col min="15378" max="15378" width="5.7109375" style="108" bestFit="1" customWidth="1"/>
    <col min="15379" max="15379" width="6" style="108" bestFit="1" customWidth="1"/>
    <col min="15380" max="15381" width="6.28515625" style="108" bestFit="1" customWidth="1"/>
    <col min="15382" max="15382" width="9" style="108" bestFit="1" customWidth="1"/>
    <col min="15383" max="15616" width="9.140625" style="108"/>
    <col min="15617" max="15622" width="0" style="108" hidden="1" customWidth="1"/>
    <col min="15623" max="15623" width="17.85546875" style="108" customWidth="1"/>
    <col min="15624" max="15624" width="4.85546875" style="108" bestFit="1" customWidth="1"/>
    <col min="15625" max="15625" width="5.7109375" style="108" bestFit="1" customWidth="1"/>
    <col min="15626" max="15626" width="6" style="108" bestFit="1" customWidth="1"/>
    <col min="15627" max="15627" width="6.28515625" style="108" bestFit="1" customWidth="1"/>
    <col min="15628" max="15628" width="5.7109375" style="108" bestFit="1" customWidth="1"/>
    <col min="15629" max="15629" width="6" style="108" bestFit="1" customWidth="1"/>
    <col min="15630" max="15630" width="9.140625" style="108"/>
    <col min="15631" max="15631" width="7" style="108" bestFit="1" customWidth="1"/>
    <col min="15632" max="15632" width="3.42578125" style="108" bestFit="1" customWidth="1"/>
    <col min="15633" max="15633" width="7" style="108" bestFit="1" customWidth="1"/>
    <col min="15634" max="15634" width="5.7109375" style="108" bestFit="1" customWidth="1"/>
    <col min="15635" max="15635" width="6" style="108" bestFit="1" customWidth="1"/>
    <col min="15636" max="15637" width="6.28515625" style="108" bestFit="1" customWidth="1"/>
    <col min="15638" max="15638" width="9" style="108" bestFit="1" customWidth="1"/>
    <col min="15639" max="15872" width="9.140625" style="108"/>
    <col min="15873" max="15878" width="0" style="108" hidden="1" customWidth="1"/>
    <col min="15879" max="15879" width="17.85546875" style="108" customWidth="1"/>
    <col min="15880" max="15880" width="4.85546875" style="108" bestFit="1" customWidth="1"/>
    <col min="15881" max="15881" width="5.7109375" style="108" bestFit="1" customWidth="1"/>
    <col min="15882" max="15882" width="6" style="108" bestFit="1" customWidth="1"/>
    <col min="15883" max="15883" width="6.28515625" style="108" bestFit="1" customWidth="1"/>
    <col min="15884" max="15884" width="5.7109375" style="108" bestFit="1" customWidth="1"/>
    <col min="15885" max="15885" width="6" style="108" bestFit="1" customWidth="1"/>
    <col min="15886" max="15886" width="9.140625" style="108"/>
    <col min="15887" max="15887" width="7" style="108" bestFit="1" customWidth="1"/>
    <col min="15888" max="15888" width="3.42578125" style="108" bestFit="1" customWidth="1"/>
    <col min="15889" max="15889" width="7" style="108" bestFit="1" customWidth="1"/>
    <col min="15890" max="15890" width="5.7109375" style="108" bestFit="1" customWidth="1"/>
    <col min="15891" max="15891" width="6" style="108" bestFit="1" customWidth="1"/>
    <col min="15892" max="15893" width="6.28515625" style="108" bestFit="1" customWidth="1"/>
    <col min="15894" max="15894" width="9" style="108" bestFit="1" customWidth="1"/>
    <col min="15895" max="16128" width="9.140625" style="108"/>
    <col min="16129" max="16134" width="0" style="108" hidden="1" customWidth="1"/>
    <col min="16135" max="16135" width="17.85546875" style="108" customWidth="1"/>
    <col min="16136" max="16136" width="4.85546875" style="108" bestFit="1" customWidth="1"/>
    <col min="16137" max="16137" width="5.7109375" style="108" bestFit="1" customWidth="1"/>
    <col min="16138" max="16138" width="6" style="108" bestFit="1" customWidth="1"/>
    <col min="16139" max="16139" width="6.28515625" style="108" bestFit="1" customWidth="1"/>
    <col min="16140" max="16140" width="5.7109375" style="108" bestFit="1" customWidth="1"/>
    <col min="16141" max="16141" width="6" style="108" bestFit="1" customWidth="1"/>
    <col min="16142" max="16142" width="9.140625" style="108"/>
    <col min="16143" max="16143" width="7" style="108" bestFit="1" customWidth="1"/>
    <col min="16144" max="16144" width="3.42578125" style="108" bestFit="1" customWidth="1"/>
    <col min="16145" max="16145" width="7" style="108" bestFit="1" customWidth="1"/>
    <col min="16146" max="16146" width="5.7109375" style="108" bestFit="1" customWidth="1"/>
    <col min="16147" max="16147" width="6" style="108" bestFit="1" customWidth="1"/>
    <col min="16148" max="16149" width="6.28515625" style="108" bestFit="1" customWidth="1"/>
    <col min="16150" max="16150" width="9" style="108" bestFit="1" customWidth="1"/>
    <col min="16151" max="16384" width="9.140625" style="108"/>
  </cols>
  <sheetData>
    <row r="1" spans="1:25" ht="16.5" x14ac:dyDescent="0.2">
      <c r="A1" s="106">
        <f>'Surat Pesanan'!I37</f>
        <v>37180000</v>
      </c>
      <c r="B1" s="107" t="str">
        <f>IF(UPPER(TRIM("("&amp;B21&amp;B25&amp;B29&amp;B33&amp;B37&amp;")"))="(RUPIAH)","(Nol Rupiah)",TRIM("("&amp;B21&amp;B25&amp;B29&amp;B33&amp;B37&amp;")"))</f>
        <v>(tujuh)</v>
      </c>
      <c r="D1" s="106">
        <f>'Surat Pesanan'!L37</f>
        <v>0</v>
      </c>
      <c r="E1" s="107" t="str">
        <f>IF(UPPER(TRIM("("&amp;E21&amp;E25&amp;E29&amp;E33&amp;E37&amp;")"))="(RUPIAH)","(Nol Rupiah)",TRIM("("&amp;E21&amp;E25&amp;E29&amp;E33&amp;E37&amp;")"))</f>
        <v>(limalima )</v>
      </c>
    </row>
    <row r="2" spans="1:25" ht="43.5" customHeight="1" x14ac:dyDescent="0.5">
      <c r="A2" s="131">
        <f>IF(A1=0,"",A1)</f>
        <v>37180000</v>
      </c>
      <c r="B2" s="107" t="str">
        <f>IF(UPPER(TRIM("("&amp;B22&amp;B26&amp;B30&amp;B34&amp;B38&amp;")"))="(RUPIAH)","(Nol Rupiah)",TRIM("("&amp;B22&amp;B26&amp;B30&amp;B34&amp;B38&amp;")"))</f>
        <v>(Tiga puluh tujuh juta seratus delapan puluh ribu rupiah)</v>
      </c>
      <c r="D2" s="131">
        <f>'Lampiran Rincian SPBJ'!J61</f>
        <v>25795</v>
      </c>
      <c r="E2" s="107" t="str">
        <f>IF(UPPER(TRIM("("&amp;E22&amp;E26&amp;E30&amp;E34&amp;E38&amp;")"))="(RUPIAH)","(Nol Rupiah)",TRIM("("&amp;E22&amp;E26&amp;E30&amp;E34&amp;E38&amp;")"))</f>
        <v>(Dua puluh lima ribu tujuh ratus sembilan puluh lima rupiah)</v>
      </c>
      <c r="H2" s="109" t="s">
        <v>57</v>
      </c>
      <c r="I2" s="109" t="s">
        <v>58</v>
      </c>
      <c r="J2" s="109" t="s">
        <v>59</v>
      </c>
      <c r="K2" s="109" t="s">
        <v>60</v>
      </c>
      <c r="L2" s="109" t="s">
        <v>58</v>
      </c>
      <c r="M2" s="109" t="s">
        <v>59</v>
      </c>
      <c r="N2" s="109"/>
      <c r="O2" s="109" t="s">
        <v>61</v>
      </c>
      <c r="P2" s="109" t="s">
        <v>62</v>
      </c>
      <c r="Q2" s="109" t="s">
        <v>60</v>
      </c>
      <c r="R2" s="109" t="s">
        <v>58</v>
      </c>
      <c r="S2" s="109" t="s">
        <v>59</v>
      </c>
      <c r="T2" s="109" t="s">
        <v>60</v>
      </c>
      <c r="U2" s="109" t="s">
        <v>60</v>
      </c>
      <c r="V2" s="109" t="s">
        <v>63</v>
      </c>
    </row>
    <row r="3" spans="1:25" ht="16.5" x14ac:dyDescent="0.2">
      <c r="A3" s="110"/>
      <c r="B3" s="111"/>
      <c r="D3" s="110"/>
      <c r="E3" s="111"/>
    </row>
    <row r="4" spans="1:25" ht="15" x14ac:dyDescent="0.25">
      <c r="A4" s="112" t="s">
        <v>64</v>
      </c>
      <c r="B4" s="113">
        <f>LEN(A2)</f>
        <v>8</v>
      </c>
      <c r="D4" s="112" t="s">
        <v>64</v>
      </c>
      <c r="E4" s="113">
        <f>LEN(D2)</f>
        <v>5</v>
      </c>
    </row>
    <row r="5" spans="1:25" ht="15.75" thickBot="1" x14ac:dyDescent="0.3">
      <c r="A5" s="114"/>
      <c r="B5" s="115"/>
      <c r="D5" s="114"/>
      <c r="E5" s="115"/>
    </row>
    <row r="6" spans="1:25" ht="36" thickBot="1" x14ac:dyDescent="0.55000000000000004">
      <c r="A6" s="116" t="s">
        <v>65</v>
      </c>
      <c r="B6" s="117" t="s">
        <v>66</v>
      </c>
      <c r="D6" s="116" t="s">
        <v>65</v>
      </c>
      <c r="E6" s="117" t="s">
        <v>66</v>
      </c>
      <c r="H6" s="109" t="s">
        <v>58</v>
      </c>
      <c r="I6" s="109" t="s">
        <v>67</v>
      </c>
      <c r="J6" s="109" t="s">
        <v>58</v>
      </c>
      <c r="K6" s="109" t="s">
        <v>68</v>
      </c>
      <c r="L6" s="109" t="s">
        <v>58</v>
      </c>
      <c r="M6" s="109" t="s">
        <v>60</v>
      </c>
      <c r="N6" s="109" t="s">
        <v>62</v>
      </c>
      <c r="O6" s="109" t="s">
        <v>69</v>
      </c>
      <c r="P6" s="109" t="s">
        <v>61</v>
      </c>
      <c r="Q6" s="109" t="s">
        <v>62</v>
      </c>
      <c r="R6" s="109" t="s">
        <v>61</v>
      </c>
      <c r="S6" s="109" t="s">
        <v>70</v>
      </c>
      <c r="T6" s="109" t="s">
        <v>68</v>
      </c>
      <c r="U6" s="109" t="s">
        <v>70</v>
      </c>
      <c r="V6" s="109" t="s">
        <v>71</v>
      </c>
    </row>
    <row r="7" spans="1:25" x14ac:dyDescent="0.2">
      <c r="A7" s="118">
        <v>0</v>
      </c>
      <c r="B7" s="119"/>
      <c r="D7" s="118">
        <v>0</v>
      </c>
      <c r="E7" s="119"/>
    </row>
    <row r="8" spans="1:25" x14ac:dyDescent="0.2">
      <c r="A8" s="120">
        <v>1</v>
      </c>
      <c r="B8" s="119" t="s">
        <v>72</v>
      </c>
      <c r="D8" s="120">
        <v>1</v>
      </c>
      <c r="E8" s="119" t="s">
        <v>72</v>
      </c>
    </row>
    <row r="9" spans="1:25" x14ac:dyDescent="0.2">
      <c r="A9" s="120">
        <v>2</v>
      </c>
      <c r="B9" s="119" t="s">
        <v>73</v>
      </c>
      <c r="D9" s="120">
        <v>2</v>
      </c>
      <c r="E9" s="119" t="s">
        <v>73</v>
      </c>
    </row>
    <row r="10" spans="1:25" x14ac:dyDescent="0.2">
      <c r="A10" s="118">
        <v>3</v>
      </c>
      <c r="B10" s="119" t="s">
        <v>74</v>
      </c>
      <c r="D10" s="118">
        <v>3</v>
      </c>
      <c r="E10" s="119" t="s">
        <v>74</v>
      </c>
      <c r="X10" s="108">
        <v>150</v>
      </c>
      <c r="Y10" s="108">
        <v>1000</v>
      </c>
    </row>
    <row r="11" spans="1:25" x14ac:dyDescent="0.2">
      <c r="A11" s="118">
        <v>4</v>
      </c>
      <c r="B11" s="119" t="s">
        <v>75</v>
      </c>
      <c r="D11" s="118">
        <v>4</v>
      </c>
      <c r="E11" s="119" t="s">
        <v>75</v>
      </c>
    </row>
    <row r="12" spans="1:25" x14ac:dyDescent="0.2">
      <c r="A12" s="118">
        <v>5</v>
      </c>
      <c r="B12" s="119" t="s">
        <v>76</v>
      </c>
      <c r="D12" s="118">
        <v>5</v>
      </c>
      <c r="E12" s="119" t="s">
        <v>76</v>
      </c>
      <c r="V12" s="108">
        <v>85000</v>
      </c>
    </row>
    <row r="13" spans="1:25" x14ac:dyDescent="0.2">
      <c r="A13" s="118">
        <v>6</v>
      </c>
      <c r="B13" s="119" t="s">
        <v>77</v>
      </c>
      <c r="D13" s="118">
        <v>6</v>
      </c>
      <c r="E13" s="119" t="s">
        <v>77</v>
      </c>
      <c r="V13" s="108">
        <v>30000</v>
      </c>
    </row>
    <row r="14" spans="1:25" x14ac:dyDescent="0.2">
      <c r="A14" s="118">
        <v>7</v>
      </c>
      <c r="B14" s="119" t="s">
        <v>78</v>
      </c>
      <c r="D14" s="118">
        <v>7</v>
      </c>
      <c r="E14" s="119" t="s">
        <v>78</v>
      </c>
      <c r="O14" s="108">
        <v>48000</v>
      </c>
      <c r="P14" s="108">
        <v>1.5</v>
      </c>
      <c r="Q14" s="108">
        <f>O14*P14</f>
        <v>72000</v>
      </c>
      <c r="V14" s="108">
        <f>V12+V13</f>
        <v>115000</v>
      </c>
    </row>
    <row r="15" spans="1:25" x14ac:dyDescent="0.2">
      <c r="A15" s="118">
        <v>8</v>
      </c>
      <c r="B15" s="119" t="s">
        <v>79</v>
      </c>
      <c r="D15" s="118">
        <v>8</v>
      </c>
      <c r="E15" s="119" t="s">
        <v>79</v>
      </c>
    </row>
    <row r="16" spans="1:25" ht="13.5" thickBot="1" x14ac:dyDescent="0.25">
      <c r="A16" s="121">
        <v>9</v>
      </c>
      <c r="B16" s="122" t="s">
        <v>80</v>
      </c>
      <c r="D16" s="121">
        <v>9</v>
      </c>
      <c r="E16" s="122" t="s">
        <v>80</v>
      </c>
    </row>
    <row r="17" spans="1:5" ht="13.5" thickBot="1" x14ac:dyDescent="0.25">
      <c r="A17" s="115"/>
      <c r="B17" s="115"/>
      <c r="D17" s="115"/>
      <c r="E17" s="115"/>
    </row>
    <row r="18" spans="1:5" ht="13.5" thickBot="1" x14ac:dyDescent="0.25">
      <c r="A18" s="123" t="s">
        <v>81</v>
      </c>
      <c r="B18" s="117" t="s">
        <v>82</v>
      </c>
      <c r="D18" s="123" t="s">
        <v>81</v>
      </c>
      <c r="E18" s="117" t="s">
        <v>82</v>
      </c>
    </row>
    <row r="19" spans="1:5" x14ac:dyDescent="0.2">
      <c r="A19" s="124" t="str">
        <f>IF(B4&gt;14,INT(MID(A2,B4-14,1)),"")</f>
        <v/>
      </c>
      <c r="B19" s="125" t="str">
        <f>IF(A19="","",IF(A19=0,"",IF(A19=1,"Seratus ",IF(A19&gt;1,PROPER(VLOOKUP(A19,A7:B16,2))&amp;"ratus "))))</f>
        <v/>
      </c>
      <c r="D19" s="124" t="str">
        <f>IF(E4&gt;14,INT(MID(D2,E4-14,1)),"")</f>
        <v/>
      </c>
      <c r="E19" s="125" t="str">
        <f>IF(D19="","",IF(D19=0,"",IF(D19=1,"Seratus ",IF(D19&gt;1,PROPER(VLOOKUP(D19,D7:E16,2))&amp;"ratus "))))</f>
        <v/>
      </c>
    </row>
    <row r="20" spans="1:5" x14ac:dyDescent="0.2">
      <c r="A20" s="124" t="str">
        <f>IF(B4&gt;13,INT(MID(A2,B4-13,1)),"")</f>
        <v/>
      </c>
      <c r="B20" s="125" t="str">
        <f>IF(A20="","",IF(A20=0,"",IF(A20=1,IF(A21=0,IF(A19="","Sepuluh ","sepuluh "),IF(A21=1,IF(A19="","Sebelas ","sebelas "),IF(A19="",PROPER(VLOOKUP(A21,A7:B16,2)),VLOOKUP(A21,A7:B16,2))&amp;"belas ")),IF(A20&gt;1,IF(A19="",PROPER(VLOOKUP(A20,A7:B16,2)),VLOOKUP(A20,A7:B16,2))&amp;"puluh "))))</f>
        <v/>
      </c>
      <c r="D20" s="124" t="str">
        <f>IF(E4&gt;13,INT(MID(D2,E4-13,1)),"")</f>
        <v/>
      </c>
      <c r="E20" s="125" t="str">
        <f>IF(D20="","",IF(D20=0,"",IF(D20=1,IF(D21=0,IF(D19="","Sepuluh ","sepuluh "),IF(D21=1,IF(D19="","Sebelas ","sebelas "),IF(D19="",PROPER(VLOOKUP(D21,D7:E16,2)),VLOOKUP(D21,D7:E16,2))&amp;"belas ")),IF(D20&gt;1,IF(D19="",PROPER(VLOOKUP(D20,D7:E16,2)),VLOOKUP(D20,D7:E16,2))&amp;"puluh "))))</f>
        <v/>
      </c>
    </row>
    <row r="21" spans="1:5" x14ac:dyDescent="0.2">
      <c r="A21" s="124" t="str">
        <f>IF(B4&gt;12,INT(MID(A2,B4-12,1)),"")</f>
        <v/>
      </c>
      <c r="B21" s="125" t="str">
        <f>IF(A21="","",IF(A20&lt;&gt;1,IF(A21=0,"",IF(A20="",PROPER(VLOOKUP(A21,A7:B16,2)),VLOOKUP(A21,A7:B16,2))),""))</f>
        <v/>
      </c>
      <c r="D21" s="124" t="str">
        <f>IF(E4&gt;12,INT(MID(D2,E4-12,1)),"")</f>
        <v/>
      </c>
      <c r="E21" s="125" t="str">
        <f>IF(D21="","",IF(D20&lt;&gt;1,IF(D21=0,"",IF(D20="",PROPER(VLOOKUP(D21,D7:E16,2)),VLOOKUP(D21,D7:E16,2))),""))</f>
        <v/>
      </c>
    </row>
    <row r="22" spans="1:5" x14ac:dyDescent="0.2">
      <c r="A22" s="126" t="s">
        <v>83</v>
      </c>
      <c r="B22" s="125" t="str">
        <f>IF(AND(A19="",A20="",A21=""),"",B19&amp;B20&amp;B21&amp;IF(AND(A19=0,A20=0,A21=0),"","triliun "))</f>
        <v/>
      </c>
      <c r="D22" s="126" t="s">
        <v>83</v>
      </c>
      <c r="E22" s="125" t="str">
        <f>IF(AND(D19="",D20="",D21=""),"",E19&amp;E20&amp;E21&amp;IF(AND(D19=0,D20=0,D21=0),"","triliun "))</f>
        <v/>
      </c>
    </row>
    <row r="23" spans="1:5" x14ac:dyDescent="0.2">
      <c r="A23" s="124" t="str">
        <f>IF(B4&gt;11,INT(MID(A2,B4-11,1)),"")</f>
        <v/>
      </c>
      <c r="B23" s="125" t="str">
        <f>IF(A23="","",IF(A23=0,"",IF(A23=1,IF(A21="","Seratus ","seratus "),IF(A23&gt;1,IF(A21="",PROPER(VLOOKUP(A23,A7:B16,2)),VLOOKUP(A23,A7:B16,2))&amp;"ratus "))))</f>
        <v/>
      </c>
      <c r="D23" s="124" t="str">
        <f>IF(E4&gt;11,INT(MID(D2,E4-11,1)),"")</f>
        <v/>
      </c>
      <c r="E23" s="125" t="str">
        <f>IF(D23="","",IF(D23=0,"",IF(D23=1,IF(D21="","Seratus ","seratus "),IF(D23&gt;1,IF(D21="",PROPER(VLOOKUP(D23,D7:E16,2)),VLOOKUP(D23,D7:E16,2))&amp;"ratus "))))</f>
        <v/>
      </c>
    </row>
    <row r="24" spans="1:5" x14ac:dyDescent="0.2">
      <c r="A24" s="124" t="str">
        <f>IF(B4&gt;10,INT(MID(A2,B4-10,1)),"")</f>
        <v/>
      </c>
      <c r="B24" s="125" t="str">
        <f>IF(A24="","",IF(A24=0,"",IF(A24=1,IF(A25=0,IF(A23="","Sepuluh ","sepuluh "),IF(A25=1,IF(A23="","Sebelas ","sebelas "),IF(A23="",PROPER(VLOOKUP(A25,A7:B16,2)),VLOOKUP(A25,A7:B16,2))&amp;"belas ")),IF(A24&gt;1,IF(A23="",PROPER(VLOOKUP(A24,A7:B16,2)),VLOOKUP(A24,A7:B16,2))&amp;"puluh "))))</f>
        <v/>
      </c>
      <c r="D24" s="124" t="str">
        <f>IF(E4&gt;10,INT(MID(D2,E4-10,1)),"")</f>
        <v/>
      </c>
      <c r="E24" s="125" t="str">
        <f>IF(D24="","",IF(D24=0,"",IF(D24=1,IF(D25=0,IF(D23="","Sepuluh ","sepuluh "),IF(D25=1,IF(D23="","Sebelas ","sebelas "),IF(D23="",PROPER(VLOOKUP(D25,D7:E16,2)),VLOOKUP(D25,D7:E16,2))&amp;"belas ")),IF(D24&gt;1,IF(D23="",PROPER(VLOOKUP(D24,D7:E16,2)),VLOOKUP(D24,D7:E16,2))&amp;"puluh "))))</f>
        <v/>
      </c>
    </row>
    <row r="25" spans="1:5" x14ac:dyDescent="0.2">
      <c r="A25" s="124" t="str">
        <f>IF(B4&gt;9,INT(MID(A2,B4-9,1)),"")</f>
        <v/>
      </c>
      <c r="B25" s="125" t="str">
        <f>IF(A25="","",IF(A24&lt;&gt;1,IF(A25=0,"",IF(A24="",PROPER(VLOOKUP(A25,A7:B16,2)),VLOOKUP(A25,A7:B16,2))),""))</f>
        <v/>
      </c>
      <c r="D25" s="124" t="str">
        <f>IF(E4&gt;9,INT(MID(D2,E4-9,1)),"")</f>
        <v/>
      </c>
      <c r="E25" s="125" t="str">
        <f>IF(D25="","",IF(D24&lt;&gt;1,IF(D25=0,"",IF(D24="",PROPER(VLOOKUP(D25,D7:E16,2)),VLOOKUP(D25,D7:E16,2))),""))</f>
        <v/>
      </c>
    </row>
    <row r="26" spans="1:5" x14ac:dyDescent="0.2">
      <c r="A26" s="127" t="s">
        <v>84</v>
      </c>
      <c r="B26" s="125" t="str">
        <f>IF(AND(A23="",A24="",A25=""),"",B23&amp;B24&amp;B25&amp;IF(AND(A23=0,A24=0,A25=0),"","miliar "))</f>
        <v/>
      </c>
      <c r="D26" s="127" t="s">
        <v>84</v>
      </c>
      <c r="E26" s="125" t="str">
        <f>IF(AND(D23="",D24="",D25=""),"",E23&amp;E24&amp;E25&amp;IF(AND(D23=0,D24=0,D25=0),"","miliar "))</f>
        <v/>
      </c>
    </row>
    <row r="27" spans="1:5" x14ac:dyDescent="0.2">
      <c r="A27" s="124" t="str">
        <f>IF(B4&gt;8,INT(MID(A2,B4-8,1)),"")</f>
        <v/>
      </c>
      <c r="B27" s="125" t="str">
        <f>IF(A27="","",IF(A27=0,"",IF(A27=1,IF(A25=""," Seratus "," seratus "),IF(A27&gt;1,IF(A25="",PROPER(VLOOKUP(A27,A7:B16,2)),VLOOKUP(A27,A7:B16,2))&amp;"ratus "))))</f>
        <v/>
      </c>
      <c r="D27" s="124" t="str">
        <f>IF(E4&gt;8,INT(MID(D2,E4-8,1)),"")</f>
        <v/>
      </c>
      <c r="E27" s="125" t="str">
        <f>IF(D27="","",IF(D27=0,"",IF(D27=1,IF(D25=""," Seratus "," seratus "),IF(D27&gt;1,IF(D25="",PROPER(VLOOKUP(D27,D7:E16,2)),VLOOKUP(D27,D7:E16,2))&amp;"ratus "))))</f>
        <v/>
      </c>
    </row>
    <row r="28" spans="1:5" x14ac:dyDescent="0.2">
      <c r="A28" s="124">
        <f>IF(B4&gt;7,INT(MID(A2,B4-7,1)),"")</f>
        <v>3</v>
      </c>
      <c r="B28" s="125" t="str">
        <f>IF(A28="","",IF(A28=0,"",IF(A28=1,IF(A29=0,IF(A27=""," Sepuluh "," sepuluh "),IF(A29=1,IF(A27=""," Sebelas "," sebelas "),IF(A27="",PROPER(VLOOKUP(A29,A7:B16,2)),VLOOKUP(A29,A7:B16,2))&amp;"belas ")),IF(A28&gt;1,IF(A27="",PROPER(VLOOKUP(A28,A7:B16,2)),VLOOKUP(A28,A7:B16,2))&amp;"puluh "))))</f>
        <v xml:space="preserve">Tiga puluh </v>
      </c>
      <c r="D28" s="124" t="str">
        <f>IF(E4&gt;7,INT(MID(D2,E4-7,1)),"")</f>
        <v/>
      </c>
      <c r="E28" s="125" t="str">
        <f>IF(D28="","",IF(D28=0,"",IF(D28=1,IF(D29=0,IF(D27=""," Sepuluh "," sepuluh "),IF(D29=1,IF(D27=""," Sebelas "," sebelas "),IF(D27="",PROPER(VLOOKUP(D29,D7:E16,2)),VLOOKUP(D29,D7:E16,2))&amp;"belas ")),IF(D28&gt;1,IF(D27="",PROPER(VLOOKUP(D28,D7:E16,2)),VLOOKUP(D28,D7:E16,2))&amp;"puluh "))))</f>
        <v/>
      </c>
    </row>
    <row r="29" spans="1:5" x14ac:dyDescent="0.2">
      <c r="A29" s="124">
        <f>IF(B4&gt;6,INT(MID(A2,B4-6,1)),"")</f>
        <v>7</v>
      </c>
      <c r="B29" s="125" t="str">
        <f>TRIM(IF(A29="","",IF(A28&lt;&gt;1,IF(A29=0,"",IF(A28="",PROPER(VLOOKUP(A29,A7:B16,2)),VLOOKUP(A29,A7:B16,2))),"")))</f>
        <v>tujuh</v>
      </c>
      <c r="D29" s="124" t="str">
        <f>IF(E4&gt;6,INT(MID(D2,E4-6,1)),"")</f>
        <v/>
      </c>
      <c r="E29" s="125" t="str">
        <f>TRIM(IF(D29="","",IF(D28&lt;&gt;1,IF(D29=0,"",IF(D28="",PROPER(VLOOKUP(D29,D7:E16,2)),VLOOKUP(D29,D7:E16,2))),"")))</f>
        <v/>
      </c>
    </row>
    <row r="30" spans="1:5" x14ac:dyDescent="0.2">
      <c r="A30" s="127" t="s">
        <v>85</v>
      </c>
      <c r="B30" s="128" t="str">
        <f>IF(AND(A27="",A28="",A29=""),"",B27&amp;B28&amp;B29&amp;IF(AND(A27=0,A28=0,A29=0),""," juta "))</f>
        <v xml:space="preserve">Tiga puluh tujuh juta </v>
      </c>
      <c r="D30" s="127" t="s">
        <v>85</v>
      </c>
      <c r="E30" s="128" t="str">
        <f>IF(AND(D27="",D28="",D29=""),"",E27&amp;E28&amp;E29&amp;IF(AND(D27=0,D28=0,D29=0),""," juta "))</f>
        <v/>
      </c>
    </row>
    <row r="31" spans="1:5" x14ac:dyDescent="0.2">
      <c r="A31" s="124">
        <f>IF(B4&gt;5,INT(MID(A2,B4-5,1)),"")</f>
        <v>1</v>
      </c>
      <c r="B31" s="125" t="str">
        <f>IF(A31="","",IF(A31=0,"",IF(A31=1,IF(A29="","Seratus ","seratus "),IF(A31&gt;1,IF(A29="",PROPER(VLOOKUP(A31,A7:B16,2)),VLOOKUP(A31,A7:B16,2))&amp;"ratus "))))</f>
        <v xml:space="preserve">seratus </v>
      </c>
      <c r="D31" s="124" t="str">
        <f>IF(E4&gt;5,INT(MID(D2,E4-5,1)),"")</f>
        <v/>
      </c>
      <c r="E31" s="125" t="str">
        <f>IF(D31="","",IF(D31=0,"",IF(D31=1,IF(D29="","Seratus ","seratus "),IF(D31&gt;1,IF(D29="",PROPER(VLOOKUP(D31,D7:E16,2)),VLOOKUP(D31,D7:E16,2))&amp;"ratus "))))</f>
        <v/>
      </c>
    </row>
    <row r="32" spans="1:5" x14ac:dyDescent="0.2">
      <c r="A32" s="124">
        <f>IF(B4&gt;4,INT(MID(A2,B4-4,1)),"")</f>
        <v>8</v>
      </c>
      <c r="B32" s="125" t="str">
        <f>IF(A32="","",IF(A32=0,"",IF(A32=1,IF(A33=0,IF(A31="","Sepuluh ","sepuluh "),IF(A33=1,IF(A31="","Sebelas ","sebelas "),IF(A31="",PROPER(VLOOKUP(A33,A7:B16,2)),VLOOKUP(A33,A7:B16,2))&amp;"belas ")),IF(A32&gt;1,IF(A31="",PROPER(VLOOKUP(A32,A7:B16,2)),VLOOKUP(A32,A7:B16,2))&amp;"puluh "))))</f>
        <v xml:space="preserve">delapan puluh </v>
      </c>
      <c r="D32" s="124">
        <f>IF(E4&gt;4,INT(MID(D2,E4-4,1)),"")</f>
        <v>2</v>
      </c>
      <c r="E32" s="125" t="str">
        <f>IF(D32="","",IF(D32=0,"",IF(D32=1,IF(D33=0,IF(D31="","Sepuluh ","sepuluh "),IF(D33=1,IF(D31="","Sebelas ","sebelas "),IF(D31="",PROPER(VLOOKUP(D33,D7:E16,2)),VLOOKUP(D33,D7:E16,2))&amp;"belas ")),IF(D32&gt;1,IF(D31="",PROPER(VLOOKUP(D32,D7:E16,2)),VLOOKUP(D32,D7:E16,2))&amp;"puluh "))))</f>
        <v xml:space="preserve">Dua puluh </v>
      </c>
    </row>
    <row r="33" spans="1:5" x14ac:dyDescent="0.2">
      <c r="A33" s="124">
        <f>IF(B4&gt;3,INT(MID(A2,B4-3,1)),"")</f>
        <v>0</v>
      </c>
      <c r="B33" s="125" t="str">
        <f>TRIM(IF(A33="","",IF(A32&lt;&gt;1,IF(A33=0,"",IF(A32="",PROPER(VLOOKUP(A33,A7:B16,2)),VLOOKUP(A33,A7:B16,2))),"")))</f>
        <v/>
      </c>
      <c r="D33" s="124">
        <f>IF(E4&gt;3,INT(MID(D2,E4-3,1)),"")</f>
        <v>5</v>
      </c>
      <c r="E33" s="125" t="str">
        <f>TRIM(IF(D33="","",IF(D32&lt;&gt;1,IF(D33=0,"",IF(D32="",PROPER(VLOOKUP(D33,D7:E16,2)),VLOOKUP(D33,D7:E16,2))),"")))</f>
        <v>lima</v>
      </c>
    </row>
    <row r="34" spans="1:5" x14ac:dyDescent="0.2">
      <c r="A34" s="127" t="s">
        <v>86</v>
      </c>
      <c r="B34" s="128" t="str">
        <f>IF(AND(A31="",A32="",A33=""),"",IF(AND(B31="",B32="",A33&lt;=""),IF(B30&lt;&gt;"",IF(AND(A31=0,A32=0,A33=0),"",B33&amp;" ribu "),IF(A33=0,"",IF(B32="","Seribu ","seribu "))),(B31&amp;B32&amp;B33&amp;IF(AND(A31=0,A32=0,A33=0),""," ribu "))))</f>
        <v xml:space="preserve">seratus delapan puluh  ribu </v>
      </c>
      <c r="D34" s="127" t="s">
        <v>86</v>
      </c>
      <c r="E34" s="128" t="str">
        <f>IF(AND(D31="",D32="",D33=""),"",IF(AND(E31="",E32="",D33&lt;=""),IF(E30&lt;&gt;"",IF(AND(D31=0,D32=0,D33=0),"",E33&amp;" ribu "),IF(D33=0,"",IF(E32="","Seribu ","seribu "))),(E31&amp;E32&amp;E33&amp;IF(AND(D31=0,D32=0,D33=0),""," ribu "))))</f>
        <v xml:space="preserve">Dua puluh lima ribu </v>
      </c>
    </row>
    <row r="35" spans="1:5" x14ac:dyDescent="0.2">
      <c r="A35" s="124">
        <f>IF(B4&gt;2,INT(MID(A2,B4-2,1)),"")</f>
        <v>0</v>
      </c>
      <c r="B35" s="125" t="str">
        <f>IF(A35="","",IF(A35=0,"",IF(A35=1,IF(A33="","Seratus ","seratus "),IF(A35&gt;1,IF(A33="",PROPER(VLOOKUP(A35,A7:B16,2)),VLOOKUP(A35,A7:B16,2))&amp;"ratus "))))</f>
        <v/>
      </c>
      <c r="D35" s="124">
        <f>IF(E4&gt;2,INT(MID(D2,E4-2,1)),"")</f>
        <v>7</v>
      </c>
      <c r="E35" s="125" t="str">
        <f>IF(D35="","",IF(D35=0,"",IF(D35=1,IF(D33="","Seratus ","seratus "),IF(D35&gt;1,IF(D33="",PROPER(VLOOKUP(D35,D7:E16,2)),VLOOKUP(D35,D7:E16,2))&amp;"ratus "))))</f>
        <v xml:space="preserve">tujuh ratus </v>
      </c>
    </row>
    <row r="36" spans="1:5" x14ac:dyDescent="0.2">
      <c r="A36" s="124">
        <f>IF(B4&gt;1,INT(MID(A2,B4-1,1)),"")</f>
        <v>0</v>
      </c>
      <c r="B36" s="125" t="str">
        <f>IF(A36="","",IF(A36=0,"",IF(A36=1,IF(A37=0,IF(A35="","Sepuluh ","sepuluh "),IF(A37=1,IF(A35="","Sebelas ","sebelas "),IF(A35="",PROPER(VLOOKUP(A37,A7:B16,2)),VLOOKUP(A37,A7:B16,2))&amp;"belas ")),IF(A36&gt;1,IF(A35="",PROPER(VLOOKUP(A36,A7:B16,2)),VLOOKUP(A36,A7:B16,2))&amp;"puluh "))))</f>
        <v/>
      </c>
      <c r="D36" s="124">
        <f>IF(E4&gt;1,INT(MID(D2,E4-1,1)),"")</f>
        <v>9</v>
      </c>
      <c r="E36" s="125" t="str">
        <f>IF(D36="","",IF(D36=0,"",IF(D36=1,IF(D37=0,IF(D35="","Sepuluh ","sepuluh "),IF(D37=1,IF(D35="","Sebelas ","sebelas "),IF(D35="",PROPER(VLOOKUP(D37,D7:E16,2)),VLOOKUP(D37,D7:E16,2))&amp;"belas ")),IF(D36&gt;1,IF(D35="",PROPER(VLOOKUP(D36,D7:E16,2)),VLOOKUP(D36,D7:E16,2))&amp;"puluh "))))</f>
        <v xml:space="preserve">sembilan puluh </v>
      </c>
    </row>
    <row r="37" spans="1:5" x14ac:dyDescent="0.2">
      <c r="A37" s="124">
        <f>IF(B4&gt;0,INT(MID(A2,B4-0,1)),"")</f>
        <v>0</v>
      </c>
      <c r="B37" s="129" t="str">
        <f>IF(A37="","",IF(A36&lt;&gt;1,IF(A37=0,"",IF(A36="",PROPER(VLOOKUP(A37,A7:B16,2)),VLOOKUP(A37,A7:B16,2))),""))</f>
        <v/>
      </c>
      <c r="D37" s="124">
        <f>IF(E4&gt;0,INT(MID(D2,E4-0,1)),"")</f>
        <v>5</v>
      </c>
      <c r="E37" s="129" t="str">
        <f>IF(D37="","",IF(D36&lt;&gt;1,IF(D37=0,"",IF(D36="",PROPER(VLOOKUP(D37,D7:E16,2)),VLOOKUP(D37,D7:E16,2))),""))</f>
        <v xml:space="preserve">lima </v>
      </c>
    </row>
    <row r="38" spans="1:5" ht="13.5" thickBot="1" x14ac:dyDescent="0.25">
      <c r="A38" s="130"/>
      <c r="B38" s="122" t="str">
        <f>B35&amp;B36&amp;B37&amp;"rupiah"</f>
        <v>rupiah</v>
      </c>
      <c r="D38" s="130"/>
      <c r="E38" s="122" t="str">
        <f>E35&amp;E36&amp;E37&amp;"rupiah"</f>
        <v>tujuh ratus sembilan puluh lima rupiah</v>
      </c>
    </row>
    <row r="39" spans="1:5" ht="13.5" thickBot="1" x14ac:dyDescent="0.25">
      <c r="A39" s="130"/>
      <c r="B39" s="122" t="str">
        <f>B36&amp;B37&amp;B38&amp;" rupiah"</f>
        <v>rupiah rupiah</v>
      </c>
      <c r="D39" s="130"/>
      <c r="E39" s="122" t="str">
        <f>E36&amp;E37&amp;E38&amp;" rupiah"</f>
        <v>sembilan puluh lima tujuh ratus sembilan puluh lima rupiah rupiah</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Surat Pesanan</vt:lpstr>
      <vt:lpstr>Lampiran Rincian SPBJ</vt:lpstr>
      <vt:lpstr>terbilang</vt:lpstr>
      <vt:lpstr>'Lampiran Rincian SPBJ'!Print_Area</vt:lpstr>
      <vt:lpstr>'Surat Pesanan'!Print_Area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Frayudi</dc:creator>
  <cp:lastModifiedBy>Odhi</cp:lastModifiedBy>
  <cp:lastPrinted>2018-01-25T03:57:03Z</cp:lastPrinted>
  <dcterms:created xsi:type="dcterms:W3CDTF">2016-12-20T11:26:24Z</dcterms:created>
  <dcterms:modified xsi:type="dcterms:W3CDTF">2021-02-04T11:32:38Z</dcterms:modified>
</cp:coreProperties>
</file>