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PS" sheetId="1" r:id="rId4"/>
    <sheet name="Sheet1" sheetId="2" r:id="rId5"/>
  </sheets>
  <definedNames>
    <definedName name="_xlnm.Print_Titles" localSheetId="0">'HPS'!$1:$20</definedName>
    <definedName name="_xlnm.Print_Area" localSheetId="0">'HPS'!$A$1:$J$49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<sst xmlns="http://schemas.openxmlformats.org/spreadsheetml/2006/main" uniqueCount="63">
  <si>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HARGA PERKIRAAN SENDIRI (HPS)</t>
  </si>
  <si>
    <t>Nomor :</t>
  </si>
  <si>
    <t>Tes</t>
  </si>
  <si>
    <t>Unit Pelaksana</t>
  </si>
  <si>
    <t>:</t>
  </si>
  <si>
    <t>PT PLN (Persero) Unit Pelaksana Pengendalian Pembangkitan Pekanbaru</t>
  </si>
  <si>
    <t>Pengguna Barang/Jasa</t>
  </si>
  <si>
    <t>Manager PT PLN (Persero) Unit Pelaksana Pengendalian Pembangkitan Pekanbaru</t>
  </si>
  <si>
    <t>Nama Paket Pekerjaan</t>
  </si>
  <si>
    <t>________________________________________________________________________</t>
  </si>
  <si>
    <t>Lokasi</t>
  </si>
  <si>
    <t>Kantor PT PLN (Persero) Unit Pelaksana Pengendalian Pembangkitan Pekanbaru</t>
  </si>
  <si>
    <t>Sumber Dana</t>
  </si>
  <si>
    <t>Anggaran (Investasi/Operasi)</t>
  </si>
  <si>
    <t>Tahun Anggaran</t>
  </si>
  <si>
    <t>No.</t>
  </si>
  <si>
    <t>Uraian Barang/Jasa</t>
  </si>
  <si>
    <t>Spesifikasi</t>
  </si>
  <si>
    <t>Satuan</t>
  </si>
  <si>
    <t>Volume</t>
  </si>
  <si>
    <t xml:space="preserve">Harga Satuan </t>
  </si>
  <si>
    <t>Jumlah Harga</t>
  </si>
  <si>
    <t>(Rp)</t>
  </si>
  <si>
    <t xml:space="preserve">Terbilang  </t>
  </si>
  <si>
    <t>Jumlah</t>
  </si>
  <si>
    <t>PPN  10 %</t>
  </si>
  <si>
    <t>Total</t>
  </si>
  <si>
    <t>Disahkan oleh,</t>
  </si>
  <si>
    <t>Dibuat oleh,</t>
  </si>
  <si>
    <t>Manager</t>
  </si>
  <si>
    <t>Pejabat Pelaksana Pengadaan</t>
  </si>
  <si>
    <t>_______________________________</t>
  </si>
  <si>
    <t>_________________________</t>
  </si>
  <si>
    <t>J</t>
  </si>
  <si>
    <t>A</t>
  </si>
  <si>
    <t>N</t>
  </si>
  <si>
    <t>G</t>
  </si>
  <si>
    <t>D</t>
  </si>
  <si>
    <t>I</t>
  </si>
  <si>
    <t>U</t>
  </si>
  <si>
    <t>Jumlah Bilangan</t>
  </si>
  <si>
    <t>Bilangan</t>
  </si>
  <si>
    <t>Tebilang</t>
  </si>
  <si>
    <t>P</t>
  </si>
  <si>
    <t>L</t>
  </si>
  <si>
    <t xml:space="preserve"> </t>
  </si>
  <si>
    <t>E</t>
  </si>
  <si>
    <t>TE</t>
  </si>
  <si>
    <t xml:space="preserve">satu </t>
  </si>
  <si>
    <t xml:space="preserve">dua </t>
  </si>
  <si>
    <t xml:space="preserve">tiga </t>
  </si>
  <si>
    <t xml:space="preserve">empat </t>
  </si>
  <si>
    <t xml:space="preserve">lima </t>
  </si>
  <si>
    <t xml:space="preserve">enam </t>
  </si>
  <si>
    <t xml:space="preserve">tujuh </t>
  </si>
  <si>
    <t xml:space="preserve">delapan </t>
  </si>
  <si>
    <t xml:space="preserve">sembilan </t>
  </si>
  <si>
    <t>ISI BILANGAN</t>
  </si>
  <si>
    <t>ISI TERBILANG</t>
  </si>
  <si>
    <t>Triliyun</t>
  </si>
  <si>
    <t>Miliar</t>
  </si>
  <si>
    <t>Juta</t>
  </si>
  <si>
    <t>Ribu</t>
  </si>
</sst>
</file>

<file path=xl/styles.xml><?xml version="1.0" encoding="utf-8"?>
<styleSheet xmlns="http://schemas.openxmlformats.org/spreadsheetml/2006/main" xml:space="preserve">
  <numFmts count="5">
    <numFmt numFmtId="164" formatCode="#,##0;[Red]#,##0"/>
    <numFmt numFmtId="165" formatCode="&quot;Rp&quot;#,##0_);\(&quot;Rp&quot;#,##0\)"/>
    <numFmt numFmtId="166" formatCode="_ * #,##0_ ;_ * \-#,##0_ ;_ * &quot;-&quot;_ ;_ @_ "/>
    <numFmt numFmtId="167" formatCode="_(* #,##0_);_(* \(#,##0\);_(* &quot;-&quot;??_);_(@_)"/>
    <numFmt numFmtId="168" formatCode="_(* #,##0.00_);_(* \(#,##0.00\);_(* &quot;-&quot;??_);_(@_)"/>
  </numFmts>
  <fonts count="9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28"/>
      <color rgb="FF000000"/>
      <name val="Univers"/>
    </font>
    <font>
      <b val="0"/>
      <i val="0"/>
      <strike val="0"/>
      <u val="none"/>
      <sz val="6"/>
      <color rgb="FF000000"/>
      <name val="Arial"/>
    </font>
    <font>
      <b val="1"/>
      <i val="0"/>
      <strike val="0"/>
      <u val="singl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CCFFFF"/>
        <bgColor rgb="FF000000"/>
      </patternFill>
    </fill>
  </fills>
  <borders count="36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112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0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0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164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3" fillId="0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1" applyProtection="true">
      <alignment horizontal="general" vertical="justify" textRotation="0" wrapText="true" shrinkToFit="false"/>
      <protection hidden="false"/>
    </xf>
    <xf xfId="0" fontId="3" numFmtId="165" fillId="2" borderId="0" applyFont="1" applyNumberFormat="1" applyFill="1" applyBorder="0" applyAlignment="1" applyProtection="true">
      <alignment horizontal="justify" vertical="bottom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166" fillId="0" borderId="0" applyFont="0" applyNumberFormat="1" applyFill="0" applyBorder="0" applyAlignment="1" applyProtection="true">
      <alignment horizontal="justify" vertical="bottom" textRotation="0" wrapText="false" shrinkToFit="false"/>
      <protection hidden="false"/>
    </xf>
    <xf xfId="0" fontId="4" numFmtId="0" fillId="0" borderId="0" applyFont="1" applyNumberFormat="0" applyFill="0" applyBorder="0" applyAlignment="1" applyProtection="true">
      <alignment horizontal="general" vertical="justify" textRotation="0" wrapText="false" shrinkToFit="false"/>
      <protection hidden="false"/>
    </xf>
    <xf xfId="0" fontId="0" numFmtId="166" fillId="0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6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3" numFmtId="166" fillId="0" borderId="1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3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4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3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5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6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3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4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3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3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4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4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5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166" fillId="0" borderId="0" applyFont="1" applyNumberFormat="1" applyFill="0" applyBorder="0" applyAlignment="1" applyProtection="true">
      <alignment horizontal="right" vertical="bottom" textRotation="0" wrapText="false" shrinkToFit="false"/>
      <protection hidden="false"/>
    </xf>
    <xf xfId="0" fontId="0" numFmtId="0" fillId="0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9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0" borderId="9" applyFont="0" applyNumberFormat="0" applyFill="0" applyBorder="1" applyAlignment="1" applyProtection="true">
      <alignment horizontal="general" vertical="center" textRotation="0" wrapText="true" shrinkToFit="false"/>
      <protection hidden="false"/>
    </xf>
    <xf xfId="0" fontId="0" numFmtId="3" fillId="0" borderId="9" applyFont="0" applyNumberFormat="1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0" borderId="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0" numFmtId="167" fillId="0" borderId="10" applyFont="0" applyNumberFormat="1" applyFill="0" applyBorder="1" applyAlignment="1" applyProtection="true">
      <alignment horizontal="general" vertical="center" textRotation="0" wrapText="false" shrinkToFit="false"/>
      <protection hidden="false"/>
    </xf>
    <xf xfId="0" fontId="0" numFmtId="0" fillId="0" borderId="1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6" fillId="0" borderId="1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3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166" fillId="0" borderId="17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9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166" fillId="0" borderId="2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8" fillId="0" borderId="0" applyFont="0" applyNumberFormat="1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0" numFmtId="168" fillId="0" borderId="0" applyFont="0" applyNumberFormat="1" applyFill="0" applyBorder="0" applyAlignment="1" applyProtection="true">
      <alignment horizontal="left" vertical="bottom" textRotation="0" wrapText="false" shrinkToFit="false"/>
      <protection hidden="false"/>
    </xf>
    <xf xfId="0" fontId="0" numFmtId="0" fillId="0" borderId="22" applyFont="0" applyNumberFormat="0" applyFill="0" applyBorder="1" applyAlignment="1" applyProtection="true">
      <alignment horizontal="center" vertical="bottom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0" borderId="1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4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4" borderId="2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4" borderId="2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3" fillId="4" borderId="2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6" numFmtId="3" fillId="4" borderId="2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0" borderId="25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0" borderId="8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26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15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7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0" borderId="27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22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4" borderId="28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4" borderId="29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4" borderId="30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3" numFmtId="0" fillId="0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8" numFmtId="0" fillId="4" borderId="3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4" borderId="2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4" borderId="19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4" borderId="2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4" borderId="3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4" borderId="3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8" numFmtId="164" fillId="4" borderId="32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8" numFmtId="164" fillId="4" borderId="3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4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4" borderId="2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4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8" numFmtId="0" fillId="4" borderId="8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4" borderId="9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4" borderId="9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8" numFmtId="164" fillId="4" borderId="1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4" borderId="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4" borderId="2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4" borderId="1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4" borderId="1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4" borderId="3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4" borderId="34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3" numFmtId="164" fillId="4" borderId="34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3" numFmtId="164" fillId="4" borderId="35" applyFont="1" applyNumberFormat="1" applyFill="1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66ee64a9913c6b4940b8a4a0e560f97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123825</xdr:rowOff>
    </xdr:from>
    <xdr:ext cx="571500" cy="76200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52"/>
  <sheetViews>
    <sheetView tabSelected="1" workbookViewId="0" zoomScaleNormal="85" view="pageBreakPreview" showGridLines="true" showRowColHeaders="1">
      <selection activeCell="J13" sqref="J13"/>
    </sheetView>
  </sheetViews>
  <sheetFormatPr customHeight="true" defaultRowHeight="12.75" defaultColWidth="9.140625" outlineLevelRow="0" outlineLevelCol="0"/>
  <cols>
    <col min="1" max="1" width="4.85546875" customWidth="true" style="1"/>
    <col min="2" max="2" width="17.42578125" customWidth="true" style="1"/>
    <col min="3" max="3" width="2.5703125" customWidth="true" style="1"/>
    <col min="4" max="4" width="16.5703125" customWidth="true" style="1"/>
    <col min="5" max="5" width="4.85546875" customWidth="true" style="1"/>
    <col min="6" max="6" width="20.5703125" customWidth="true" style="1"/>
    <col min="7" max="7" width="8.28515625" customWidth="true" style="1"/>
    <col min="8" max="8" width="10.42578125" customWidth="true" style="35"/>
    <col min="9" max="9" width="13.85546875" customWidth="true" style="3"/>
    <col min="10" max="10" width="18.85546875" customWidth="true" style="3"/>
  </cols>
  <sheetData>
    <row r="1" spans="1:12" customHeight="1" ht="18">
      <c r="A1" s="1"/>
    </row>
    <row r="2" spans="1:12" customHeight="1" ht="18"/>
    <row r="3" spans="1:12" customHeight="1" ht="18"/>
    <row r="4" spans="1:12" customHeight="1" ht="18"/>
    <row r="5" spans="1:12" customHeight="1" ht="18"/>
    <row r="6" spans="1:12" customHeight="1" ht="18"/>
    <row r="7" spans="1:12" customHeight="1" ht="19.5">
      <c r="A7" s="80" t="s">
        <v>0</v>
      </c>
      <c r="B7" s="80"/>
      <c r="C7" s="80"/>
      <c r="D7" s="80"/>
      <c r="E7" s="80"/>
      <c r="F7" s="80"/>
      <c r="G7" s="80"/>
      <c r="H7" s="80"/>
      <c r="I7" s="80"/>
      <c r="J7" s="80"/>
    </row>
    <row r="8" spans="1:12" customHeight="1" ht="12.75">
      <c r="A8" s="63"/>
      <c r="B8" s="63"/>
      <c r="C8" s="63"/>
      <c r="D8" s="88" t="s">
        <v>1</v>
      </c>
      <c r="E8" s="88"/>
      <c r="F8" s="87" t="s">
        <v>2</v>
      </c>
      <c r="G8" s="87"/>
      <c r="H8" s="87"/>
      <c r="I8" s="63"/>
      <c r="J8" s="63"/>
    </row>
    <row r="9" spans="1:12" customHeight="1" ht="12.75">
      <c r="A9" s="58"/>
      <c r="B9" s="58"/>
      <c r="C9" s="58"/>
      <c r="D9" s="58"/>
      <c r="E9" s="58"/>
      <c r="F9" s="58"/>
      <c r="G9" s="58"/>
      <c r="H9" s="58"/>
      <c r="I9" s="58"/>
      <c r="J9" s="58"/>
    </row>
    <row r="10" spans="1:12" customHeight="1" ht="12.75">
      <c r="A10" s="57"/>
      <c r="B10" s="57"/>
      <c r="C10" s="57"/>
      <c r="D10" s="5"/>
      <c r="E10" s="5"/>
      <c r="F10" s="5"/>
      <c r="G10" s="5"/>
      <c r="H10" s="5"/>
      <c r="I10" s="5"/>
      <c r="J10" s="5"/>
    </row>
    <row r="11" spans="1:12" customHeight="1" ht="12.75">
      <c r="A11" s="59" t="s">
        <v>3</v>
      </c>
      <c r="B11" s="57"/>
      <c r="C11" s="57" t="s">
        <v>4</v>
      </c>
      <c r="D11" s="61" t="s">
        <v>5</v>
      </c>
      <c r="E11" s="61"/>
      <c r="F11" s="5"/>
      <c r="G11" s="5"/>
      <c r="H11" s="5"/>
      <c r="I11" s="5"/>
      <c r="J11" s="5"/>
    </row>
    <row r="12" spans="1:12" customHeight="1" ht="12.75">
      <c r="A12" s="59" t="s">
        <v>6</v>
      </c>
      <c r="B12" s="57"/>
      <c r="C12" s="57" t="s">
        <v>4</v>
      </c>
      <c r="D12" s="61" t="s">
        <v>7</v>
      </c>
      <c r="E12" s="61"/>
      <c r="F12" s="5"/>
      <c r="G12" s="5"/>
      <c r="H12" s="5"/>
      <c r="I12" s="5"/>
      <c r="J12" s="5"/>
    </row>
    <row r="13" spans="1:12" customHeight="1" ht="12.75">
      <c r="A13" s="59" t="s">
        <v>8</v>
      </c>
      <c r="B13" s="57"/>
      <c r="C13" s="57" t="s">
        <v>4</v>
      </c>
      <c r="D13" s="61" t="s">
        <v>9</v>
      </c>
      <c r="E13" s="61"/>
      <c r="F13" s="5"/>
      <c r="G13" s="5"/>
      <c r="H13" s="5"/>
      <c r="I13" s="5"/>
      <c r="J13" s="5"/>
      <c r="L13" s="62"/>
    </row>
    <row r="14" spans="1:12" customHeight="1" ht="12.75">
      <c r="A14" s="59" t="s">
        <v>10</v>
      </c>
      <c r="B14" s="57"/>
      <c r="C14" s="57" t="s">
        <v>4</v>
      </c>
      <c r="D14" s="61" t="s">
        <v>11</v>
      </c>
      <c r="E14" s="61"/>
      <c r="F14" s="5"/>
      <c r="G14" s="5"/>
      <c r="H14" s="5"/>
      <c r="I14" s="5"/>
      <c r="J14" s="5"/>
    </row>
    <row r="15" spans="1:12" customHeight="1" ht="12.75">
      <c r="A15" s="59" t="s">
        <v>12</v>
      </c>
      <c r="B15" s="57"/>
      <c r="C15" s="57" t="s">
        <v>4</v>
      </c>
      <c r="D15" s="61" t="s">
        <v>13</v>
      </c>
      <c r="E15" s="61"/>
      <c r="F15" s="5"/>
      <c r="G15" s="5"/>
      <c r="H15" s="5"/>
      <c r="I15" s="5"/>
      <c r="J15" s="5"/>
    </row>
    <row r="16" spans="1:12" customHeight="1" ht="12.75">
      <c r="A16" s="59" t="s">
        <v>14</v>
      </c>
      <c r="B16" s="57"/>
      <c r="C16" s="57" t="s">
        <v>4</v>
      </c>
      <c r="D16" s="61">
        <v>2020</v>
      </c>
      <c r="E16" s="61"/>
      <c r="F16" s="5"/>
      <c r="G16" s="5"/>
      <c r="H16" s="5"/>
      <c r="I16" s="5"/>
      <c r="J16" s="5"/>
    </row>
    <row r="17" spans="1:12" customHeight="1" ht="16.5"/>
    <row r="18" spans="1:12" customHeight="1" ht="12.75" s="2" customFormat="1">
      <c r="A18" s="89" t="s">
        <v>15</v>
      </c>
      <c r="B18" s="90" t="s">
        <v>16</v>
      </c>
      <c r="C18" s="91"/>
      <c r="D18" s="92"/>
      <c r="E18" s="90" t="s">
        <v>17</v>
      </c>
      <c r="F18" s="92"/>
      <c r="G18" s="93" t="s">
        <v>18</v>
      </c>
      <c r="H18" s="94" t="s">
        <v>19</v>
      </c>
      <c r="I18" s="95" t="s">
        <v>20</v>
      </c>
      <c r="J18" s="96" t="s">
        <v>21</v>
      </c>
      <c r="K18" s="34"/>
    </row>
    <row r="19" spans="1:12" customHeight="1" ht="12.75" s="2" customFormat="1">
      <c r="A19" s="97"/>
      <c r="B19" s="98"/>
      <c r="C19" s="99"/>
      <c r="D19" s="100"/>
      <c r="E19" s="98"/>
      <c r="F19" s="100"/>
      <c r="G19" s="101"/>
      <c r="H19" s="102"/>
      <c r="I19" s="102"/>
      <c r="J19" s="103"/>
      <c r="K19" s="34"/>
    </row>
    <row r="20" spans="1:12" customHeight="1" ht="19.5" s="2" customFormat="1">
      <c r="A20" s="104"/>
      <c r="B20" s="105"/>
      <c r="C20" s="106"/>
      <c r="D20" s="107"/>
      <c r="E20" s="105"/>
      <c r="F20" s="107"/>
      <c r="G20" s="108"/>
      <c r="H20" s="109"/>
      <c r="I20" s="110" t="s">
        <v>22</v>
      </c>
      <c r="J20" s="111" t="s">
        <v>22</v>
      </c>
      <c r="K20" s="34"/>
    </row>
    <row r="21" spans="1:12" customHeight="1" ht="9.95" s="4" customFormat="1">
      <c r="A21" s="67">
        <v>1</v>
      </c>
      <c r="B21" s="84">
        <v>2</v>
      </c>
      <c r="C21" s="85"/>
      <c r="D21" s="86"/>
      <c r="E21" s="84">
        <v>3</v>
      </c>
      <c r="F21" s="86"/>
      <c r="G21" s="68">
        <v>4</v>
      </c>
      <c r="H21" s="69">
        <v>5</v>
      </c>
      <c r="I21" s="70">
        <v>6</v>
      </c>
      <c r="J21" s="71">
        <v>7</v>
      </c>
      <c r="K21" s="1"/>
    </row>
    <row r="22" spans="1:12" customHeight="1" ht="14.25" s="4" customFormat="1">
      <c r="A22" s="43"/>
      <c r="B22" s="81"/>
      <c r="C22" s="82"/>
      <c r="D22" s="83"/>
      <c r="E22" s="81"/>
      <c r="F22" s="83"/>
      <c r="G22" s="40"/>
      <c r="H22" s="41"/>
      <c r="I22" s="42"/>
      <c r="J22" s="44"/>
      <c r="K22" s="1"/>
    </row>
    <row r="23" spans="1:12" customHeight="1" ht="14.25" s="4" customFormat="1">
      <c r="A23" s="43"/>
      <c r="B23" s="74"/>
      <c r="C23" s="75"/>
      <c r="D23" s="76"/>
      <c r="E23" s="74"/>
      <c r="F23" s="76"/>
      <c r="G23" s="40"/>
      <c r="H23" s="41"/>
      <c r="I23" s="42"/>
      <c r="J23" s="44"/>
      <c r="K23" s="1"/>
    </row>
    <row r="24" spans="1:12" customHeight="1" ht="14.25" s="4" customFormat="1">
      <c r="A24" s="43"/>
      <c r="B24" s="74"/>
      <c r="C24" s="75"/>
      <c r="D24" s="76"/>
      <c r="E24" s="74"/>
      <c r="F24" s="76"/>
      <c r="G24" s="40"/>
      <c r="H24" s="41"/>
      <c r="I24" s="42"/>
      <c r="J24" s="44"/>
      <c r="K24" s="1"/>
    </row>
    <row r="25" spans="1:12" customHeight="1" ht="14.25" s="4" customFormat="1">
      <c r="A25" s="43"/>
      <c r="B25" s="74"/>
      <c r="C25" s="75"/>
      <c r="D25" s="76"/>
      <c r="E25" s="74"/>
      <c r="F25" s="76"/>
      <c r="G25" s="40"/>
      <c r="H25" s="41"/>
      <c r="I25" s="42"/>
      <c r="J25" s="44"/>
      <c r="K25" s="1"/>
    </row>
    <row r="26" spans="1:12" customHeight="1" ht="14.25" s="4" customFormat="1">
      <c r="A26" s="43"/>
      <c r="B26" s="74"/>
      <c r="C26" s="75"/>
      <c r="D26" s="76"/>
      <c r="E26" s="74"/>
      <c r="F26" s="76"/>
      <c r="G26" s="40"/>
      <c r="H26" s="41"/>
      <c r="I26" s="42"/>
      <c r="J26" s="44"/>
      <c r="K26" s="1"/>
    </row>
    <row r="27" spans="1:12" customHeight="1" ht="14.25" s="4" customFormat="1">
      <c r="A27" s="43"/>
      <c r="B27" s="74"/>
      <c r="C27" s="75"/>
      <c r="D27" s="76"/>
      <c r="E27" s="74"/>
      <c r="F27" s="76"/>
      <c r="G27" s="40"/>
      <c r="H27" s="41"/>
      <c r="I27" s="42"/>
      <c r="J27" s="44"/>
      <c r="K27" s="1"/>
    </row>
    <row r="28" spans="1:12" customHeight="1" ht="14.25" s="4" customFormat="1">
      <c r="A28" s="43"/>
      <c r="B28" s="74"/>
      <c r="C28" s="75"/>
      <c r="D28" s="76"/>
      <c r="E28" s="74"/>
      <c r="F28" s="76"/>
      <c r="G28" s="40"/>
      <c r="H28" s="41"/>
      <c r="I28" s="42"/>
      <c r="J28" s="44"/>
      <c r="K28" s="1"/>
    </row>
    <row r="29" spans="1:12" customHeight="1" ht="14.25" s="4" customFormat="1">
      <c r="A29" s="43"/>
      <c r="B29" s="74"/>
      <c r="C29" s="75"/>
      <c r="D29" s="76"/>
      <c r="E29" s="74"/>
      <c r="F29" s="76"/>
      <c r="G29" s="40"/>
      <c r="H29" s="41"/>
      <c r="I29" s="42"/>
      <c r="J29" s="44"/>
      <c r="K29" s="1"/>
    </row>
    <row r="30" spans="1:12" customHeight="1" ht="14.25" s="4" customFormat="1">
      <c r="A30" s="43"/>
      <c r="B30" s="74"/>
      <c r="C30" s="75"/>
      <c r="D30" s="76"/>
      <c r="E30" s="74"/>
      <c r="F30" s="76"/>
      <c r="G30" s="40"/>
      <c r="H30" s="41"/>
      <c r="I30" s="42"/>
      <c r="J30" s="44"/>
      <c r="K30" s="1"/>
    </row>
    <row r="31" spans="1:12" customHeight="1" ht="14.25" s="4" customFormat="1">
      <c r="A31" s="43"/>
      <c r="B31" s="77"/>
      <c r="C31" s="78"/>
      <c r="D31" s="79"/>
      <c r="E31" s="77"/>
      <c r="F31" s="79"/>
      <c r="G31" s="40"/>
      <c r="H31" s="41"/>
      <c r="I31" s="42"/>
      <c r="J31" s="44"/>
      <c r="K31" s="1"/>
    </row>
    <row r="32" spans="1:12" customHeight="1" ht="12.75">
      <c r="A32" s="53"/>
      <c r="B32" s="64" t="s">
        <v>23</v>
      </c>
      <c r="C32" s="54" t="s">
        <v>4</v>
      </c>
      <c r="D32" s="54" t="e">
        <f>#REF!</f>
        <v>#REF!</v>
      </c>
      <c r="E32" s="54"/>
      <c r="F32" s="54"/>
      <c r="G32" s="54"/>
      <c r="H32" s="60"/>
      <c r="I32" s="55" t="s">
        <v>24</v>
      </c>
      <c r="J32" s="56">
        <f>SUM(J22:J31)</f>
        <v>0</v>
      </c>
    </row>
    <row r="33" spans="1:12" customHeight="1" ht="12.75">
      <c r="A33" s="45"/>
      <c r="B33" s="6"/>
      <c r="C33" s="6"/>
      <c r="D33" s="6"/>
      <c r="E33" s="6"/>
      <c r="F33" s="6"/>
      <c r="G33" s="6"/>
      <c r="H33" s="39"/>
      <c r="I33" s="37" t="s">
        <v>25</v>
      </c>
      <c r="J33" s="46">
        <f>10%*J32</f>
        <v>0</v>
      </c>
    </row>
    <row r="34" spans="1:12" customHeight="1" ht="13.5">
      <c r="A34" s="47"/>
      <c r="B34" s="48"/>
      <c r="C34" s="48"/>
      <c r="D34" s="48"/>
      <c r="E34" s="48"/>
      <c r="F34" s="48"/>
      <c r="G34" s="48"/>
      <c r="H34" s="49"/>
      <c r="I34" s="50" t="s">
        <v>26</v>
      </c>
      <c r="J34" s="51">
        <f>J32+J33</f>
        <v>0</v>
      </c>
    </row>
    <row r="35" spans="1:12" customHeight="1" ht="12.75">
      <c r="A35" s="6"/>
      <c r="B35" s="6"/>
      <c r="C35" s="6"/>
      <c r="F35" s="6"/>
      <c r="G35" s="6"/>
      <c r="H35" s="36"/>
      <c r="I35" s="6"/>
      <c r="J35" s="38"/>
    </row>
    <row r="36" spans="1:12" customHeight="1" ht="12.75">
      <c r="E36" s="65"/>
      <c r="F36" s="65"/>
      <c r="G36" s="6"/>
      <c r="H36" s="36"/>
      <c r="I36" s="7"/>
      <c r="J36" s="8"/>
    </row>
    <row r="37" spans="1:12" customHeight="1" ht="12.75">
      <c r="A37" s="52"/>
      <c r="B37" s="72" t="s">
        <v>27</v>
      </c>
      <c r="C37" s="72"/>
      <c r="D37" s="72"/>
      <c r="E37" s="52"/>
      <c r="F37" s="52"/>
      <c r="G37" s="72" t="s">
        <v>28</v>
      </c>
      <c r="H37" s="72"/>
      <c r="I37" s="72"/>
      <c r="J37" s="72"/>
    </row>
    <row r="38" spans="1:12" customHeight="1" ht="12.75">
      <c r="A38" s="52"/>
      <c r="B38" s="73" t="s">
        <v>29</v>
      </c>
      <c r="C38" s="73"/>
      <c r="D38" s="73"/>
      <c r="E38" s="52"/>
      <c r="F38" s="52"/>
      <c r="G38" s="73" t="s">
        <v>30</v>
      </c>
      <c r="H38" s="73"/>
      <c r="I38" s="73"/>
      <c r="J38" s="73"/>
    </row>
    <row r="39" spans="1:12" customHeight="1" ht="12.75">
      <c r="A39" s="52"/>
      <c r="B39" s="52"/>
      <c r="C39" s="52"/>
      <c r="D39" s="52"/>
      <c r="E39" s="52"/>
      <c r="F39" s="52"/>
      <c r="G39" s="52"/>
      <c r="H39" s="52"/>
      <c r="I39" s="52"/>
      <c r="J39" s="52"/>
    </row>
    <row r="40" spans="1:12" customHeight="1" ht="12.75">
      <c r="A40" s="52"/>
      <c r="B40" s="52"/>
      <c r="C40" s="52"/>
      <c r="D40" s="52"/>
      <c r="E40" s="52"/>
      <c r="F40" s="52"/>
      <c r="G40" s="52"/>
      <c r="H40" s="52"/>
      <c r="I40" s="52"/>
      <c r="J40" s="52"/>
    </row>
    <row r="41" spans="1:12" customHeight="1" ht="12.75">
      <c r="A41" s="52"/>
      <c r="B41" s="52"/>
      <c r="C41" s="52"/>
      <c r="D41" s="52"/>
      <c r="E41" s="52"/>
      <c r="F41" s="52"/>
      <c r="G41" s="52"/>
      <c r="H41" s="52"/>
      <c r="I41" s="52"/>
      <c r="J41" s="52"/>
    </row>
    <row r="42" spans="1:12" customHeight="1" ht="12.75">
      <c r="A42" s="52"/>
      <c r="B42" s="52"/>
      <c r="C42" s="52"/>
      <c r="D42" s="52"/>
      <c r="E42" s="52"/>
      <c r="F42" s="52"/>
      <c r="G42" s="52"/>
      <c r="H42" s="52"/>
      <c r="I42" s="52"/>
      <c r="J42" s="52"/>
    </row>
    <row r="43" spans="1:12" customHeight="1" ht="12.75">
      <c r="A43" s="52"/>
      <c r="B43" s="52"/>
      <c r="C43" s="52"/>
      <c r="D43" s="52"/>
      <c r="E43" s="52"/>
      <c r="F43" s="52"/>
      <c r="G43" s="52"/>
      <c r="H43" s="52"/>
      <c r="I43" s="52"/>
      <c r="J43" s="52"/>
    </row>
    <row r="44" spans="1:12" customHeight="1" ht="12.75">
      <c r="A44" s="52"/>
      <c r="B44" s="52"/>
      <c r="C44" s="52"/>
      <c r="D44" s="52"/>
      <c r="E44" s="52"/>
      <c r="F44" s="52"/>
      <c r="G44" s="52"/>
      <c r="H44" s="52"/>
      <c r="I44" s="52"/>
      <c r="J44" s="52"/>
    </row>
    <row r="45" spans="1:12" customHeight="1" ht="12.75">
      <c r="A45" s="66"/>
      <c r="B45" s="73" t="s">
        <v>31</v>
      </c>
      <c r="C45" s="73"/>
      <c r="D45" s="73"/>
      <c r="E45" s="66"/>
      <c r="F45" s="66"/>
      <c r="G45" s="73" t="s">
        <v>32</v>
      </c>
      <c r="H45" s="73"/>
      <c r="I45" s="73"/>
      <c r="J45" s="73"/>
    </row>
    <row r="48" spans="1:12" customHeight="1" ht="12.75">
      <c r="I48" s="1"/>
      <c r="J48" s="1"/>
    </row>
    <row r="49" spans="1:12" customHeight="1" ht="12.75">
      <c r="I49" s="1"/>
      <c r="J49" s="1"/>
    </row>
    <row r="50" spans="1:12" customHeight="1" ht="12.75">
      <c r="I50" s="1"/>
      <c r="J50" s="1"/>
    </row>
    <row r="51" spans="1:12" customHeight="1" ht="12.75">
      <c r="I51" s="1"/>
      <c r="J51" s="1"/>
    </row>
    <row r="52" spans="1:12" customHeight="1" ht="12.75">
      <c r="I52" s="1"/>
      <c r="J52" s="1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E28:F28"/>
    <mergeCell ref="E29:F29"/>
    <mergeCell ref="B28:D28"/>
    <mergeCell ref="B29:D29"/>
    <mergeCell ref="F8:H8"/>
    <mergeCell ref="E18:F20"/>
    <mergeCell ref="E21:F21"/>
    <mergeCell ref="E22:F22"/>
    <mergeCell ref="E23:F23"/>
    <mergeCell ref="J18:J19"/>
    <mergeCell ref="H18:H20"/>
    <mergeCell ref="D8:E8"/>
    <mergeCell ref="A18:A20"/>
    <mergeCell ref="A7:J7"/>
    <mergeCell ref="B25:D25"/>
    <mergeCell ref="B18:D20"/>
    <mergeCell ref="B22:D22"/>
    <mergeCell ref="B23:D23"/>
    <mergeCell ref="B24:D24"/>
    <mergeCell ref="I18:I19"/>
    <mergeCell ref="G18:G20"/>
    <mergeCell ref="B21:D21"/>
    <mergeCell ref="B30:D30"/>
    <mergeCell ref="B26:D26"/>
    <mergeCell ref="B27:D27"/>
    <mergeCell ref="E24:F24"/>
    <mergeCell ref="B31:D31"/>
    <mergeCell ref="E31:F31"/>
    <mergeCell ref="E30:F30"/>
    <mergeCell ref="E25:F25"/>
    <mergeCell ref="E26:F26"/>
    <mergeCell ref="E27:F27"/>
    <mergeCell ref="B37:D37"/>
    <mergeCell ref="B38:D38"/>
    <mergeCell ref="B45:D45"/>
    <mergeCell ref="G37:J37"/>
    <mergeCell ref="G38:J38"/>
    <mergeCell ref="G45:J45"/>
  </mergeCells>
  <printOptions gridLines="false" gridLinesSet="true" horizontalCentered="true"/>
  <pageMargins left="0.407480315" right="0" top="0.51181102362205" bottom="0.39370078740157" header="0.51181102362205" footer="0.31496062992126"/>
  <pageSetup paperSize="9" orientation="portrait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39"/>
  <sheetViews>
    <sheetView tabSelected="0" workbookViewId="0" showGridLines="true" showRowColHeaders="1">
      <selection activeCell="Z10" sqref="Z10"/>
    </sheetView>
  </sheetViews>
  <sheetFormatPr customHeight="true" defaultRowHeight="12.75" outlineLevelRow="0" outlineLevelCol="0"/>
  <cols>
    <col min="1" max="1" width="0.28515625" hidden="true" customWidth="true" style="0"/>
    <col min="2" max="2" width="20" hidden="true" customWidth="true" style="0"/>
    <col min="3" max="3" width="15.28515625" hidden="true" customWidth="true" style="0"/>
    <col min="4" max="4" width="14.85546875" hidden="true" customWidth="true" style="0"/>
    <col min="5" max="5" width="15.85546875" hidden="true" customWidth="true" style="0"/>
    <col min="6" max="6" width="17.42578125" hidden="true" customWidth="true" style="0"/>
    <col min="7" max="7" width="17.85546875" hidden="true" customWidth="true" style="0"/>
    <col min="8" max="8" width="4.85546875" customWidth="true" style="0"/>
    <col min="9" max="9" width="5.7109375" customWidth="true" style="0"/>
    <col min="10" max="10" width="6" customWidth="true" style="0"/>
    <col min="11" max="11" width="6.28515625" customWidth="true" style="0"/>
    <col min="12" max="12" width="5.7109375" customWidth="true" style="0"/>
    <col min="13" max="13" width="6" customWidth="true" style="0"/>
    <col min="15" max="15" width="7" customWidth="true" style="0"/>
    <col min="16" max="16" width="3.42578125" customWidth="true" style="0"/>
    <col min="17" max="17" width="7" customWidth="true" style="0"/>
    <col min="18" max="18" width="5.7109375" customWidth="true" style="0"/>
    <col min="19" max="19" width="6" customWidth="true" style="0"/>
    <col min="20" max="20" width="6.28515625" customWidth="true" style="0"/>
    <col min="21" max="21" width="6.28515625" customWidth="true" style="0"/>
    <col min="22" max="22" width="9" customWidth="true" style="0"/>
  </cols>
  <sheetData>
    <row r="1" spans="1:25" customHeight="1" ht="16.5">
      <c r="A1" s="9" t="e">
        <f>+#REF!</f>
        <v>#REF!</v>
      </c>
      <c r="B1" s="10" t="str">
        <f>IF(UPPER(TRIM("("&amp;B21&amp;B25&amp;B29&amp;B33&amp;B37&amp;")"))="(RUPIAH)","(Nol Rupiah)",TRIM("("&amp;B21&amp;B25&amp;B29&amp;B33&amp;B37&amp;")"))</f>
        <v>()</v>
      </c>
    </row>
    <row r="2" spans="1:25" customHeight="1" ht="43.5">
      <c r="A2" s="11">
        <f>+HPS!J35</f>
        <v/>
      </c>
      <c r="B2" s="10" t="str">
        <f>IF(UPPER(TRIM("("&amp;B22&amp;B26&amp;B30&amp;B34&amp;B38&amp;")"))="(RUPIAH)","(Nol Rupiah)",TRIM("("&amp;B22&amp;B26&amp;B30&amp;B34&amp;B38&amp;")"))</f>
        <v>(Nol Rupiah)</v>
      </c>
      <c r="H2" s="12" t="s">
        <v>33</v>
      </c>
      <c r="I2" s="12" t="s">
        <v>34</v>
      </c>
      <c r="J2" s="12" t="s">
        <v>35</v>
      </c>
      <c r="K2" s="12" t="s">
        <v>36</v>
      </c>
      <c r="L2" s="12" t="s">
        <v>34</v>
      </c>
      <c r="M2" s="12" t="s">
        <v>35</v>
      </c>
      <c r="N2" s="12"/>
      <c r="O2" s="12" t="s">
        <v>37</v>
      </c>
      <c r="P2" s="12" t="s">
        <v>38</v>
      </c>
      <c r="Q2" s="12" t="s">
        <v>36</v>
      </c>
      <c r="R2" s="12" t="s">
        <v>34</v>
      </c>
      <c r="S2" s="12" t="s">
        <v>35</v>
      </c>
      <c r="T2" s="12" t="s">
        <v>36</v>
      </c>
      <c r="U2" s="12" t="s">
        <v>36</v>
      </c>
      <c r="V2" s="12" t="s">
        <v>39</v>
      </c>
    </row>
    <row r="3" spans="1:25" customHeight="1" ht="16.5">
      <c r="A3" s="13"/>
      <c r="B3" s="14"/>
    </row>
    <row r="4" spans="1:25" customHeight="1" ht="12.75">
      <c r="A4" s="15" t="s">
        <v>40</v>
      </c>
      <c r="B4" s="16">
        <f>LEN(A2)</f>
        <v>0</v>
      </c>
    </row>
    <row r="5" spans="1:25" customHeight="1" ht="13.5">
      <c r="A5" s="17"/>
      <c r="B5" s="18"/>
    </row>
    <row r="6" spans="1:25" customHeight="1" ht="35.25">
      <c r="A6" s="19" t="s">
        <v>41</v>
      </c>
      <c r="B6" s="20" t="s">
        <v>42</v>
      </c>
      <c r="H6" s="12" t="s">
        <v>34</v>
      </c>
      <c r="I6" s="12" t="s">
        <v>43</v>
      </c>
      <c r="J6" s="12" t="s">
        <v>34</v>
      </c>
      <c r="K6" s="12" t="s">
        <v>44</v>
      </c>
      <c r="L6" s="12" t="s">
        <v>34</v>
      </c>
      <c r="M6" s="12" t="s">
        <v>36</v>
      </c>
      <c r="N6" s="12" t="s">
        <v>38</v>
      </c>
      <c r="O6" s="12" t="s">
        <v>45</v>
      </c>
      <c r="P6" s="12" t="s">
        <v>37</v>
      </c>
      <c r="Q6" s="12" t="s">
        <v>38</v>
      </c>
      <c r="R6" s="12" t="s">
        <v>37</v>
      </c>
      <c r="S6" s="12" t="s">
        <v>46</v>
      </c>
      <c r="T6" s="12" t="s">
        <v>44</v>
      </c>
      <c r="U6" s="12" t="s">
        <v>46</v>
      </c>
      <c r="V6" s="12" t="s">
        <v>47</v>
      </c>
    </row>
    <row r="7" spans="1:25" customHeight="1" ht="12.75">
      <c r="A7" s="21">
        <v>0.0</v>
      </c>
      <c r="B7" s="22"/>
    </row>
    <row r="8" spans="1:25" customHeight="1" ht="12.75">
      <c r="A8" s="23">
        <v>1</v>
      </c>
      <c r="B8" s="22" t="s">
        <v>48</v>
      </c>
    </row>
    <row r="9" spans="1:25" customHeight="1" ht="12.75">
      <c r="A9" s="23">
        <v>2</v>
      </c>
      <c r="B9" s="22" t="s">
        <v>49</v>
      </c>
    </row>
    <row r="10" spans="1:25" customHeight="1" ht="12.75">
      <c r="A10" s="21">
        <v>3</v>
      </c>
      <c r="B10" s="22" t="s">
        <v>50</v>
      </c>
      <c r="X10">
        <v>150</v>
      </c>
      <c r="Y10">
        <v>1000</v>
      </c>
    </row>
    <row r="11" spans="1:25" customHeight="1" ht="12.75">
      <c r="A11" s="21">
        <v>4</v>
      </c>
      <c r="B11" s="22" t="s">
        <v>51</v>
      </c>
    </row>
    <row r="12" spans="1:25" customHeight="1" ht="12.75">
      <c r="A12" s="21">
        <v>5</v>
      </c>
      <c r="B12" s="22" t="s">
        <v>52</v>
      </c>
      <c r="V12">
        <v>85000</v>
      </c>
    </row>
    <row r="13" spans="1:25" customHeight="1" ht="12.75">
      <c r="A13" s="21">
        <v>6</v>
      </c>
      <c r="B13" s="22" t="s">
        <v>53</v>
      </c>
      <c r="V13">
        <v>30000</v>
      </c>
    </row>
    <row r="14" spans="1:25" customHeight="1" ht="12.75">
      <c r="A14" s="21">
        <v>7</v>
      </c>
      <c r="B14" s="22" t="s">
        <v>54</v>
      </c>
      <c r="O14">
        <v>48000</v>
      </c>
      <c r="P14">
        <v>1.5</v>
      </c>
      <c r="Q14">
        <f>O14*P14</f>
        <v>72000</v>
      </c>
      <c r="V14">
        <f>V12+V13</f>
        <v>115000</v>
      </c>
    </row>
    <row r="15" spans="1:25" customHeight="1" ht="12.75">
      <c r="A15" s="21">
        <v>8</v>
      </c>
      <c r="B15" s="22" t="s">
        <v>55</v>
      </c>
    </row>
    <row r="16" spans="1:25" customHeight="1" ht="13.5">
      <c r="A16" s="24">
        <v>9</v>
      </c>
      <c r="B16" s="25" t="s">
        <v>56</v>
      </c>
    </row>
    <row r="17" spans="1:25" customHeight="1" ht="13.5">
      <c r="A17" s="18"/>
      <c r="B17" s="18"/>
    </row>
    <row r="18" spans="1:25" customHeight="1" ht="13.5">
      <c r="A18" s="26" t="s">
        <v>57</v>
      </c>
      <c r="B18" s="20" t="s">
        <v>58</v>
      </c>
    </row>
    <row r="19" spans="1:25" customHeight="1" ht="12.75">
      <c r="A19" s="27" t="str">
        <f>IF(B4&gt;14,INT(MID(A2,B4-14,1)),"")</f>
        <v/>
      </c>
      <c r="B19" s="28" t="str">
        <f>IF(A19="","",IF(A19=0,"",IF(A19=1,"Seratus ",IF(A19&gt;1,PROPER(VLOOKUP(A19,A7:B16,2))&amp;"ratus "))))</f>
        <v/>
      </c>
    </row>
    <row r="20" spans="1:25" customHeight="1" ht="12.75">
      <c r="A20" s="27" t="str">
        <f>IF(B4&gt;13,INT(MID(A2,B4-13,1)),"")</f>
        <v/>
      </c>
      <c r="B20" s="28" t="str">
        <f>IF(A20="","",IF(A20=0,"",IF(A20=1,IF(A21=0,IF(A19="","Sepuluh ","sepuluh "),IF(A21=1,IF(A19="","Sebelas ","sebelas "),IF(A19="",PROPER(VLOOKUP(A21,A7:B16,2)),VLOOKUP(A21,A7:B16,2))&amp;"belas ")),IF(A20&gt;1,IF(A19="",PROPER(VLOOKUP(A20,A7:B16,2)),VLOOKUP(A20,A7:B16,2))&amp;"puluh "))))</f>
        <v/>
      </c>
    </row>
    <row r="21" spans="1:25" customHeight="1" ht="12.75">
      <c r="A21" s="27" t="str">
        <f>IF(B4&gt;12,INT(MID(A2,B4-12,1)),"")</f>
        <v/>
      </c>
      <c r="B21" s="28" t="str">
        <f>IF(A21="","",IF(A20&lt;&gt;1,IF(A21=0,"",IF(A20="",PROPER(VLOOKUP(A21,A7:B16,2)),VLOOKUP(A21,A7:B16,2))),""))</f>
        <v/>
      </c>
    </row>
    <row r="22" spans="1:25" customHeight="1" ht="12.75">
      <c r="A22" s="29" t="s">
        <v>59</v>
      </c>
      <c r="B22" s="28" t="str">
        <f>IF(AND(A19="",A20="",A21=""),"",B19&amp;B20&amp;B21&amp;IF(AND(A19=0,A20=0,A21=0),"","triliun "))</f>
        <v/>
      </c>
    </row>
    <row r="23" spans="1:25" customHeight="1" ht="12.75">
      <c r="A23" s="27" t="str">
        <f>IF(B4&gt;11,INT(MID(A2,B4-11,1)),"")</f>
        <v/>
      </c>
      <c r="B23" s="28" t="str">
        <f>IF(A23="","",IF(A23=0,"",IF(A23=1,IF(A21="","Seratus ","seratus "),IF(A23&gt;1,IF(A21="",PROPER(VLOOKUP(A23,A7:B16,2)),VLOOKUP(A23,A7:B16,2))&amp;"ratus "))))</f>
        <v/>
      </c>
    </row>
    <row r="24" spans="1:25" customHeight="1" ht="12.75">
      <c r="A24" s="27" t="str">
        <f>IF(B4&gt;10,INT(MID(A2,B4-10,1)),"")</f>
        <v/>
      </c>
      <c r="B24" s="28" t="str">
        <f>IF(A24="","",IF(A24=0,"",IF(A24=1,IF(A25=0,IF(A23="","Sepuluh ","sepuluh "),IF(A25=1,IF(A23="","Sebelas ","sebelas "),IF(A23="",PROPER(VLOOKUP(A25,A7:B16,2)),VLOOKUP(A25,A7:B16,2))&amp;"belas ")),IF(A24&gt;1,IF(A23="",PROPER(VLOOKUP(A24,A7:B16,2)),VLOOKUP(A24,A7:B16,2))&amp;"puluh "))))</f>
        <v/>
      </c>
    </row>
    <row r="25" spans="1:25" customHeight="1" ht="12.75">
      <c r="A25" s="27" t="str">
        <f>IF(B4&gt;9,INT(MID(A2,B4-9,1)),"")</f>
        <v/>
      </c>
      <c r="B25" s="28" t="str">
        <f>IF(A25="","",IF(A24&lt;&gt;1,IF(A25=0,"",IF(A24="",PROPER(VLOOKUP(A25,A7:B16,2)),VLOOKUP(A25,A7:B16,2))),""))</f>
        <v/>
      </c>
    </row>
    <row r="26" spans="1:25" customHeight="1" ht="12.75">
      <c r="A26" s="30" t="s">
        <v>60</v>
      </c>
      <c r="B26" s="28" t="str">
        <f>IF(AND(A23="",A24="",A25=""),"",B23&amp;B24&amp;B25&amp;IF(AND(A23=0,A24=0,A25=0),"","miliar "))</f>
        <v/>
      </c>
    </row>
    <row r="27" spans="1:25" customHeight="1" ht="12.75">
      <c r="A27" s="27" t="str">
        <f>IF(B4&gt;8,INT(MID(A2,B4-8,1)),"")</f>
        <v/>
      </c>
      <c r="B27" s="28" t="str">
        <f>IF(A27="","",IF(A27=0,"",IF(A27=1,IF(A25=""," Seratus "," seratus "),IF(A27&gt;1,IF(A25="",PROPER(VLOOKUP(A27,A7:B16,2)),VLOOKUP(A27,A7:B16,2))&amp;"ratus "))))</f>
        <v/>
      </c>
    </row>
    <row r="28" spans="1:25" customHeight="1" ht="12.75">
      <c r="A28" s="27" t="str">
        <f>IF(B4&gt;7,INT(MID(A2,B4-7,1)),"")</f>
        <v/>
      </c>
      <c r="B28" s="28" t="str">
        <f>IF(A28="","",IF(A28=0,"",IF(A28=1,IF(A29=0,IF(A27=""," Sepuluh "," sepuluh "),IF(A29=1,IF(A27=""," Sebelas "," sebelas "),IF(A27="",PROPER(VLOOKUP(A29,A7:B16,2)),VLOOKUP(A29,A7:B16,2))&amp;"belas ")),IF(A28&gt;1,IF(A27="",PROPER(VLOOKUP(A28,A7:B16,2)),VLOOKUP(A28,A7:B16,2))&amp;"puluh "))))</f>
        <v/>
      </c>
    </row>
    <row r="29" spans="1:25" customHeight="1" ht="12.75">
      <c r="A29" s="27" t="str">
        <f>IF(B4&gt;6,INT(MID(A2,B4-6,1)),"")</f>
        <v/>
      </c>
      <c r="B29" s="28" t="str">
        <f>TRIM(IF(A29="","",IF(A28&lt;&gt;1,IF(A29=0,"",IF(A28="",PROPER(VLOOKUP(A29,A7:B16,2)),VLOOKUP(A29,A7:B16,2))),"")))</f>
        <v/>
      </c>
    </row>
    <row r="30" spans="1:25" customHeight="1" ht="12.75">
      <c r="A30" s="30" t="s">
        <v>61</v>
      </c>
      <c r="B30" s="31" t="str">
        <f>IF(AND(A27="",A28="",A29=""),"",B27&amp;B28&amp;B29&amp;IF(AND(A27=0,A28=0,A29=0),""," juta "))</f>
        <v/>
      </c>
    </row>
    <row r="31" spans="1:25" customHeight="1" ht="12.75">
      <c r="A31" s="27" t="str">
        <f>IF(B4&gt;5,INT(MID(A2,B4-5,1)),"")</f>
        <v/>
      </c>
      <c r="B31" s="28" t="str">
        <f>IF(A31="","",IF(A31=0,"",IF(A31=1,IF(A29="","Seratus ","seratus "),IF(A31&gt;1,IF(A29="",PROPER(VLOOKUP(A31,A7:B16,2)),VLOOKUP(A31,A7:B16,2))&amp;"ratus "))))</f>
        <v/>
      </c>
    </row>
    <row r="32" spans="1:25" customHeight="1" ht="12.75">
      <c r="A32" s="27" t="str">
        <f>IF(B4&gt;4,INT(MID(A2,B4-4,1)),"")</f>
        <v/>
      </c>
      <c r="B32" s="28" t="str">
        <f>IF(A32="","",IF(A32=0,"",IF(A32=1,IF(A33=0,IF(A31="","Sepuluh ","sepuluh "),IF(A33=1,IF(A31="","Sebelas ","sebelas "),IF(A31="",PROPER(VLOOKUP(A33,A7:B16,2)),VLOOKUP(A33,A7:B16,2))&amp;"belas ")),IF(A32&gt;1,IF(A31="",PROPER(VLOOKUP(A32,A7:B16,2)),VLOOKUP(A32,A7:B16,2))&amp;"puluh "))))</f>
        <v/>
      </c>
    </row>
    <row r="33" spans="1:25" customHeight="1" ht="12.75">
      <c r="A33" s="27" t="str">
        <f>IF(B4&gt;3,INT(MID(A2,B4-3,1)),"")</f>
        <v/>
      </c>
      <c r="B33" s="28" t="str">
        <f>TRIM(IF(A33="","",IF(A32&lt;&gt;1,IF(A33=0,"",IF(A32="",PROPER(VLOOKUP(A33,A7:B16,2)),VLOOKUP(A33,A7:B16,2))),"")))</f>
        <v/>
      </c>
    </row>
    <row r="34" spans="1:25" customHeight="1" ht="12.75">
      <c r="A34" s="30" t="s">
        <v>62</v>
      </c>
      <c r="B34" s="31" t="str">
        <f>IF(AND(A31="",A32="",A33=""),"",IF(AND(B31="",B32="",A33&lt;=""),IF(B30&lt;&gt;"",IF(AND(A31=0,A32=0,A33=0),"",B33&amp;" ribu "),IF(A33=0,"",IF(B32="","Seribu ","seribu "))),(B31&amp;B32&amp;B33&amp;IF(AND(A31=0,A32=0,A33=0),""," ribu "))))</f>
        <v/>
      </c>
    </row>
    <row r="35" spans="1:25" customHeight="1" ht="12.75">
      <c r="A35" s="27" t="str">
        <f>IF(B4&gt;2,INT(MID(A2,B4-2,1)),"")</f>
        <v/>
      </c>
      <c r="B35" s="28" t="str">
        <f>IF(A35="","",IF(A35=0,"",IF(A35=1,IF(A33="","Seratus ","seratus "),IF(A35&gt;1,IF(A33="",PROPER(VLOOKUP(A35,A7:B16,2)),VLOOKUP(A35,A7:B16,2))&amp;"ratus "))))</f>
        <v/>
      </c>
    </row>
    <row r="36" spans="1:25" customHeight="1" ht="12.75">
      <c r="A36" s="27" t="str">
        <f>IF(B4&gt;1,INT(MID(A2,B4-1,1)),"")</f>
        <v/>
      </c>
      <c r="B36" s="28" t="str">
        <f>IF(A36="","",IF(A36=0,"",IF(A36=1,IF(A37=0,IF(A35="","Sepuluh ","sepuluh "),IF(A37=1,IF(A35="","Sebelas ","sebelas "),IF(A35="",PROPER(VLOOKUP(A37,A7:B16,2)),VLOOKUP(A37,A7:B16,2))&amp;"belas ")),IF(A36&gt;1,IF(A35="",PROPER(VLOOKUP(A36,A7:B16,2)),VLOOKUP(A36,A7:B16,2))&amp;"puluh "))))</f>
        <v/>
      </c>
    </row>
    <row r="37" spans="1:25" customHeight="1" ht="12.75">
      <c r="A37" s="27" t="str">
        <f>IF(B4&gt;0,INT(MID(A2,B4-0,1)),"")</f>
        <v/>
      </c>
      <c r="B37" s="32" t="str">
        <f>IF(A37="","",IF(A36&lt;&gt;1,IF(A37=0,"",IF(A36="",PROPER(VLOOKUP(A37,A7:B16,2)),VLOOKUP(A37,A7:B16,2))),""))</f>
        <v/>
      </c>
    </row>
    <row r="38" spans="1:25" customHeight="1" ht="13.5">
      <c r="A38" s="33"/>
      <c r="B38" s="25" t="str">
        <f>B35&amp;B36&amp;B37&amp;"rupiah"</f>
        <v>rupiah</v>
      </c>
    </row>
    <row r="39" spans="1:25" customHeight="1" ht="13.5">
      <c r="A39" s="33"/>
      <c r="B39" s="25" t="str">
        <f>B36&amp;B37&amp;B38&amp;" rupiah"</f>
        <v>rupiah rupiah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HPS</vt:lpstr>
      <vt:lpstr>Sheet1</vt:lpstr>
    </vt:vector>
  </TitlesOfParts>
  <Company>PLN Sektor Pandan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Toipansah Dalimunthe SE</dc:creator>
  <cp:lastModifiedBy>ASUS</cp:lastModifiedBy>
  <dcterms:created xsi:type="dcterms:W3CDTF">2003-06-04T11:15:49+07:00</dcterms:created>
  <dcterms:modified xsi:type="dcterms:W3CDTF">2020-12-08T15:18:29+07:00</dcterms:modified>
  <dc:title>Untitled Spreadsheet</dc:title>
  <dc:description/>
  <dc:subject/>
  <cp:keywords/>
  <cp:category/>
</cp:coreProperties>
</file>