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ternant.infoa\Desktop\opti\TRAVAUX\TD2\"/>
    </mc:Choice>
  </mc:AlternateContent>
  <xr:revisionPtr revIDLastSave="0" documentId="13_ncr:1_{9156600D-17DF-42FF-BED3-8390D596E5B1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Ex1 Algorithmes" sheetId="1" r:id="rId1"/>
    <sheet name="Ex2 Plateformes" sheetId="2" r:id="rId2"/>
    <sheet name="Ex3 Candidats" sheetId="3" r:id="rId3"/>
    <sheet name="Ex Supplémentair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2" i="4" l="1"/>
  <c r="L3" i="4"/>
  <c r="L4" i="4"/>
  <c r="L5" i="4"/>
  <c r="L6" i="4"/>
  <c r="L2" i="4"/>
  <c r="K3" i="4"/>
  <c r="K4" i="4"/>
  <c r="K5" i="4"/>
  <c r="K6" i="4"/>
  <c r="K2" i="4"/>
  <c r="J3" i="4"/>
  <c r="J4" i="4"/>
  <c r="J5" i="4"/>
  <c r="J6" i="4"/>
  <c r="M6" i="4" s="1"/>
  <c r="J2" i="4"/>
  <c r="G3" i="4"/>
  <c r="G4" i="4"/>
  <c r="G5" i="4"/>
  <c r="G6" i="4"/>
  <c r="G2" i="4"/>
  <c r="F3" i="4"/>
  <c r="F4" i="4"/>
  <c r="F5" i="4"/>
  <c r="F6" i="4"/>
  <c r="F2" i="4"/>
  <c r="E3" i="4"/>
  <c r="E4" i="4"/>
  <c r="E5" i="4"/>
  <c r="E6" i="4"/>
  <c r="E2" i="4"/>
  <c r="M3" i="4"/>
  <c r="M4" i="4"/>
  <c r="M5" i="4"/>
  <c r="E3" i="3"/>
  <c r="E4" i="3"/>
  <c r="E6" i="3"/>
  <c r="E5" i="3"/>
  <c r="E2" i="3"/>
  <c r="F5" i="3" s="1"/>
  <c r="F2" i="3" l="1"/>
  <c r="F3" i="3"/>
  <c r="F6" i="3"/>
  <c r="F4" i="3"/>
</calcChain>
</file>

<file path=xl/sharedStrings.xml><?xml version="1.0" encoding="utf-8"?>
<sst xmlns="http://schemas.openxmlformats.org/spreadsheetml/2006/main" count="60" uniqueCount="45">
  <si>
    <t>Algorithme</t>
  </si>
  <si>
    <t>Dominé</t>
  </si>
  <si>
    <t>A</t>
  </si>
  <si>
    <t>B</t>
  </si>
  <si>
    <t>C</t>
  </si>
  <si>
    <t>D</t>
  </si>
  <si>
    <t>E</t>
  </si>
  <si>
    <t>F</t>
  </si>
  <si>
    <t>G</t>
  </si>
  <si>
    <t>Plateforme</t>
  </si>
  <si>
    <t>P3</t>
  </si>
  <si>
    <t>P5</t>
  </si>
  <si>
    <t>P1</t>
  </si>
  <si>
    <t>P2</t>
  </si>
  <si>
    <t>P6</t>
  </si>
  <si>
    <t>P4</t>
  </si>
  <si>
    <t>Candidat</t>
  </si>
  <si>
    <t>Solution</t>
  </si>
  <si>
    <t>Taux compression</t>
  </si>
  <si>
    <t>Temps compression (s)</t>
  </si>
  <si>
    <t>Pareto Front</t>
  </si>
  <si>
    <t>Fonctionnalités note</t>
  </si>
  <si>
    <t>Coût k€</t>
  </si>
  <si>
    <t>Fonct Norm</t>
  </si>
  <si>
    <t>Cout Norm</t>
  </si>
  <si>
    <t>Score Agrégé</t>
  </si>
  <si>
    <t>Compétences Techniques</t>
  </si>
  <si>
    <t>Aptitudes Interpersonnelles</t>
  </si>
  <si>
    <t>Expérience Professionnelle</t>
  </si>
  <si>
    <t>Note Pondéré</t>
  </si>
  <si>
    <t>Points Expérience Pro</t>
  </si>
  <si>
    <t>Points Compétences Techniques</t>
  </si>
  <si>
    <t>Points Aptitudes Interpersonnelles</t>
  </si>
  <si>
    <t>Points Surclassement</t>
  </si>
  <si>
    <t>Consommation d'électricité (kWh)</t>
  </si>
  <si>
    <t>Coûts de mise en oeuvre (€)</t>
  </si>
  <si>
    <t>Durabilité environnementale (DE)</t>
  </si>
  <si>
    <t>Rang CE</t>
  </si>
  <si>
    <t>Rang CO</t>
  </si>
  <si>
    <t>Rang DE</t>
  </si>
  <si>
    <t>CE Norm</t>
  </si>
  <si>
    <t>Pareto Non Dominée</t>
  </si>
  <si>
    <t>CO Norm</t>
  </si>
  <si>
    <t>DE Norm</t>
  </si>
  <si>
    <t>Poids de préférence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</si>
</sst>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3" formatCode="0%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295275</xdr:colOff>
      <xdr:row>1</xdr:row>
      <xdr:rowOff>76200</xdr:rowOff>
    </xdr:from>
    <xdr:to>
      <xdr:col>14</xdr:col>
      <xdr:colOff>292237</xdr:colOff>
      <xdr:row>20</xdr:row>
      <xdr:rowOff>82303</xdr:rowOff>
    </xdr:to>
    <xdr:pic>
      <xdr:nvPicPr>
        <xdr:cNvPr id="2" name="Picture 1" descr="ex1_scatter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2875" y="266700"/>
          <a:ext cx="4873762" cy="36256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9</xdr:row>
      <xdr:rowOff>133350</xdr:rowOff>
    </xdr:from>
    <xdr:to>
      <xdr:col>4</xdr:col>
      <xdr:colOff>882787</xdr:colOff>
      <xdr:row>28</xdr:row>
      <xdr:rowOff>139453</xdr:rowOff>
    </xdr:to>
    <xdr:pic>
      <xdr:nvPicPr>
        <xdr:cNvPr id="2" name="Picture 1" descr="ex2_scatter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1847850"/>
          <a:ext cx="4873762" cy="36256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14</xdr:row>
      <xdr:rowOff>0</xdr:rowOff>
    </xdr:from>
    <xdr:to>
      <xdr:col>3</xdr:col>
      <xdr:colOff>76972</xdr:colOff>
      <xdr:row>33</xdr:row>
      <xdr:rowOff>15247</xdr:rowOff>
    </xdr:to>
    <xdr:pic>
      <xdr:nvPicPr>
        <xdr:cNvPr id="2" name="Picture 1" descr="ex3_bar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2667000"/>
          <a:ext cx="4782322" cy="36347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10</xdr:row>
      <xdr:rowOff>0</xdr:rowOff>
    </xdr:from>
    <xdr:to>
      <xdr:col>2</xdr:col>
      <xdr:colOff>1889770</xdr:colOff>
      <xdr:row>29</xdr:row>
      <xdr:rowOff>15247</xdr:rowOff>
    </xdr:to>
    <xdr:pic>
      <xdr:nvPicPr>
        <xdr:cNvPr id="2" name="Picture 1" descr="ex_suppl_bar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905000"/>
          <a:ext cx="4937770" cy="36347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3A29C-CCFF-41E2-999B-FF9C39C2CA17}" name="Tableau1" displayName="Tableau1" ref="A1:E8" totalsRowShown="0" headerRowDxfId="10" headerRowBorderDxfId="12" tableBorderDxfId="13">
  <autoFilter ref="A1:E8" xr:uid="{CA13A29C-CCFF-41E2-999B-FF9C39C2CA17}"/>
  <tableColumns count="5">
    <tableColumn id="1" xr3:uid="{D7782573-52C4-4AFC-9AA2-FAC8108BA1A2}" name="Algorithme"/>
    <tableColumn id="2" xr3:uid="{A6E793F5-EACD-4D24-BDFE-172AA9B40CFA}" name="Taux compression" dataDxfId="11"/>
    <tableColumn id="3" xr3:uid="{217AF3DA-41AD-4EC7-ACB3-F1F47D42E111}" name="Temps compression (s)"/>
    <tableColumn id="4" xr3:uid="{99840D76-33FD-4179-9458-EF86E721146B}" name="Dominé"/>
    <tableColumn id="5" xr3:uid="{ACB144A8-9040-4CEA-AC20-D92ED933224B}" name="Pareto Front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576F82-60FC-4214-830C-0A0260C40A87}" name="Tableau2" displayName="Tableau2" ref="A1:H7" totalsRowShown="0" headerRowDxfId="7" headerRowBorderDxfId="8" tableBorderDxfId="9">
  <autoFilter ref="A1:H7" xr:uid="{31576F82-60FC-4214-830C-0A0260C40A87}"/>
  <sortState xmlns:xlrd2="http://schemas.microsoft.com/office/spreadsheetml/2017/richdata2" ref="A2:H7">
    <sortCondition ref="A1:A7"/>
  </sortState>
  <tableColumns count="8">
    <tableColumn id="1" xr3:uid="{002005CB-5558-4226-9DC7-7FA1AC4C9AD4}" name="Plateforme"/>
    <tableColumn id="2" xr3:uid="{BC64F98F-AE8C-43B5-9F95-5A5AD387508C}" name="Fonctionnalités note"/>
    <tableColumn id="3" xr3:uid="{2992E739-AF67-4F6B-A304-3CE3E5E39CD0}" name="Coût k€"/>
    <tableColumn id="4" xr3:uid="{91EBA71E-D729-4662-AD99-3D17BBEFE6FE}" name="Dominé"/>
    <tableColumn id="5" xr3:uid="{243CF742-2014-4873-B1C3-AF6964B01F10}" name="Pareto Front"/>
    <tableColumn id="6" xr3:uid="{74F52E2D-2FDC-4574-AD0B-05508DC58BB8}" name="Fonct Norm"/>
    <tableColumn id="7" xr3:uid="{AB029765-2C03-4C78-948E-72CD09974378}" name="Cout Norm"/>
    <tableColumn id="8" xr3:uid="{D3B16D71-1323-43C9-A287-E179152730D0}" name="Score Agrégé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38E7E9-BFA8-4270-939F-41795AF26CB8}" name="Tableau3" displayName="Tableau3" ref="A1:I6" totalsRowShown="0" headerRowDxfId="4" headerRowBorderDxfId="5" tableBorderDxfId="6">
  <autoFilter ref="A1:I6" xr:uid="{3938E7E9-BFA8-4270-939F-41795AF26CB8}"/>
  <sortState xmlns:xlrd2="http://schemas.microsoft.com/office/spreadsheetml/2017/richdata2" ref="A2:I6">
    <sortCondition descending="1" ref="E1:E6"/>
  </sortState>
  <tableColumns count="9">
    <tableColumn id="1" xr3:uid="{B23E9DDF-2237-4BC6-A497-88BE9C5CC7FB}" name="Candidat"/>
    <tableColumn id="2" xr3:uid="{18B88FD0-ACD9-46F5-B4BC-9ED7B7B0E307}" name="Expérience Professionnelle"/>
    <tableColumn id="3" xr3:uid="{77BC2F6E-1FA9-4455-848A-316D3E8C23BD}" name="Compétences Techniques"/>
    <tableColumn id="4" xr3:uid="{E7F363CE-FC5B-4105-9464-B560202293B6}" name="Aptitudes Interpersonnelles"/>
    <tableColumn id="5" xr3:uid="{EDF777B0-BB0C-4D8F-ADFE-DEB8732B8F0C}" name="Note Pondéré">
      <calculatedColumnFormula>Tableau3[[#This Row],[Expérience Professionnelle]]*$B$8+Tableau3[[#This Row],[Compétences Techniques]]*$C$8+Tableau3[[#This Row],[Aptitudes Interpersonnelles]]*$D$8</calculatedColumnFormula>
    </tableColumn>
    <tableColumn id="6" xr3:uid="{46054788-07AA-4898-B392-79759DECEEA2}" name="Points Expérience Pro">
      <calculatedColumnFormula>RANK(Tableau3[[#This Row],[Note Pondéré]],Tableau3[Note Pondéré],0)</calculatedColumnFormula>
    </tableColumn>
    <tableColumn id="7" xr3:uid="{D808FA67-BAE5-456F-9B3F-2A92C0767ABD}" name="Points Compétences Techniques"/>
    <tableColumn id="8" xr3:uid="{E6E3E9D3-EC94-4239-B2EF-09E0761B27EC}" name="Points Aptitudes Interpersonnelles"/>
    <tableColumn id="9" xr3:uid="{51983CC9-B04A-4D9A-884F-AFC13FD1D312}" name="Points Surclassement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84FB2-6801-4AD5-A645-E7FE70744DFA}" name="Tableau4" displayName="Tableau4" ref="A1:M6" totalsRowShown="0" headerRowDxfId="1" headerRowBorderDxfId="2" tableBorderDxfId="3">
  <autoFilter ref="A1:M6" xr:uid="{20A84FB2-6801-4AD5-A645-E7FE70744DFA}"/>
  <tableColumns count="13">
    <tableColumn id="1" xr3:uid="{97523682-BA03-45D7-AD6D-41BBFB97BBB1}" name="Solution"/>
    <tableColumn id="2" xr3:uid="{8D525EFE-26AA-4E48-963C-04ACC8B9FAD9}" name="Consommation d'électricité (kWh)"/>
    <tableColumn id="3" xr3:uid="{022407E9-B056-44AF-8D14-90AC95946ABB}" name="Coûts de mise en oeuvre (€)"/>
    <tableColumn id="4" xr3:uid="{536693C4-ED5B-4F9B-988F-1309DDFFAAD3}" name="Durabilité environnementale (DE)" dataDxfId="0"/>
    <tableColumn id="5" xr3:uid="{77F8ACA6-5A02-4C28-8AFD-AB1A5375E8ED}" name="Rang CE">
      <calculatedColumnFormula>RANK(Tableau4[[#This Row],[Consommation d''électricité (kWh)]],Tableau4[Consommation d''électricité (kWh)],0)</calculatedColumnFormula>
    </tableColumn>
    <tableColumn id="6" xr3:uid="{CCB25F53-FA93-46E2-A2B4-A06646496EF3}" name="Rang CO">
      <calculatedColumnFormula>RANK(Tableau4[[#This Row],[Coûts de mise en oeuvre (€)]],Tableau4[Coûts de mise en oeuvre (€)],0)</calculatedColumnFormula>
    </tableColumn>
    <tableColumn id="7" xr3:uid="{01AAF263-DCBC-4D77-8A46-8EFFA9D6CCE5}" name="Rang DE">
      <calculatedColumnFormula>RANK(Tableau4[[#This Row],[Durabilité environnementale (DE)]],Tableau4[Durabilité environnementale (DE)],0)</calculatedColumnFormula>
    </tableColumn>
    <tableColumn id="8" xr3:uid="{46FF39B6-94AF-432A-B813-0229D84EB981}" name="Dominé"/>
    <tableColumn id="9" xr3:uid="{21111736-4C0C-482F-9AED-0934F09C67CF}" name="Pareto Non Dominée"/>
    <tableColumn id="10" xr3:uid="{F3393E7E-FE69-4D2F-930A-A381CB75A05E}" name="CE Norm">
      <calculatedColumnFormula>(120-Tableau4[[#This Row],[Consommation d''électricité (kWh)]])/(120-90)</calculatedColumnFormula>
    </tableColumn>
    <tableColumn id="11" xr3:uid="{0220AC3E-2D3C-45E8-9ED9-5924A65555A1}" name="CO Norm">
      <calculatedColumnFormula>(5500-Tableau4[[#This Row],[Coûts de mise en oeuvre (€)]])/(5500-4500)</calculatedColumnFormula>
    </tableColumn>
    <tableColumn id="12" xr3:uid="{ED3E0BB6-7911-4304-BB60-997D5ECA25F5}" name="DE Norm">
      <calculatedColumnFormula>(Tableau4[[#This Row],[Durabilité environnementale (DE)]]-0.6)/(0.8-0.6)</calculatedColumnFormula>
    </tableColumn>
    <tableColumn id="13" xr3:uid="{DD9606D8-4464-4A71-A581-452600B860E6}" name="Score Agrégé">
      <calculatedColumnFormula>$B$8*Tableau4[[#This Row],[CE Norm]]+$C$8*Tableau4[[#This Row],[CO Norm]]*$D$8*Tableau4[[#This Row],[DE Norm]]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0" sqref="B40"/>
    </sheetView>
  </sheetViews>
  <sheetFormatPr baseColWidth="10" defaultColWidth="9.140625" defaultRowHeight="15" x14ac:dyDescent="0.25"/>
  <cols>
    <col min="1" max="1" width="15.5703125" bestFit="1" customWidth="1"/>
    <col min="2" max="2" width="21.42578125" bestFit="1" customWidth="1"/>
    <col min="3" max="3" width="26.140625" bestFit="1" customWidth="1"/>
    <col min="4" max="4" width="12.5703125" bestFit="1" customWidth="1"/>
    <col min="5" max="5" width="16.5703125" bestFit="1" customWidth="1"/>
  </cols>
  <sheetData>
    <row r="1" spans="1:5" x14ac:dyDescent="0.25">
      <c r="A1" s="4" t="s">
        <v>0</v>
      </c>
      <c r="B1" s="4" t="s">
        <v>18</v>
      </c>
      <c r="C1" s="4" t="s">
        <v>19</v>
      </c>
      <c r="D1" s="4" t="s">
        <v>1</v>
      </c>
      <c r="E1" s="4" t="s">
        <v>20</v>
      </c>
    </row>
    <row r="2" spans="1:5" x14ac:dyDescent="0.25">
      <c r="A2" t="s">
        <v>2</v>
      </c>
      <c r="B2" s="1">
        <v>0.8</v>
      </c>
      <c r="C2">
        <v>20</v>
      </c>
      <c r="D2" t="b">
        <v>0</v>
      </c>
      <c r="E2" t="b">
        <v>1</v>
      </c>
    </row>
    <row r="3" spans="1:5" x14ac:dyDescent="0.25">
      <c r="A3" t="s">
        <v>3</v>
      </c>
      <c r="B3" s="1">
        <v>0.85</v>
      </c>
      <c r="C3">
        <v>25</v>
      </c>
      <c r="D3" t="b">
        <v>0</v>
      </c>
      <c r="E3" t="b">
        <v>1</v>
      </c>
    </row>
    <row r="4" spans="1:5" x14ac:dyDescent="0.25">
      <c r="A4" t="s">
        <v>4</v>
      </c>
      <c r="B4" s="1">
        <v>0.7</v>
      </c>
      <c r="C4">
        <v>15</v>
      </c>
      <c r="D4" t="b">
        <v>0</v>
      </c>
      <c r="E4" t="b">
        <v>1</v>
      </c>
    </row>
    <row r="5" spans="1:5" x14ac:dyDescent="0.25">
      <c r="A5" t="s">
        <v>5</v>
      </c>
      <c r="B5" s="1">
        <v>0.9</v>
      </c>
      <c r="C5">
        <v>30</v>
      </c>
      <c r="D5" t="b">
        <v>0</v>
      </c>
      <c r="E5" t="b">
        <v>1</v>
      </c>
    </row>
    <row r="6" spans="1:5" x14ac:dyDescent="0.25">
      <c r="A6" t="s">
        <v>6</v>
      </c>
      <c r="B6" s="1">
        <v>0.75</v>
      </c>
      <c r="C6">
        <v>18</v>
      </c>
      <c r="D6" t="b">
        <v>0</v>
      </c>
      <c r="E6" t="b">
        <v>1</v>
      </c>
    </row>
    <row r="7" spans="1:5" x14ac:dyDescent="0.25">
      <c r="A7" s="2" t="s">
        <v>7</v>
      </c>
      <c r="B7" s="3">
        <v>0.75</v>
      </c>
      <c r="C7" s="2">
        <v>20</v>
      </c>
      <c r="D7" s="2" t="b">
        <v>1</v>
      </c>
      <c r="E7" s="2" t="b">
        <v>0</v>
      </c>
    </row>
    <row r="8" spans="1:5" x14ac:dyDescent="0.25">
      <c r="A8" s="2" t="s">
        <v>8</v>
      </c>
      <c r="B8" s="3">
        <v>0.8</v>
      </c>
      <c r="C8" s="2">
        <v>25</v>
      </c>
      <c r="D8" s="2" t="b">
        <v>1</v>
      </c>
      <c r="E8" s="2" t="b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G4" sqref="G4"/>
    </sheetView>
  </sheetViews>
  <sheetFormatPr baseColWidth="10" defaultColWidth="9.140625" defaultRowHeight="15" x14ac:dyDescent="0.25"/>
  <cols>
    <col min="1" max="1" width="15.5703125" bestFit="1" customWidth="1"/>
    <col min="2" max="2" width="24" bestFit="1" customWidth="1"/>
    <col min="3" max="3" width="12.140625" bestFit="1" customWidth="1"/>
    <col min="4" max="4" width="12.5703125" bestFit="1" customWidth="1"/>
    <col min="5" max="5" width="16.5703125" bestFit="1" customWidth="1"/>
    <col min="6" max="6" width="15.85546875" bestFit="1" customWidth="1"/>
    <col min="7" max="7" width="15.140625" bestFit="1" customWidth="1"/>
    <col min="8" max="8" width="17.140625" bestFit="1" customWidth="1"/>
  </cols>
  <sheetData>
    <row r="1" spans="1:8" x14ac:dyDescent="0.25">
      <c r="A1" s="4" t="s">
        <v>9</v>
      </c>
      <c r="B1" s="4" t="s">
        <v>21</v>
      </c>
      <c r="C1" s="4" t="s">
        <v>22</v>
      </c>
      <c r="D1" s="4" t="s">
        <v>1</v>
      </c>
      <c r="E1" s="4" t="s">
        <v>20</v>
      </c>
      <c r="F1" s="4" t="s">
        <v>23</v>
      </c>
      <c r="G1" s="4" t="s">
        <v>24</v>
      </c>
      <c r="H1" s="4" t="s">
        <v>25</v>
      </c>
    </row>
    <row r="2" spans="1:8" x14ac:dyDescent="0.25">
      <c r="A2" t="s">
        <v>12</v>
      </c>
      <c r="B2">
        <v>8</v>
      </c>
      <c r="C2">
        <v>50</v>
      </c>
      <c r="D2" t="b">
        <v>0</v>
      </c>
      <c r="E2" t="b">
        <v>1</v>
      </c>
      <c r="F2">
        <v>0.66666666666666663</v>
      </c>
      <c r="G2">
        <v>0.35714285714285721</v>
      </c>
      <c r="H2">
        <v>0.54285714285714282</v>
      </c>
    </row>
    <row r="3" spans="1:8" x14ac:dyDescent="0.25">
      <c r="A3" t="s">
        <v>13</v>
      </c>
      <c r="B3">
        <v>7</v>
      </c>
      <c r="C3">
        <v>40</v>
      </c>
      <c r="D3" t="b">
        <v>0</v>
      </c>
      <c r="E3" t="b">
        <v>1</v>
      </c>
      <c r="F3">
        <v>0.33333333333333331</v>
      </c>
      <c r="G3">
        <v>0.7142857142857143</v>
      </c>
      <c r="H3">
        <v>0.48571428571428582</v>
      </c>
    </row>
    <row r="4" spans="1:8" x14ac:dyDescent="0.25">
      <c r="A4" t="s">
        <v>10</v>
      </c>
      <c r="B4">
        <v>9</v>
      </c>
      <c r="C4">
        <v>55</v>
      </c>
      <c r="D4" t="b">
        <v>0</v>
      </c>
      <c r="E4" t="b">
        <v>1</v>
      </c>
      <c r="F4">
        <v>1</v>
      </c>
      <c r="G4">
        <v>0.1785714285714286</v>
      </c>
      <c r="H4">
        <v>0.67142857142857137</v>
      </c>
    </row>
    <row r="5" spans="1:8" x14ac:dyDescent="0.25">
      <c r="A5" s="2" t="s">
        <v>15</v>
      </c>
      <c r="B5" s="2">
        <v>6</v>
      </c>
      <c r="C5" s="2">
        <v>35</v>
      </c>
      <c r="D5" s="2" t="b">
        <v>1</v>
      </c>
      <c r="E5" s="2" t="b">
        <v>0</v>
      </c>
      <c r="F5" s="2">
        <v>0</v>
      </c>
      <c r="G5" s="2">
        <v>0.8928571428571429</v>
      </c>
      <c r="H5" s="2">
        <v>0.35714285714285721</v>
      </c>
    </row>
    <row r="6" spans="1:8" x14ac:dyDescent="0.25">
      <c r="A6" s="2" t="s">
        <v>11</v>
      </c>
      <c r="B6" s="2">
        <v>9</v>
      </c>
      <c r="C6" s="2">
        <v>60</v>
      </c>
      <c r="D6" s="2" t="b">
        <v>1</v>
      </c>
      <c r="E6" s="2" t="b">
        <v>0</v>
      </c>
      <c r="F6" s="2">
        <v>1</v>
      </c>
      <c r="G6" s="2">
        <v>0</v>
      </c>
      <c r="H6" s="2">
        <v>0.6</v>
      </c>
    </row>
    <row r="7" spans="1:8" x14ac:dyDescent="0.25">
      <c r="A7" t="s">
        <v>14</v>
      </c>
      <c r="B7">
        <v>6</v>
      </c>
      <c r="C7">
        <v>32</v>
      </c>
      <c r="D7" t="b">
        <v>0</v>
      </c>
      <c r="E7" t="b">
        <v>1</v>
      </c>
      <c r="F7">
        <v>0</v>
      </c>
      <c r="G7">
        <v>1</v>
      </c>
      <c r="H7">
        <v>0.4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workbookViewId="0">
      <selection activeCell="D8" sqref="A8:D8"/>
    </sheetView>
  </sheetViews>
  <sheetFormatPr baseColWidth="10" defaultColWidth="9.140625" defaultRowHeight="15" x14ac:dyDescent="0.25"/>
  <cols>
    <col min="1" max="1" width="19" bestFit="1" customWidth="1"/>
    <col min="2" max="2" width="27.42578125" customWidth="1"/>
    <col min="3" max="3" width="25.85546875" customWidth="1"/>
    <col min="4" max="4" width="28.140625" customWidth="1"/>
    <col min="5" max="5" width="15.5703125" customWidth="1"/>
    <col min="6" max="6" width="25" bestFit="1" customWidth="1"/>
    <col min="7" max="7" width="34.7109375" bestFit="1" customWidth="1"/>
    <col min="8" max="8" width="37.140625" bestFit="1" customWidth="1"/>
    <col min="9" max="9" width="22" customWidth="1"/>
  </cols>
  <sheetData>
    <row r="1" spans="1:9" x14ac:dyDescent="0.25">
      <c r="A1" s="4" t="s">
        <v>16</v>
      </c>
      <c r="B1" s="4" t="s">
        <v>28</v>
      </c>
      <c r="C1" s="4" t="s">
        <v>26</v>
      </c>
      <c r="D1" s="4" t="s">
        <v>27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</row>
    <row r="2" spans="1:9" x14ac:dyDescent="0.25">
      <c r="A2" t="s">
        <v>3</v>
      </c>
      <c r="B2">
        <v>9</v>
      </c>
      <c r="C2">
        <v>8</v>
      </c>
      <c r="D2">
        <v>7</v>
      </c>
      <c r="E2">
        <f>Tableau3[[#This Row],[Expérience Professionnelle]]*$B$8+Tableau3[[#This Row],[Compétences Techniques]]*$C$8+Tableau3[[#This Row],[Aptitudes Interpersonnelles]]*$D$8</f>
        <v>8.2000000000000011</v>
      </c>
      <c r="F2">
        <f>RANK(Tableau3[[#This Row],[Note Pondéré]],Tableau3[Note Pondéré],0)</f>
        <v>1</v>
      </c>
      <c r="G2">
        <v>4</v>
      </c>
      <c r="H2">
        <v>3</v>
      </c>
      <c r="I2">
        <v>12</v>
      </c>
    </row>
    <row r="3" spans="1:9" x14ac:dyDescent="0.25">
      <c r="A3" t="s">
        <v>5</v>
      </c>
      <c r="B3">
        <v>6</v>
      </c>
      <c r="C3">
        <v>9</v>
      </c>
      <c r="D3">
        <v>8</v>
      </c>
      <c r="E3">
        <f>Tableau3[[#This Row],[Expérience Professionnelle]]*$B$8+Tableau3[[#This Row],[Compétences Techniques]]*$C$8+Tableau3[[#This Row],[Aptitudes Interpersonnelles]]*$D$8</f>
        <v>7.6</v>
      </c>
      <c r="F3">
        <f>RANK(Tableau3[[#This Row],[Note Pondéré]],Tableau3[Note Pondéré],0)</f>
        <v>2</v>
      </c>
      <c r="G3">
        <v>5</v>
      </c>
      <c r="H3">
        <v>4</v>
      </c>
      <c r="I3">
        <v>10</v>
      </c>
    </row>
    <row r="4" spans="1:9" x14ac:dyDescent="0.25">
      <c r="A4" t="s">
        <v>2</v>
      </c>
      <c r="B4">
        <v>8</v>
      </c>
      <c r="C4">
        <v>7</v>
      </c>
      <c r="D4">
        <v>6</v>
      </c>
      <c r="E4">
        <f>Tableau3[[#This Row],[Expérience Professionnelle]]*$B$8+Tableau3[[#This Row],[Compétences Techniques]]*$C$8+Tableau3[[#This Row],[Aptitudes Interpersonnelles]]*$D$8</f>
        <v>7.2</v>
      </c>
      <c r="F4">
        <f>RANK(Tableau3[[#This Row],[Note Pondéré]],Tableau3[Note Pondéré],0)</f>
        <v>3</v>
      </c>
      <c r="G4">
        <v>2</v>
      </c>
      <c r="H4">
        <v>2</v>
      </c>
      <c r="I4">
        <v>8</v>
      </c>
    </row>
    <row r="5" spans="1:9" x14ac:dyDescent="0.25">
      <c r="A5" t="s">
        <v>6</v>
      </c>
      <c r="B5">
        <v>7</v>
      </c>
      <c r="C5">
        <v>8</v>
      </c>
      <c r="D5">
        <v>6</v>
      </c>
      <c r="E5">
        <f>Tableau3[[#This Row],[Expérience Professionnelle]]*$B$8+Tableau3[[#This Row],[Compétences Techniques]]*$C$8+Tableau3[[#This Row],[Aptitudes Interpersonnelles]]*$D$8</f>
        <v>7.2</v>
      </c>
      <c r="F5">
        <f>RANK(Tableau3[[#This Row],[Note Pondéré]],Tableau3[Note Pondéré],0)</f>
        <v>3</v>
      </c>
      <c r="G5">
        <v>4</v>
      </c>
      <c r="H5">
        <v>2</v>
      </c>
      <c r="I5">
        <v>9</v>
      </c>
    </row>
    <row r="6" spans="1:9" x14ac:dyDescent="0.25">
      <c r="A6" t="s">
        <v>4</v>
      </c>
      <c r="B6">
        <v>7</v>
      </c>
      <c r="C6">
        <v>6</v>
      </c>
      <c r="D6">
        <v>9</v>
      </c>
      <c r="E6">
        <f>Tableau3[[#This Row],[Expérience Professionnelle]]*$B$8+Tableau3[[#This Row],[Compétences Techniques]]*$C$8+Tableau3[[#This Row],[Aptitudes Interpersonnelles]]*$D$8</f>
        <v>7.0000000000000009</v>
      </c>
      <c r="F6">
        <f>RANK(Tableau3[[#This Row],[Note Pondéré]],Tableau3[Note Pondéré],0)</f>
        <v>5</v>
      </c>
      <c r="G6">
        <v>1</v>
      </c>
      <c r="H6">
        <v>5</v>
      </c>
      <c r="I6">
        <v>9</v>
      </c>
    </row>
    <row r="8" spans="1:9" x14ac:dyDescent="0.25">
      <c r="A8" t="s">
        <v>44</v>
      </c>
      <c r="B8">
        <v>0.4</v>
      </c>
      <c r="C8">
        <v>0.4</v>
      </c>
      <c r="D8">
        <v>0.2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"/>
  <sheetViews>
    <sheetView tabSelected="1" workbookViewId="0">
      <selection activeCell="M8" sqref="M8"/>
    </sheetView>
  </sheetViews>
  <sheetFormatPr baseColWidth="10" defaultColWidth="9.140625" defaultRowHeight="15" x14ac:dyDescent="0.25"/>
  <cols>
    <col min="1" max="1" width="13" bestFit="1" customWidth="1"/>
    <col min="2" max="2" width="36.7109375" bestFit="1" customWidth="1"/>
    <col min="3" max="3" width="30.5703125" bestFit="1" customWidth="1"/>
    <col min="4" max="4" width="36.140625" bestFit="1" customWidth="1"/>
    <col min="5" max="5" width="12.42578125" bestFit="1" customWidth="1"/>
    <col min="6" max="6" width="12.85546875" bestFit="1" customWidth="1"/>
    <col min="7" max="8" width="12.5703125" bestFit="1" customWidth="1"/>
    <col min="9" max="9" width="25" bestFit="1" customWidth="1"/>
    <col min="10" max="10" width="13.140625" bestFit="1" customWidth="1"/>
    <col min="11" max="11" width="13.5703125" bestFit="1" customWidth="1"/>
    <col min="12" max="12" width="13.28515625" bestFit="1" customWidth="1"/>
    <col min="13" max="13" width="17.140625" bestFit="1" customWidth="1"/>
  </cols>
  <sheetData>
    <row r="1" spans="1:13" x14ac:dyDescent="0.25">
      <c r="A1" s="4" t="s">
        <v>17</v>
      </c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1</v>
      </c>
      <c r="I1" s="4" t="s">
        <v>41</v>
      </c>
      <c r="J1" s="4" t="s">
        <v>40</v>
      </c>
      <c r="K1" s="4" t="s">
        <v>42</v>
      </c>
      <c r="L1" s="4" t="s">
        <v>43</v>
      </c>
      <c r="M1" s="4" t="s">
        <v>25</v>
      </c>
    </row>
    <row r="2" spans="1:13" x14ac:dyDescent="0.25">
      <c r="A2" t="s">
        <v>2</v>
      </c>
      <c r="B2">
        <v>100</v>
      </c>
      <c r="C2">
        <v>5000</v>
      </c>
      <c r="D2" s="5">
        <v>0.7</v>
      </c>
      <c r="E2">
        <f>RANK(Tableau4[[#This Row],[Consommation d''électricité (kWh)]],Tableau4[Consommation d''électricité (kWh)],0)</f>
        <v>3</v>
      </c>
      <c r="F2">
        <f>RANK(Tableau4[[#This Row],[Coûts de mise en oeuvre (€)]],Tableau4[Coûts de mise en oeuvre (€)],0)</f>
        <v>3</v>
      </c>
      <c r="G2">
        <f>RANK(Tableau4[[#This Row],[Durabilité environnementale (DE)]],Tableau4[Durabilité environnementale (DE)],0)</f>
        <v>3</v>
      </c>
      <c r="H2" t="b">
        <v>0</v>
      </c>
      <c r="I2" t="b">
        <v>1</v>
      </c>
      <c r="J2">
        <f>(120-Tableau4[[#This Row],[Consommation d''électricité (kWh)]])/(120-90)</f>
        <v>0.66666666666666663</v>
      </c>
      <c r="K2">
        <f>(5500-Tableau4[[#This Row],[Coûts de mise en oeuvre (€)]])/(5500-4500)</f>
        <v>0.5</v>
      </c>
      <c r="L2">
        <f>(Tableau4[[#This Row],[Durabilité environnementale (DE)]]-0.6)/(0.8-0.6)</f>
        <v>0.49999999999999972</v>
      </c>
      <c r="M2">
        <f>$B$8*Tableau4[[#This Row],[CE Norm]]+$C$8*Tableau4[[#This Row],[CO Norm]]*$D$8*Tableau4[[#This Row],[DE Norm]]</f>
        <v>0.28916666666666663</v>
      </c>
    </row>
    <row r="3" spans="1:13" x14ac:dyDescent="0.25">
      <c r="A3" t="s">
        <v>3</v>
      </c>
      <c r="B3">
        <v>120</v>
      </c>
      <c r="C3">
        <v>4500</v>
      </c>
      <c r="D3" s="5">
        <v>0.6</v>
      </c>
      <c r="E3">
        <f>RANK(Tableau4[[#This Row],[Consommation d''électricité (kWh)]],Tableau4[Consommation d''électricité (kWh)],0)</f>
        <v>1</v>
      </c>
      <c r="F3">
        <f>RANK(Tableau4[[#This Row],[Coûts de mise en oeuvre (€)]],Tableau4[Coûts de mise en oeuvre (€)],0)</f>
        <v>5</v>
      </c>
      <c r="G3">
        <f>RANK(Tableau4[[#This Row],[Durabilité environnementale (DE)]],Tableau4[Durabilité environnementale (DE)],0)</f>
        <v>5</v>
      </c>
      <c r="H3" t="b">
        <v>0</v>
      </c>
      <c r="I3" t="b">
        <v>1</v>
      </c>
      <c r="J3">
        <f>(120-Tableau4[[#This Row],[Consommation d''électricité (kWh)]])/(120-90)</f>
        <v>0</v>
      </c>
      <c r="K3">
        <f>(5500-Tableau4[[#This Row],[Coûts de mise en oeuvre (€)]])/(5500-4500)</f>
        <v>1</v>
      </c>
      <c r="L3">
        <f>(Tableau4[[#This Row],[Durabilité environnementale (DE)]]-0.6)/(0.8-0.6)</f>
        <v>0</v>
      </c>
      <c r="M3">
        <f>$B$8*Tableau4[[#This Row],[CE Norm]]+$C$8*Tableau4[[#This Row],[CO Norm]]*$D$8*Tableau4[[#This Row],[DE Norm]]</f>
        <v>0</v>
      </c>
    </row>
    <row r="4" spans="1:13" x14ac:dyDescent="0.25">
      <c r="A4" t="s">
        <v>4</v>
      </c>
      <c r="B4">
        <v>90</v>
      </c>
      <c r="C4">
        <v>5500</v>
      </c>
      <c r="D4" s="5">
        <v>0.8</v>
      </c>
      <c r="E4">
        <f>RANK(Tableau4[[#This Row],[Consommation d''électricité (kWh)]],Tableau4[Consommation d''électricité (kWh)],0)</f>
        <v>5</v>
      </c>
      <c r="F4">
        <f>RANK(Tableau4[[#This Row],[Coûts de mise en oeuvre (€)]],Tableau4[Coûts de mise en oeuvre (€)],0)</f>
        <v>1</v>
      </c>
      <c r="G4">
        <f>RANK(Tableau4[[#This Row],[Durabilité environnementale (DE)]],Tableau4[Durabilité environnementale (DE)],0)</f>
        <v>1</v>
      </c>
      <c r="H4" t="b">
        <v>0</v>
      </c>
      <c r="I4" t="b">
        <v>1</v>
      </c>
      <c r="J4">
        <f>(120-Tableau4[[#This Row],[Consommation d''électricité (kWh)]])/(120-90)</f>
        <v>1</v>
      </c>
      <c r="K4">
        <f>(5500-Tableau4[[#This Row],[Coûts de mise en oeuvre (€)]])/(5500-4500)</f>
        <v>0</v>
      </c>
      <c r="L4">
        <f>(Tableau4[[#This Row],[Durabilité environnementale (DE)]]-0.6)/(0.8-0.6)</f>
        <v>1</v>
      </c>
      <c r="M4">
        <f>$B$8*Tableau4[[#This Row],[CE Norm]]+$C$8*Tableau4[[#This Row],[CO Norm]]*$D$8*Tableau4[[#This Row],[DE Norm]]</f>
        <v>0.4</v>
      </c>
    </row>
    <row r="5" spans="1:13" x14ac:dyDescent="0.25">
      <c r="A5" t="s">
        <v>5</v>
      </c>
      <c r="B5">
        <v>110</v>
      </c>
      <c r="C5">
        <v>4800</v>
      </c>
      <c r="D5" s="5">
        <v>0.65</v>
      </c>
      <c r="E5">
        <f>RANK(Tableau4[[#This Row],[Consommation d''électricité (kWh)]],Tableau4[Consommation d''électricité (kWh)],0)</f>
        <v>2</v>
      </c>
      <c r="F5">
        <f>RANK(Tableau4[[#This Row],[Coûts de mise en oeuvre (€)]],Tableau4[Coûts de mise en oeuvre (€)],0)</f>
        <v>4</v>
      </c>
      <c r="G5">
        <f>RANK(Tableau4[[#This Row],[Durabilité environnementale (DE)]],Tableau4[Durabilité environnementale (DE)],0)</f>
        <v>4</v>
      </c>
      <c r="H5" t="b">
        <v>0</v>
      </c>
      <c r="I5" t="b">
        <v>1</v>
      </c>
      <c r="J5">
        <f>(120-Tableau4[[#This Row],[Consommation d''électricité (kWh)]])/(120-90)</f>
        <v>0.33333333333333331</v>
      </c>
      <c r="K5">
        <f>(5500-Tableau4[[#This Row],[Coûts de mise en oeuvre (€)]])/(5500-4500)</f>
        <v>0.7</v>
      </c>
      <c r="L5">
        <f>(Tableau4[[#This Row],[Durabilité environnementale (DE)]]-0.6)/(0.8-0.6)</f>
        <v>0.25000000000000011</v>
      </c>
      <c r="M5">
        <f>$B$8*Tableau4[[#This Row],[CE Norm]]+$C$8*Tableau4[[#This Row],[CO Norm]]*$D$8*Tableau4[[#This Row],[DE Norm]]</f>
        <v>0.14908333333333335</v>
      </c>
    </row>
    <row r="6" spans="1:13" x14ac:dyDescent="0.25">
      <c r="A6" t="s">
        <v>6</v>
      </c>
      <c r="B6">
        <v>95</v>
      </c>
      <c r="C6">
        <v>5200</v>
      </c>
      <c r="D6" s="5">
        <v>0.75</v>
      </c>
      <c r="E6">
        <f>RANK(Tableau4[[#This Row],[Consommation d''électricité (kWh)]],Tableau4[Consommation d''électricité (kWh)],0)</f>
        <v>4</v>
      </c>
      <c r="F6">
        <f>RANK(Tableau4[[#This Row],[Coûts de mise en oeuvre (€)]],Tableau4[Coûts de mise en oeuvre (€)],0)</f>
        <v>2</v>
      </c>
      <c r="G6">
        <f>RANK(Tableau4[[#This Row],[Durabilité environnementale (DE)]],Tableau4[Durabilité environnementale (DE)],0)</f>
        <v>2</v>
      </c>
      <c r="H6" t="b">
        <v>0</v>
      </c>
      <c r="I6" t="b">
        <v>1</v>
      </c>
      <c r="J6">
        <f>(120-Tableau4[[#This Row],[Consommation d''électricité (kWh)]])/(120-90)</f>
        <v>0.83333333333333337</v>
      </c>
      <c r="K6">
        <f>(5500-Tableau4[[#This Row],[Coûts de mise en oeuvre (€)]])/(5500-4500)</f>
        <v>0.3</v>
      </c>
      <c r="L6">
        <f>(Tableau4[[#This Row],[Durabilité environnementale (DE)]]-0.6)/(0.8-0.6)</f>
        <v>0.74999999999999989</v>
      </c>
      <c r="M6">
        <f>$B$8*Tableau4[[#This Row],[CE Norm]]+$C$8*Tableau4[[#This Row],[CO Norm]]*$D$8*Tableau4[[#This Row],[DE Norm]]</f>
        <v>0.35358333333333336</v>
      </c>
    </row>
    <row r="8" spans="1:13" x14ac:dyDescent="0.25">
      <c r="A8" t="s">
        <v>44</v>
      </c>
      <c r="B8">
        <v>0.4</v>
      </c>
      <c r="C8">
        <v>0.3</v>
      </c>
      <c r="D8">
        <v>0.3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Ex1 Algorithmes</vt:lpstr>
      <vt:lpstr>Ex2 Plateformes</vt:lpstr>
      <vt:lpstr>Ex3 Candidats</vt:lpstr>
      <vt:lpstr>Ex Supplémentaire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alternant.infoa</cp:lastModifiedBy>
  <dcterms:created xsi:type="dcterms:W3CDTF">2025-10-10T13:45:44Z</dcterms:created>
  <dcterms:modified xsi:type="dcterms:W3CDTF">2025-10-10T14:44:08Z</dcterms:modified>
</cp:coreProperties>
</file>