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1" i="1" l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51" i="1"/>
  <c r="V54" i="1" s="1"/>
  <c r="Z51" i="1"/>
  <c r="U54" i="1" s="1"/>
  <c r="Y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S69" i="2"/>
  <c r="T69" i="2" s="1"/>
  <c r="S92" i="2"/>
  <c r="S103" i="2"/>
  <c r="T103" i="2" s="1"/>
  <c r="S36" i="2" l="1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77" i="2"/>
  <c r="T77" i="2" s="1"/>
  <c r="V77" i="2" s="1"/>
  <c r="S85" i="2"/>
  <c r="T85" i="2" s="1"/>
  <c r="V85" i="2" s="1"/>
  <c r="S84" i="2"/>
  <c r="T84" i="2" s="1"/>
  <c r="V84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88" i="2"/>
  <c r="T88" i="2" s="1"/>
  <c r="V88" i="2" s="1"/>
  <c r="S106" i="2"/>
  <c r="T106" i="2" s="1"/>
  <c r="V106" i="2" s="1"/>
  <c r="T92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55" i="1"/>
  <c r="V56" i="1" s="1"/>
  <c r="AB51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57" i="1"/>
  <c r="Z57" i="1" s="1"/>
  <c r="P113" i="2"/>
  <c r="I113" i="2"/>
  <c r="Z54" i="1"/>
  <c r="R21" i="2"/>
  <c r="R24" i="2"/>
  <c r="S26" i="2"/>
  <c r="T26" i="2" s="1"/>
  <c r="V26" i="2" s="1"/>
  <c r="R43" i="2"/>
  <c r="U55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55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56" i="1"/>
  <c r="S113" i="2"/>
  <c r="T113" i="2" s="1"/>
  <c r="V205" i="2" s="1"/>
  <c r="T120" i="2" l="1"/>
  <c r="P114" i="2"/>
  <c r="C12" i="2"/>
  <c r="F12" i="2" s="1"/>
  <c r="C10" i="2"/>
  <c r="F10" i="2" s="1"/>
  <c r="S120" i="2"/>
  <c r="U58" i="1"/>
  <c r="Z56" i="1"/>
  <c r="Z58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<sst xmlns="http://schemas.openxmlformats.org/spreadsheetml/2006/main" count="277" uniqueCount="200">
  <si>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</si>
  <si>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</si>
  <si>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</si>
  <si>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</si>
  <si>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</si>
  <si>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</si>
  <si>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</si>
  <si>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</si>
  <si>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</si>
  <si>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</si>
  <si>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</si>
  <si>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</si>
  <si>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</si>
  <si>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</si>
  <si>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</si>
  <si>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</si>
  <si>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</si>
  <si>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</si>
  <si>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</si>
  <si>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</si>
  <si>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</si>
  <si>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</si>
  <si>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</si>
  <si>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</si>
  <si>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</si>
  <si>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</si>
  <si>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</si>
  <si>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</si>
  <si>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</si>
  <si>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</si>
  <si>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</si>
  <si>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</si>
  <si>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</si>
  <si>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</si>
  <si>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</si>
  <si>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</si>
  <si>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</si>
  <si>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</si>
  <si>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</si>
  <si>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</si>
  <si>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</si>
  <si>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</si>
  <si>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</si>
  <si>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</si>
  <si>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</si>
  <si>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</si>
  <si>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</si>
  <si>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</si>
  <si>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</si>
  <si>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</si>
  <si>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</si>
  <si>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</si>
  <si>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</si>
  <si>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</si>
  <si>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</si>
  <si>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</si>
  <si>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</si>
  <si>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</si>
  <si>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</si>
  <si>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</si>
  <si>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</si>
  <si>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</si>
  <si>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</si>
  <si>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</si>
  <si>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</si>
  <si>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</si>
  <si>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</si>
  <si>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</si>
  <si>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</si>
  <si>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</si>
  <si>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</si>
  <si>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</si>
  <si>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</si>
  <si>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</si>
  <si>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</si>
  <si>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</si>
  <si>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</si>
  <si>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</si>
  <si>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</si>
  <si>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</si>
  <si>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</si>
  <si>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</si>
  <si>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</si>
  <si>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</si>
  <si>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</si>
  <si>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</si>
  <si>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</si>
  <si>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</si>
  <si>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</si>
  <si>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</si>
  <si>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</si>
  <si>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</si>
  <si>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</si>
  <si>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</si>
  <si>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</si>
  <si>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</si>
  <si>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</si>
  <si>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</si>
  <si>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</si>
  <si>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</si>
  <si>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</si>
  <si>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</si>
  <si>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</si>
  <si>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</si>
  <si>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</si>
  <si>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</si>
  <si>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</si>
  <si>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</si>
  <si>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</si>
  <si>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</si>
  <si>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</si>
  <si>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</si>
  <si>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</si>
  <si>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</si>
  <si>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</si>
  <si>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</si>
  <si>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</si>
  <si>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</si>
  <si>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</si>
  <si>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</si>
  <si>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</si>
  <si>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</si>
  <si>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</si>
  <si>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</si>
  <si>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</si>
  <si>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</si>
  <si>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</si>
  <si>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</si>
  <si>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</si>
  <si>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</si>
  <si>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</si>
  <si>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</si>
  <si>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</si>
  <si>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</si>
  <si>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</si>
  <si>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</si>
  <si>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</si>
  <si>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</si>
  <si>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</si>
  <si>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</si>
  <si>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</si>
  <si>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</si>
  <si>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</si>
  <si>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</si>
  <si>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</si>
  <si>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</si>
  <si>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</si>
  <si>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</si>
  <si>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</si>
  <si>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</si>
  <si>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</si>
  <si>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</si>
  <si>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</si>
  <si>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</si>
  <si>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</si>
  <si>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</si>
  <si>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</si>
  <si>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</si>
  <si>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</si>
  <si>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</si>
  <si>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</si>
  <si>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</si>
  <si>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</si>
  <si>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</si>
  <si>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</si>
  <si>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</si>
  <si>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</si>
  <si>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</si>
  <si>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BRIN</t>
  </si>
  <si>
    <t>KUDA</t>
  </si>
  <si>
    <t>SERVICIO PAN AMERICANO DE PROTECCIÓN, S.A. DE C.V.</t>
  </si>
  <si>
    <t>KUDAI TRANSPORTES S.A DE C.V</t>
  </si>
  <si>
    <t>TEPOTZOTLAN .EM Distribution Center</t>
  </si>
  <si>
    <t>TEPOTZOTLAN</t>
  </si>
  <si>
    <t>EM</t>
  </si>
  <si>
    <t>MEX</t>
  </si>
  <si>
    <t>CIUDAD DE MEXICO</t>
  </si>
  <si>
    <t>CDMX</t>
  </si>
  <si>
    <t>NL</t>
  </si>
  <si>
    <t>CMT</t>
  </si>
  <si>
    <t>BC</t>
  </si>
  <si>
    <t>HERMOSILLO</t>
  </si>
  <si>
    <t>SON</t>
  </si>
  <si>
    <t>AMERICA MOVIL MEXICO (REGION 9 )</t>
  </si>
  <si>
    <t>MS-MS_54600</t>
  </si>
  <si>
    <t>MONTERREY</t>
  </si>
  <si>
    <t>AMERICA MOVIL HERMOSILLO (REGION 2)</t>
  </si>
  <si>
    <t>MS-MS_83249</t>
  </si>
  <si>
    <t>GRUPO FAMSA. S.A.B. DE C.V.</t>
  </si>
  <si>
    <t>TIJUANA</t>
  </si>
  <si>
    <t>MS-MS_22683</t>
  </si>
  <si>
    <t>MONABU</t>
  </si>
  <si>
    <t>MS-MS_11560</t>
  </si>
  <si>
    <t>AMERICA MOVIL MONTERREY (REGION 4)</t>
  </si>
  <si>
    <t>MS-MS_64650</t>
  </si>
  <si>
    <t>VAN</t>
  </si>
  <si>
    <t>SISTEMAS DE ACONDICIONAMIENTO AMBIENTAL SA DE</t>
  </si>
  <si>
    <t>MS-MS_09070</t>
  </si>
  <si>
    <t>AMERICA MOVIL (TIJUANA REGION 1)</t>
  </si>
  <si>
    <t>MS-MS_22226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</si>
</sst>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4"/>
  <sheetViews>
    <sheetView tabSelected="1" zoomScale="85" zoomScaleNormal="85" workbookViewId="0">
      <pane xSplit="1" ySplit="2" topLeftCell="J3" activePane="bottomRight" state="frozen"/>
      <selection activeCell="H46" sqref="H46"/>
      <selection pane="topRight" activeCell="H46" sqref="H46"/>
      <selection pane="bottomLeft" activeCell="H46" sqref="H46"/>
      <selection pane="bottomRight" activeCell="L54" sqref="L54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8683219</v>
      </c>
      <c r="B3" s="114">
        <v>8683219</v>
      </c>
      <c r="C3" s="114">
        <v>86832192</v>
      </c>
      <c r="D3" s="114" t="s">
        <v>129</v>
      </c>
      <c r="E3" s="115">
        <v>32063.77</v>
      </c>
      <c r="F3" s="115">
        <v>28820</v>
      </c>
      <c r="G3" s="115">
        <v>0</v>
      </c>
      <c r="H3" s="115">
        <v>0</v>
      </c>
      <c r="I3" s="115">
        <v>0</v>
      </c>
      <c r="J3" s="115">
        <v>0</v>
      </c>
      <c r="K3" s="115">
        <v>280</v>
      </c>
      <c r="L3" s="115">
        <v>0</v>
      </c>
      <c r="M3" s="115">
        <v>2963.77</v>
      </c>
      <c r="N3" s="114" t="s">
        <v>179</v>
      </c>
      <c r="O3" s="114" t="s">
        <v>172</v>
      </c>
      <c r="P3" s="114" t="s">
        <v>173</v>
      </c>
      <c r="Q3" s="114" t="s">
        <v>174</v>
      </c>
      <c r="R3" s="116">
        <v>54602</v>
      </c>
      <c r="S3" s="114" t="s">
        <v>186</v>
      </c>
      <c r="T3" s="114" t="s">
        <v>181</v>
      </c>
      <c r="U3" s="114" t="s">
        <v>182</v>
      </c>
      <c r="V3" s="116">
        <v>83249</v>
      </c>
      <c r="W3" s="116" t="s">
        <v>187</v>
      </c>
      <c r="X3" s="117">
        <v>1</v>
      </c>
      <c r="Y3" s="118">
        <v>8629500</v>
      </c>
      <c r="Z3" s="118">
        <v>28820</v>
      </c>
      <c r="AA3" s="115">
        <v>3243.77</v>
      </c>
      <c r="AB3" s="119">
        <f t="shared" ref="AB3:AB11" si="0">+E3/Y3</f>
        <v>3.7155999768236862E-3</v>
      </c>
    </row>
    <row r="4" spans="1:28" s="120" customFormat="1" ht="12.75" x14ac:dyDescent="0.2">
      <c r="A4" s="113">
        <v>8662711</v>
      </c>
      <c r="B4" s="114">
        <v>8662711</v>
      </c>
      <c r="C4" s="114">
        <v>86627112</v>
      </c>
      <c r="D4" s="114" t="s">
        <v>129</v>
      </c>
      <c r="E4" s="115">
        <v>44703.62</v>
      </c>
      <c r="F4" s="115">
        <v>40920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3783.62</v>
      </c>
      <c r="N4" s="114" t="s">
        <v>179</v>
      </c>
      <c r="O4" s="114" t="s">
        <v>172</v>
      </c>
      <c r="P4" s="114" t="s">
        <v>173</v>
      </c>
      <c r="Q4" s="114" t="s">
        <v>174</v>
      </c>
      <c r="R4" s="116">
        <v>54602</v>
      </c>
      <c r="S4" s="114" t="s">
        <v>188</v>
      </c>
      <c r="T4" s="114" t="s">
        <v>189</v>
      </c>
      <c r="U4" s="114" t="s">
        <v>180</v>
      </c>
      <c r="V4" s="116">
        <v>22683</v>
      </c>
      <c r="W4" s="116" t="s">
        <v>190</v>
      </c>
      <c r="X4" s="117">
        <v>2</v>
      </c>
      <c r="Y4" s="118">
        <v>1358909.6</v>
      </c>
      <c r="Z4" s="118">
        <v>40920</v>
      </c>
      <c r="AA4" s="115">
        <v>3783.62</v>
      </c>
      <c r="AB4" s="119">
        <f t="shared" si="0"/>
        <v>3.2896684223880673E-2</v>
      </c>
    </row>
    <row r="5" spans="1:28" s="120" customFormat="1" ht="12.75" x14ac:dyDescent="0.2">
      <c r="A5" s="113">
        <v>8685510</v>
      </c>
      <c r="B5" s="114">
        <v>8685510</v>
      </c>
      <c r="C5" s="114">
        <v>86855102</v>
      </c>
      <c r="D5" s="114" t="s">
        <v>129</v>
      </c>
      <c r="E5" s="115">
        <v>2542</v>
      </c>
      <c r="F5" s="115">
        <v>2142</v>
      </c>
      <c r="G5" s="115">
        <v>0</v>
      </c>
      <c r="H5" s="115">
        <v>0</v>
      </c>
      <c r="I5" s="115">
        <v>0</v>
      </c>
      <c r="J5" s="115">
        <v>0</v>
      </c>
      <c r="K5" s="115">
        <v>400</v>
      </c>
      <c r="L5" s="115">
        <v>0</v>
      </c>
      <c r="M5" s="115">
        <v>0</v>
      </c>
      <c r="N5" s="114" t="s">
        <v>179</v>
      </c>
      <c r="O5" s="114" t="s">
        <v>172</v>
      </c>
      <c r="P5" s="114" t="s">
        <v>173</v>
      </c>
      <c r="Q5" s="114" t="s">
        <v>174</v>
      </c>
      <c r="R5" s="116">
        <v>54602</v>
      </c>
      <c r="S5" s="114" t="s">
        <v>191</v>
      </c>
      <c r="T5" s="114" t="s">
        <v>176</v>
      </c>
      <c r="U5" s="114" t="s">
        <v>177</v>
      </c>
      <c r="V5" s="116">
        <v>11560</v>
      </c>
      <c r="W5" s="116" t="s">
        <v>192</v>
      </c>
      <c r="X5" s="117">
        <v>2</v>
      </c>
      <c r="Y5" s="118">
        <v>139388</v>
      </c>
      <c r="Z5" s="118">
        <v>2142</v>
      </c>
      <c r="AA5" s="115">
        <v>400</v>
      </c>
      <c r="AB5" s="119">
        <f t="shared" si="0"/>
        <v>1.8236864005509799E-2</v>
      </c>
    </row>
    <row r="6" spans="1:28" s="120" customFormat="1" ht="12.75" x14ac:dyDescent="0.2">
      <c r="A6" s="113">
        <v>8689003</v>
      </c>
      <c r="B6" s="114">
        <v>8689003</v>
      </c>
      <c r="C6" s="114">
        <v>86890032</v>
      </c>
      <c r="D6" s="114" t="s">
        <v>129</v>
      </c>
      <c r="E6" s="115">
        <v>14619.13</v>
      </c>
      <c r="F6" s="115">
        <v>13640</v>
      </c>
      <c r="G6" s="115">
        <v>0</v>
      </c>
      <c r="H6" s="115">
        <v>0</v>
      </c>
      <c r="I6" s="115">
        <v>0</v>
      </c>
      <c r="J6" s="115">
        <v>0</v>
      </c>
      <c r="K6" s="115">
        <v>280</v>
      </c>
      <c r="L6" s="115">
        <v>0</v>
      </c>
      <c r="M6" s="115">
        <v>699.13</v>
      </c>
      <c r="N6" s="114" t="s">
        <v>179</v>
      </c>
      <c r="O6" s="114" t="s">
        <v>172</v>
      </c>
      <c r="P6" s="114" t="s">
        <v>173</v>
      </c>
      <c r="Q6" s="114" t="s">
        <v>174</v>
      </c>
      <c r="R6" s="116">
        <v>54602</v>
      </c>
      <c r="S6" s="114" t="s">
        <v>193</v>
      </c>
      <c r="T6" s="114" t="s">
        <v>185</v>
      </c>
      <c r="U6" s="114" t="s">
        <v>178</v>
      </c>
      <c r="V6" s="116">
        <v>64650</v>
      </c>
      <c r="W6" s="116" t="s">
        <v>194</v>
      </c>
      <c r="X6" s="117">
        <v>1</v>
      </c>
      <c r="Y6" s="118">
        <v>13392750</v>
      </c>
      <c r="Z6" s="118">
        <v>13640</v>
      </c>
      <c r="AA6" s="115">
        <v>979.13</v>
      </c>
      <c r="AB6" s="119">
        <f t="shared" si="0"/>
        <v>1.0915704392301805E-3</v>
      </c>
    </row>
    <row r="7" spans="1:28" s="120" customFormat="1" ht="12.75" x14ac:dyDescent="0.2">
      <c r="A7" s="113">
        <v>8689123</v>
      </c>
      <c r="B7" s="114">
        <v>8689123</v>
      </c>
      <c r="C7" s="114">
        <v>86891232</v>
      </c>
      <c r="D7" s="114" t="s">
        <v>129</v>
      </c>
      <c r="E7" s="115">
        <v>1632</v>
      </c>
      <c r="F7" s="115">
        <v>1632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4" t="s">
        <v>195</v>
      </c>
      <c r="O7" s="114" t="s">
        <v>172</v>
      </c>
      <c r="P7" s="114" t="s">
        <v>173</v>
      </c>
      <c r="Q7" s="114" t="s">
        <v>174</v>
      </c>
      <c r="R7" s="116">
        <v>54602</v>
      </c>
      <c r="S7" s="114" t="s">
        <v>183</v>
      </c>
      <c r="T7" s="114" t="s">
        <v>173</v>
      </c>
      <c r="U7" s="114" t="s">
        <v>175</v>
      </c>
      <c r="V7" s="116">
        <v>54600</v>
      </c>
      <c r="W7" s="116" t="s">
        <v>184</v>
      </c>
      <c r="X7" s="117">
        <v>1</v>
      </c>
      <c r="Y7" s="118">
        <v>12075000</v>
      </c>
      <c r="Z7" s="118">
        <v>1632</v>
      </c>
      <c r="AA7" s="115">
        <v>0</v>
      </c>
      <c r="AB7" s="119">
        <f t="shared" si="0"/>
        <v>1.3515527950310559E-4</v>
      </c>
    </row>
    <row r="8" spans="1:28" s="120" customFormat="1" ht="12.75" x14ac:dyDescent="0.2">
      <c r="A8" s="113">
        <v>8687353</v>
      </c>
      <c r="B8" s="114">
        <v>8687353</v>
      </c>
      <c r="C8" s="114">
        <v>86873532</v>
      </c>
      <c r="D8" s="114" t="s">
        <v>129</v>
      </c>
      <c r="E8" s="115">
        <v>2142</v>
      </c>
      <c r="F8" s="115">
        <v>2142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4" t="s">
        <v>179</v>
      </c>
      <c r="O8" s="114" t="s">
        <v>172</v>
      </c>
      <c r="P8" s="114" t="s">
        <v>173</v>
      </c>
      <c r="Q8" s="114" t="s">
        <v>174</v>
      </c>
      <c r="R8" s="116">
        <v>54602</v>
      </c>
      <c r="S8" s="114" t="s">
        <v>196</v>
      </c>
      <c r="T8" s="114" t="s">
        <v>176</v>
      </c>
      <c r="U8" s="114" t="s">
        <v>177</v>
      </c>
      <c r="V8" s="116">
        <v>9070</v>
      </c>
      <c r="W8" s="116" t="s">
        <v>197</v>
      </c>
      <c r="X8" s="117">
        <v>2</v>
      </c>
      <c r="Y8" s="118">
        <v>506248.68</v>
      </c>
      <c r="Z8" s="118">
        <v>2142</v>
      </c>
      <c r="AA8" s="115">
        <v>0</v>
      </c>
      <c r="AB8" s="119">
        <f t="shared" si="0"/>
        <v>4.2311221433703299E-3</v>
      </c>
    </row>
    <row r="9" spans="1:28" s="120" customFormat="1" ht="12.75" x14ac:dyDescent="0.2">
      <c r="A9" s="113">
        <v>8689092</v>
      </c>
      <c r="B9" s="114">
        <v>8689092</v>
      </c>
      <c r="C9" s="114">
        <v>86890922</v>
      </c>
      <c r="D9" s="114" t="s">
        <v>129</v>
      </c>
      <c r="E9" s="115">
        <v>1632</v>
      </c>
      <c r="F9" s="115">
        <v>1632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4" t="s">
        <v>195</v>
      </c>
      <c r="O9" s="114" t="s">
        <v>172</v>
      </c>
      <c r="P9" s="114" t="s">
        <v>173</v>
      </c>
      <c r="Q9" s="114" t="s">
        <v>174</v>
      </c>
      <c r="R9" s="116">
        <v>54602</v>
      </c>
      <c r="S9" s="114" t="s">
        <v>183</v>
      </c>
      <c r="T9" s="114" t="s">
        <v>173</v>
      </c>
      <c r="U9" s="114" t="s">
        <v>175</v>
      </c>
      <c r="V9" s="116">
        <v>54600</v>
      </c>
      <c r="W9" s="116" t="s">
        <v>184</v>
      </c>
      <c r="X9" s="117">
        <v>1</v>
      </c>
      <c r="Y9" s="118">
        <v>11392500</v>
      </c>
      <c r="Z9" s="118">
        <v>1632</v>
      </c>
      <c r="AA9" s="115">
        <v>0</v>
      </c>
      <c r="AB9" s="119">
        <f t="shared" si="0"/>
        <v>1.4325213956550362E-4</v>
      </c>
    </row>
    <row r="10" spans="1:28" s="120" customFormat="1" ht="12.75" x14ac:dyDescent="0.2">
      <c r="A10" s="113">
        <v>8683218</v>
      </c>
      <c r="B10" s="114">
        <v>8683218</v>
      </c>
      <c r="C10" s="114">
        <v>86832182</v>
      </c>
      <c r="D10" s="114" t="s">
        <v>129</v>
      </c>
      <c r="E10" s="115">
        <v>44785.32</v>
      </c>
      <c r="F10" s="115">
        <v>40920</v>
      </c>
      <c r="G10" s="115">
        <v>0</v>
      </c>
      <c r="H10" s="115">
        <v>0</v>
      </c>
      <c r="I10" s="115">
        <v>0</v>
      </c>
      <c r="J10" s="115">
        <v>0</v>
      </c>
      <c r="K10" s="115">
        <v>280</v>
      </c>
      <c r="L10" s="115">
        <v>0</v>
      </c>
      <c r="M10" s="115">
        <v>3585.32</v>
      </c>
      <c r="N10" s="114" t="s">
        <v>179</v>
      </c>
      <c r="O10" s="114" t="s">
        <v>172</v>
      </c>
      <c r="P10" s="114" t="s">
        <v>173</v>
      </c>
      <c r="Q10" s="114" t="s">
        <v>174</v>
      </c>
      <c r="R10" s="116">
        <v>54602</v>
      </c>
      <c r="S10" s="114" t="s">
        <v>198</v>
      </c>
      <c r="T10" s="114" t="s">
        <v>189</v>
      </c>
      <c r="U10" s="114" t="s">
        <v>180</v>
      </c>
      <c r="V10" s="116">
        <v>22226</v>
      </c>
      <c r="W10" s="116" t="s">
        <v>199</v>
      </c>
      <c r="X10" s="117">
        <v>1</v>
      </c>
      <c r="Y10" s="118">
        <v>4508250</v>
      </c>
      <c r="Z10" s="118">
        <v>40920</v>
      </c>
      <c r="AA10" s="115">
        <v>3865.32</v>
      </c>
      <c r="AB10" s="119">
        <f t="shared" si="0"/>
        <v>9.9340808517717517E-3</v>
      </c>
    </row>
    <row r="11" spans="1:28" s="120" customFormat="1" ht="12.75" x14ac:dyDescent="0.2">
      <c r="A11" s="113">
        <v>8685444</v>
      </c>
      <c r="B11" s="114">
        <v>8685444</v>
      </c>
      <c r="C11" s="114">
        <v>86854442</v>
      </c>
      <c r="D11" s="114" t="s">
        <v>129</v>
      </c>
      <c r="E11" s="115">
        <v>14587.24</v>
      </c>
      <c r="F11" s="115">
        <v>13640</v>
      </c>
      <c r="G11" s="115">
        <v>0</v>
      </c>
      <c r="H11" s="115">
        <v>0</v>
      </c>
      <c r="I11" s="115">
        <v>0</v>
      </c>
      <c r="J11" s="115">
        <v>0</v>
      </c>
      <c r="K11" s="115">
        <v>280</v>
      </c>
      <c r="L11" s="115">
        <v>0</v>
      </c>
      <c r="M11" s="115">
        <v>667.24</v>
      </c>
      <c r="N11" s="114" t="s">
        <v>179</v>
      </c>
      <c r="O11" s="114" t="s">
        <v>172</v>
      </c>
      <c r="P11" s="114" t="s">
        <v>173</v>
      </c>
      <c r="Q11" s="114" t="s">
        <v>174</v>
      </c>
      <c r="R11" s="116">
        <v>54602</v>
      </c>
      <c r="S11" s="114" t="s">
        <v>193</v>
      </c>
      <c r="T11" s="114" t="s">
        <v>185</v>
      </c>
      <c r="U11" s="114" t="s">
        <v>178</v>
      </c>
      <c r="V11" s="116">
        <v>64650</v>
      </c>
      <c r="W11" s="116" t="s">
        <v>194</v>
      </c>
      <c r="X11" s="117">
        <v>1</v>
      </c>
      <c r="Y11" s="118">
        <v>3872130</v>
      </c>
      <c r="Z11" s="118">
        <v>13640</v>
      </c>
      <c r="AA11" s="115">
        <v>947.24</v>
      </c>
      <c r="AB11" s="119">
        <f t="shared" si="0"/>
        <v>3.7672392197576009E-3</v>
      </c>
    </row>
    <row r="12" spans="1:28" s="19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5"/>
    </row>
    <row r="13" spans="1:28" s="19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5"/>
    </row>
    <row r="14" spans="1:28" s="19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5"/>
    </row>
    <row r="15" spans="1:28" s="19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5"/>
    </row>
    <row r="16" spans="1:28" s="1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1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1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 t="e">
        <f t="shared" ref="AB33:AB44" si="1">+Z33/Y33</f>
        <v>#DIV/0!</v>
      </c>
    </row>
    <row r="34" spans="1:28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 t="e">
        <f t="shared" si="1"/>
        <v>#DIV/0!</v>
      </c>
    </row>
    <row r="35" spans="1:28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 t="e">
        <f t="shared" si="1"/>
        <v>#DIV/0!</v>
      </c>
    </row>
    <row r="36" spans="1:28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 t="e">
        <f t="shared" si="1"/>
        <v>#DIV/0!</v>
      </c>
    </row>
    <row r="37" spans="1:28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 t="e">
        <f t="shared" si="1"/>
        <v>#DIV/0!</v>
      </c>
    </row>
    <row r="38" spans="1:28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 t="e">
        <f t="shared" si="1"/>
        <v>#DIV/0!</v>
      </c>
    </row>
    <row r="39" spans="1:28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 t="e">
        <f t="shared" si="1"/>
        <v>#DIV/0!</v>
      </c>
    </row>
    <row r="40" spans="1:28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 t="e">
        <f t="shared" si="1"/>
        <v>#DIV/0!</v>
      </c>
    </row>
    <row r="41" spans="1:28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 t="e">
        <f t="shared" si="1"/>
        <v>#DIV/0!</v>
      </c>
    </row>
    <row r="42" spans="1:28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 t="e">
        <f t="shared" si="1"/>
        <v>#DIV/0!</v>
      </c>
    </row>
    <row r="43" spans="1:28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 t="e">
        <f t="shared" si="1"/>
        <v>#DIV/0!</v>
      </c>
    </row>
    <row r="44" spans="1:28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 t="e">
        <f t="shared" si="1"/>
        <v>#DIV/0!</v>
      </c>
    </row>
    <row r="45" spans="1:28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 t="e">
        <f t="shared" ref="AB45:AB51" si="2">+Z45/Y45</f>
        <v>#DIV/0!</v>
      </c>
    </row>
    <row r="46" spans="1:28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si="2"/>
        <v>#DIV/0!</v>
      </c>
    </row>
    <row r="47" spans="1:28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2"/>
        <v>#DIV/0!</v>
      </c>
    </row>
    <row r="48" spans="1:28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2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2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2"/>
        <v>#DIV/0!</v>
      </c>
    </row>
    <row r="51" spans="1:28" ht="13.5" thickBot="1" x14ac:dyDescent="0.25">
      <c r="A51" s="71"/>
      <c r="B51" s="72"/>
      <c r="C51" s="72"/>
      <c r="D51" s="72"/>
      <c r="E51" s="73"/>
      <c r="F51" s="73"/>
      <c r="G51" s="73"/>
      <c r="H51" s="73"/>
      <c r="I51" s="73"/>
      <c r="J51" s="73"/>
      <c r="K51" s="73"/>
      <c r="L51" s="73"/>
      <c r="M51" s="73"/>
      <c r="N51" s="72"/>
      <c r="O51" s="72"/>
      <c r="P51" s="72"/>
      <c r="Q51" s="72"/>
      <c r="R51" s="74"/>
      <c r="S51" s="72"/>
      <c r="T51" s="72"/>
      <c r="U51" s="72"/>
      <c r="V51" s="74"/>
      <c r="W51" s="74"/>
      <c r="X51" s="74"/>
      <c r="Y51" s="75">
        <f>SUM(Y3:Y50)</f>
        <v>55874676.280000001</v>
      </c>
      <c r="Z51" s="75">
        <f>SUM(Z3:Z50)</f>
        <v>145488</v>
      </c>
      <c r="AA51" s="75">
        <f>SUM(AA3:AA50)</f>
        <v>13219.079999999998</v>
      </c>
      <c r="AB51" s="5">
        <f t="shared" si="2"/>
        <v>2.603827166191145E-3</v>
      </c>
    </row>
    <row r="52" spans="1:28" ht="21" customHeight="1" thickBot="1" x14ac:dyDescent="0.25">
      <c r="A52" s="76"/>
      <c r="B52" s="7"/>
      <c r="C52" s="7"/>
      <c r="D52" s="7"/>
      <c r="E52" s="77"/>
      <c r="F52" s="77"/>
      <c r="G52" s="77"/>
      <c r="H52" s="77"/>
      <c r="I52" s="77"/>
      <c r="J52" s="77"/>
      <c r="K52" s="77"/>
      <c r="L52" s="77"/>
      <c r="M52" s="77"/>
      <c r="N52" s="7"/>
      <c r="O52" s="7"/>
      <c r="P52" s="7"/>
      <c r="Q52" s="7"/>
      <c r="R52" s="76"/>
      <c r="S52" s="78"/>
      <c r="T52" s="79"/>
      <c r="U52" s="79"/>
      <c r="V52" s="80"/>
      <c r="W52" s="81"/>
      <c r="X52" s="81"/>
      <c r="Y52" s="82"/>
      <c r="Z52" s="77"/>
      <c r="AA52" s="77"/>
      <c r="AB52" s="83"/>
    </row>
    <row r="53" spans="1:28" ht="15.75" customHeight="1" x14ac:dyDescent="0.2">
      <c r="A53" s="84"/>
      <c r="B53" s="11"/>
      <c r="C53" s="11"/>
      <c r="D53" s="11"/>
      <c r="E53" s="85"/>
      <c r="F53" s="85"/>
      <c r="G53" s="85"/>
      <c r="H53" s="85"/>
      <c r="I53" s="85"/>
      <c r="J53" s="85"/>
      <c r="K53" s="85"/>
      <c r="L53" s="85"/>
      <c r="M53" s="85"/>
      <c r="N53" s="11"/>
      <c r="O53" s="11"/>
      <c r="P53" s="11"/>
      <c r="Q53" s="11"/>
      <c r="R53" s="84"/>
      <c r="S53" s="11"/>
      <c r="T53" s="86"/>
      <c r="U53" s="87" t="s">
        <v>28</v>
      </c>
      <c r="V53" s="87" t="s">
        <v>29</v>
      </c>
      <c r="W53" s="87"/>
      <c r="X53" s="87"/>
      <c r="Y53" s="87"/>
      <c r="Z53" s="88" t="s">
        <v>30</v>
      </c>
      <c r="AA53" s="89"/>
      <c r="AB53" s="90"/>
    </row>
    <row r="54" spans="1:28" ht="21" customHeight="1" x14ac:dyDescent="0.2">
      <c r="A54" s="84"/>
      <c r="B54" s="11"/>
      <c r="C54" s="11"/>
      <c r="D54" s="11"/>
      <c r="E54" s="85"/>
      <c r="F54" s="85"/>
      <c r="G54" s="85"/>
      <c r="H54" s="85"/>
      <c r="I54" s="85"/>
      <c r="J54" s="85"/>
      <c r="K54" s="85"/>
      <c r="L54" s="85"/>
      <c r="M54" s="85"/>
      <c r="N54" s="11"/>
      <c r="O54" s="11"/>
      <c r="P54" s="11"/>
      <c r="Q54" s="11"/>
      <c r="R54" s="84"/>
      <c r="S54" s="11"/>
      <c r="T54" s="91" t="s">
        <v>31</v>
      </c>
      <c r="U54" s="92">
        <f>+Z51</f>
        <v>145488</v>
      </c>
      <c r="V54" s="92">
        <f>+AA51</f>
        <v>13219.079999999998</v>
      </c>
      <c r="W54" s="92"/>
      <c r="X54" s="92"/>
      <c r="Y54" s="93"/>
      <c r="Z54" s="94">
        <f>V54+U54</f>
        <v>158707.07999999999</v>
      </c>
      <c r="AA54" s="89"/>
      <c r="AB54" s="90"/>
    </row>
    <row r="55" spans="1:28" ht="21" customHeight="1" x14ac:dyDescent="0.2">
      <c r="A55" s="84"/>
      <c r="B55" s="11"/>
      <c r="C55" s="11"/>
      <c r="D55" s="11"/>
      <c r="E55" s="85"/>
      <c r="F55" s="85"/>
      <c r="G55" s="85"/>
      <c r="H55" s="85"/>
      <c r="I55" s="85"/>
      <c r="J55" s="85"/>
      <c r="K55" s="85"/>
      <c r="L55" s="85"/>
      <c r="M55" s="85"/>
      <c r="N55" s="11"/>
      <c r="O55" s="11"/>
      <c r="P55" s="11"/>
      <c r="Q55" s="11"/>
      <c r="R55" s="84"/>
      <c r="S55" s="11"/>
      <c r="T55" s="91" t="s">
        <v>32</v>
      </c>
      <c r="U55" s="92">
        <f>U54*16%</f>
        <v>23278.080000000002</v>
      </c>
      <c r="V55" s="92">
        <f>V54*16%</f>
        <v>2115.0527999999999</v>
      </c>
      <c r="W55" s="92"/>
      <c r="X55" s="92"/>
      <c r="Y55" s="93"/>
      <c r="Z55" s="94">
        <f>V55+U55</f>
        <v>25393.132800000003</v>
      </c>
      <c r="AA55" s="89"/>
      <c r="AB55" s="90"/>
    </row>
    <row r="56" spans="1:28" ht="21" customHeight="1" x14ac:dyDescent="0.2">
      <c r="A56" s="84"/>
      <c r="B56" s="11"/>
      <c r="C56" s="11"/>
      <c r="D56" s="11"/>
      <c r="E56" s="85"/>
      <c r="F56" s="85"/>
      <c r="G56" s="85"/>
      <c r="H56" s="85"/>
      <c r="I56" s="85"/>
      <c r="J56" s="85"/>
      <c r="K56" s="85"/>
      <c r="L56" s="85"/>
      <c r="M56" s="85"/>
      <c r="N56" s="11"/>
      <c r="O56" s="11"/>
      <c r="P56" s="11"/>
      <c r="Q56" s="11"/>
      <c r="R56" s="84"/>
      <c r="S56" s="11"/>
      <c r="T56" s="91" t="s">
        <v>33</v>
      </c>
      <c r="U56" s="92">
        <f>U54+U55</f>
        <v>168766.08000000002</v>
      </c>
      <c r="V56" s="92">
        <f>V54+V55</f>
        <v>15334.132799999998</v>
      </c>
      <c r="W56" s="92"/>
      <c r="X56" s="92"/>
      <c r="Y56" s="93"/>
      <c r="Z56" s="94">
        <f>V56+U56</f>
        <v>184100.21280000001</v>
      </c>
      <c r="AA56" s="89"/>
      <c r="AB56" s="90"/>
    </row>
    <row r="57" spans="1:28" ht="21" customHeight="1" x14ac:dyDescent="0.2">
      <c r="A57" s="84"/>
      <c r="B57" s="11"/>
      <c r="C57" s="11"/>
      <c r="D57" s="11"/>
      <c r="E57" s="85"/>
      <c r="F57" s="85"/>
      <c r="G57" s="85"/>
      <c r="H57" s="85"/>
      <c r="I57" s="85"/>
      <c r="J57" s="85"/>
      <c r="K57" s="85"/>
      <c r="L57" s="85"/>
      <c r="M57" s="85"/>
      <c r="N57" s="11"/>
      <c r="O57" s="11"/>
      <c r="P57" s="11"/>
      <c r="Q57" s="11"/>
      <c r="R57" s="84"/>
      <c r="S57" s="11"/>
      <c r="T57" s="91" t="s">
        <v>34</v>
      </c>
      <c r="U57" s="92">
        <f>U54*4%</f>
        <v>5819.52</v>
      </c>
      <c r="V57" s="93"/>
      <c r="W57" s="93"/>
      <c r="X57" s="93"/>
      <c r="Y57" s="93"/>
      <c r="Z57" s="94">
        <f>U57</f>
        <v>5819.52</v>
      </c>
      <c r="AA57" s="89"/>
      <c r="AB57" s="90"/>
    </row>
    <row r="58" spans="1:28" ht="21" customHeight="1" thickBot="1" x14ac:dyDescent="0.25">
      <c r="A58" s="84"/>
      <c r="B58" s="11"/>
      <c r="C58" s="11"/>
      <c r="D58" s="11"/>
      <c r="E58" s="85"/>
      <c r="F58" s="85"/>
      <c r="G58" s="85"/>
      <c r="H58" s="85"/>
      <c r="I58" s="85"/>
      <c r="J58" s="85"/>
      <c r="K58" s="85"/>
      <c r="L58" s="85"/>
      <c r="M58" s="85"/>
      <c r="N58" s="11"/>
      <c r="O58" s="11"/>
      <c r="P58" s="11"/>
      <c r="Q58" s="11"/>
      <c r="R58" s="84"/>
      <c r="S58" s="11"/>
      <c r="T58" s="95" t="s">
        <v>35</v>
      </c>
      <c r="U58" s="96">
        <f>U56-U57</f>
        <v>162946.56000000003</v>
      </c>
      <c r="V58" s="97"/>
      <c r="W58" s="97"/>
      <c r="X58" s="97"/>
      <c r="Y58" s="97"/>
      <c r="Z58" s="98">
        <f>Z56-Z57</f>
        <v>178280.69280000002</v>
      </c>
      <c r="AA58" s="89"/>
      <c r="AB58" s="90"/>
    </row>
    <row r="59" spans="1:28" ht="21" customHeight="1" x14ac:dyDescent="0.2">
      <c r="A59" s="84"/>
      <c r="B59" s="11"/>
      <c r="C59" s="11"/>
      <c r="D59" s="11"/>
      <c r="E59" s="85"/>
      <c r="F59" s="85"/>
      <c r="G59" s="85"/>
      <c r="H59" s="85"/>
      <c r="I59" s="85"/>
      <c r="J59" s="85"/>
      <c r="K59" s="85"/>
      <c r="L59" s="85"/>
      <c r="M59" s="85"/>
      <c r="N59" s="11"/>
      <c r="O59" s="11"/>
      <c r="P59" s="11"/>
      <c r="Q59" s="11"/>
      <c r="R59" s="84"/>
      <c r="S59" s="11"/>
      <c r="T59" s="11"/>
      <c r="U59" s="11"/>
      <c r="V59" s="84"/>
      <c r="W59" s="84"/>
      <c r="X59" s="84"/>
      <c r="Y59" s="85"/>
      <c r="Z59" s="85"/>
      <c r="AA59" s="85"/>
      <c r="AB59" s="99"/>
    </row>
    <row r="60" spans="1:28" ht="21" customHeight="1" x14ac:dyDescent="0.2">
      <c r="A60" s="84"/>
      <c r="B60" s="11"/>
      <c r="C60" s="11"/>
      <c r="D60" s="11"/>
      <c r="E60" s="85"/>
      <c r="F60" s="85"/>
      <c r="G60" s="85"/>
      <c r="H60" s="85"/>
      <c r="I60" s="85"/>
      <c r="J60" s="85"/>
      <c r="K60" s="85"/>
      <c r="L60" s="85"/>
      <c r="M60" s="85"/>
      <c r="N60" s="11"/>
      <c r="O60" s="11"/>
      <c r="P60" s="11"/>
      <c r="Q60" s="11"/>
      <c r="R60" s="84"/>
      <c r="S60" s="11"/>
      <c r="T60" s="11"/>
      <c r="U60" s="11"/>
      <c r="V60" s="84"/>
      <c r="W60" s="84"/>
      <c r="X60" s="84"/>
      <c r="Y60" s="85"/>
      <c r="Z60" s="85"/>
      <c r="AA60" s="85"/>
      <c r="AB60" s="100"/>
    </row>
    <row r="61" spans="1:28" ht="21" customHeight="1" x14ac:dyDescent="0.2">
      <c r="A61" s="84"/>
      <c r="B61" s="11"/>
      <c r="C61" s="11"/>
      <c r="D61" s="11"/>
      <c r="E61" s="85"/>
      <c r="F61" s="85"/>
      <c r="G61" s="85"/>
      <c r="H61" s="85"/>
      <c r="I61" s="85"/>
      <c r="J61" s="85"/>
      <c r="K61" s="85"/>
      <c r="L61" s="85"/>
      <c r="M61" s="85"/>
      <c r="N61" s="11"/>
      <c r="O61" s="11"/>
      <c r="P61" s="11"/>
      <c r="Q61" s="11"/>
      <c r="R61" s="84"/>
      <c r="S61" s="11"/>
      <c r="T61" s="11"/>
      <c r="U61" s="11"/>
      <c r="V61" s="84"/>
      <c r="W61" s="84"/>
      <c r="X61" s="84"/>
      <c r="Y61" s="85"/>
      <c r="Z61" s="85"/>
      <c r="AA61" s="85"/>
      <c r="AB61" s="100"/>
    </row>
    <row r="62" spans="1:28" ht="21" customHeight="1" x14ac:dyDescent="0.2">
      <c r="A62" s="84"/>
      <c r="B62" s="11"/>
      <c r="C62" s="11"/>
      <c r="D62" s="11"/>
      <c r="E62" s="85"/>
      <c r="F62" s="85"/>
      <c r="G62" s="85"/>
      <c r="H62" s="85"/>
      <c r="I62" s="85"/>
      <c r="J62" s="85"/>
      <c r="K62" s="85"/>
      <c r="L62" s="85"/>
      <c r="M62" s="85"/>
      <c r="N62" s="11"/>
      <c r="O62" s="11"/>
      <c r="P62" s="11"/>
      <c r="Q62" s="11"/>
      <c r="R62" s="84"/>
      <c r="S62" s="11"/>
      <c r="T62" s="11"/>
      <c r="U62" s="11"/>
      <c r="V62" s="84"/>
      <c r="W62" s="84"/>
      <c r="X62" s="84"/>
      <c r="Y62" s="85"/>
      <c r="Z62" s="85"/>
      <c r="AA62" s="85"/>
      <c r="AB62" s="100"/>
    </row>
    <row r="63" spans="1:28" ht="21" customHeight="1" x14ac:dyDescent="0.2">
      <c r="A63" s="84"/>
      <c r="B63" s="11"/>
      <c r="C63" s="11"/>
      <c r="D63" s="11"/>
      <c r="E63" s="85"/>
      <c r="F63" s="85"/>
      <c r="G63" s="85"/>
      <c r="H63" s="85"/>
      <c r="I63" s="85"/>
      <c r="J63" s="85"/>
      <c r="K63" s="85"/>
      <c r="L63" s="85"/>
      <c r="M63" s="85"/>
      <c r="N63" s="11"/>
      <c r="O63" s="11"/>
      <c r="P63" s="11"/>
      <c r="Q63" s="11"/>
      <c r="R63" s="84"/>
      <c r="S63" s="11"/>
      <c r="T63" s="11"/>
      <c r="U63" s="11"/>
      <c r="V63" s="84"/>
      <c r="W63" s="84"/>
      <c r="X63" s="84"/>
      <c r="Y63" s="85"/>
      <c r="Z63" s="85"/>
      <c r="AA63" s="85"/>
      <c r="AB63" s="100"/>
    </row>
    <row r="64" spans="1:28" ht="21" customHeight="1" x14ac:dyDescent="0.2">
      <c r="A64" s="84"/>
      <c r="B64" s="11"/>
      <c r="C64" s="11"/>
      <c r="D64" s="11"/>
      <c r="E64" s="85"/>
      <c r="F64" s="85"/>
      <c r="G64" s="85"/>
      <c r="H64" s="85"/>
      <c r="I64" s="85"/>
      <c r="J64" s="85"/>
      <c r="K64" s="85"/>
      <c r="L64" s="85"/>
      <c r="M64" s="85"/>
      <c r="N64" s="11"/>
      <c r="O64" s="11"/>
      <c r="P64" s="11"/>
      <c r="Q64" s="11"/>
      <c r="R64" s="84"/>
      <c r="S64" s="11"/>
      <c r="T64" s="11"/>
      <c r="U64" s="11"/>
      <c r="V64" s="84"/>
      <c r="W64" s="84"/>
      <c r="X64" s="84"/>
      <c r="Y64" s="85"/>
      <c r="Z64" s="85"/>
      <c r="AA64" s="85"/>
      <c r="AB64" s="100"/>
    </row>
    <row r="65" spans="1:28" ht="21" customHeight="1" x14ac:dyDescent="0.2">
      <c r="A65" s="84"/>
      <c r="B65" s="11"/>
      <c r="C65" s="11"/>
      <c r="D65" s="11"/>
      <c r="E65" s="85"/>
      <c r="F65" s="85"/>
      <c r="G65" s="85"/>
      <c r="H65" s="85"/>
      <c r="I65" s="85"/>
      <c r="J65" s="85"/>
      <c r="K65" s="85"/>
      <c r="L65" s="85"/>
      <c r="M65" s="85"/>
      <c r="N65" s="11"/>
      <c r="O65" s="11"/>
      <c r="P65" s="11"/>
      <c r="Q65" s="11"/>
      <c r="R65" s="84"/>
      <c r="S65" s="11"/>
      <c r="T65" s="11"/>
      <c r="U65" s="11"/>
      <c r="V65" s="84"/>
      <c r="W65" s="84"/>
      <c r="X65" s="84"/>
      <c r="Y65" s="85"/>
      <c r="Z65" s="85"/>
      <c r="AA65" s="85"/>
      <c r="AB65" s="100"/>
    </row>
    <row r="66" spans="1:28" ht="21" customHeight="1" x14ac:dyDescent="0.2">
      <c r="A66" s="84"/>
      <c r="B66" s="11"/>
      <c r="C66" s="11"/>
      <c r="D66" s="11"/>
      <c r="E66" s="85"/>
      <c r="F66" s="85"/>
      <c r="G66" s="85"/>
      <c r="H66" s="85"/>
      <c r="I66" s="85"/>
      <c r="J66" s="85"/>
      <c r="K66" s="85"/>
      <c r="L66" s="85"/>
      <c r="M66" s="85"/>
      <c r="N66" s="11"/>
      <c r="O66" s="11"/>
      <c r="P66" s="11"/>
      <c r="Q66" s="11"/>
      <c r="R66" s="84"/>
      <c r="S66" s="11"/>
      <c r="T66" s="11"/>
      <c r="U66" s="11"/>
      <c r="V66" s="84"/>
      <c r="W66" s="84"/>
      <c r="X66" s="84"/>
      <c r="Y66" s="85"/>
      <c r="Z66" s="85"/>
      <c r="AA66" s="85"/>
      <c r="AB66" s="100"/>
    </row>
    <row r="67" spans="1:28" ht="21" customHeight="1" x14ac:dyDescent="0.2">
      <c r="A67" s="84"/>
      <c r="B67" s="11"/>
      <c r="C67" s="11"/>
      <c r="D67" s="11"/>
      <c r="E67" s="85"/>
      <c r="F67" s="85"/>
      <c r="G67" s="85"/>
      <c r="H67" s="85"/>
      <c r="I67" s="85"/>
      <c r="J67" s="85"/>
      <c r="K67" s="85"/>
      <c r="L67" s="85"/>
      <c r="M67" s="85"/>
      <c r="N67" s="11"/>
      <c r="O67" s="11"/>
      <c r="P67" s="11"/>
      <c r="Q67" s="11"/>
      <c r="R67" s="84"/>
      <c r="S67" s="11"/>
      <c r="T67" s="11"/>
      <c r="U67" s="11"/>
      <c r="V67" s="84"/>
      <c r="W67" s="84"/>
      <c r="X67" s="84"/>
      <c r="Y67" s="85"/>
      <c r="Z67" s="85"/>
      <c r="AA67" s="85"/>
      <c r="AB67" s="100"/>
    </row>
    <row r="68" spans="1:28" ht="21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11"/>
      <c r="U68" s="11"/>
      <c r="V68" s="84"/>
      <c r="W68" s="84"/>
      <c r="X68" s="84"/>
      <c r="Y68" s="85"/>
      <c r="Z68" s="85"/>
      <c r="AA68" s="85"/>
      <c r="AB68" s="10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11"/>
      <c r="U69" s="11"/>
      <c r="V69" s="84"/>
      <c r="W69" s="84"/>
      <c r="X69" s="84"/>
      <c r="Y69" s="85"/>
      <c r="Z69" s="85"/>
      <c r="AA69" s="85"/>
      <c r="AB69" s="10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11"/>
      <c r="U70" s="11"/>
      <c r="V70" s="84"/>
      <c r="W70" s="84"/>
      <c r="X70" s="84"/>
      <c r="Y70" s="85"/>
      <c r="Z70" s="85"/>
      <c r="AA70" s="85"/>
      <c r="AB70" s="10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11"/>
      <c r="U71" s="11"/>
      <c r="V71" s="84"/>
      <c r="W71" s="84"/>
      <c r="X71" s="84"/>
      <c r="Y71" s="85"/>
      <c r="Z71" s="85"/>
      <c r="AA71" s="85"/>
      <c r="AB71" s="10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11"/>
      <c r="U72" s="11"/>
      <c r="V72" s="84"/>
      <c r="W72" s="84"/>
      <c r="X72" s="84"/>
      <c r="Y72" s="85"/>
      <c r="Z72" s="85"/>
      <c r="AA72" s="85"/>
      <c r="AB72" s="100"/>
    </row>
    <row r="73" spans="1:28" ht="21" customHeight="1" x14ac:dyDescent="0.2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11"/>
      <c r="U73" s="11"/>
      <c r="V73" s="84"/>
      <c r="W73" s="84"/>
      <c r="X73" s="84"/>
      <c r="Y73" s="85"/>
      <c r="Z73" s="85"/>
      <c r="AA73" s="85"/>
      <c r="AB73" s="10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100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100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100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100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10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10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11"/>
      <c r="U106" s="11"/>
      <c r="V106" s="84"/>
      <c r="W106" s="84"/>
      <c r="X106" s="84"/>
      <c r="Y106" s="85"/>
      <c r="Z106" s="85"/>
      <c r="AA106" s="85"/>
      <c r="AB106" s="10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11"/>
      <c r="U107" s="11"/>
      <c r="V107" s="84"/>
      <c r="W107" s="84"/>
      <c r="X107" s="84"/>
      <c r="Y107" s="85"/>
      <c r="Z107" s="85"/>
      <c r="AA107" s="85"/>
      <c r="AB107" s="10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11"/>
      <c r="U108" s="11"/>
      <c r="V108" s="84"/>
      <c r="W108" s="84"/>
      <c r="X108" s="84"/>
      <c r="Y108" s="85"/>
      <c r="Z108" s="85"/>
      <c r="AA108" s="85"/>
      <c r="AB108" s="100"/>
    </row>
    <row r="109" spans="1:28" ht="21" customHeight="1" x14ac:dyDescent="0.2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11"/>
      <c r="U109" s="11"/>
      <c r="V109" s="84"/>
      <c r="W109" s="84"/>
      <c r="X109" s="84"/>
      <c r="Y109" s="85"/>
      <c r="Z109" s="85"/>
      <c r="AA109" s="85"/>
      <c r="AB109" s="10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100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46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46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46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46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46"/>
    </row>
    <row r="122" spans="1:28" ht="21" customHeight="1" x14ac:dyDescent="0.2">
      <c r="A122" s="6"/>
      <c r="B122" s="11"/>
      <c r="C122" s="11"/>
      <c r="D122" s="11"/>
      <c r="E122" s="101"/>
      <c r="F122" s="101"/>
      <c r="G122" s="101"/>
      <c r="H122" s="101"/>
      <c r="I122" s="101"/>
      <c r="J122" s="101"/>
      <c r="K122" s="101"/>
      <c r="L122" s="101"/>
      <c r="M122" s="10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02"/>
      <c r="Z122" s="102"/>
      <c r="AA122" s="102"/>
      <c r="AB122" s="46"/>
    </row>
    <row r="123" spans="1:28" ht="21" customHeight="1" x14ac:dyDescent="0.2">
      <c r="A123" s="6"/>
      <c r="B123" s="11"/>
      <c r="C123" s="11"/>
      <c r="D123" s="11"/>
      <c r="E123" s="101"/>
      <c r="F123" s="101"/>
      <c r="G123" s="101"/>
      <c r="H123" s="101"/>
      <c r="I123" s="101"/>
      <c r="J123" s="101"/>
      <c r="K123" s="101"/>
      <c r="L123" s="101"/>
      <c r="M123" s="10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02"/>
      <c r="Z123" s="102"/>
      <c r="AA123" s="102"/>
      <c r="AB123" s="46"/>
    </row>
    <row r="124" spans="1:28" ht="21" customHeight="1" x14ac:dyDescent="0.2">
      <c r="A124" s="6"/>
      <c r="B124" s="11"/>
      <c r="C124" s="11"/>
      <c r="D124" s="11"/>
      <c r="E124" s="101"/>
      <c r="F124" s="101"/>
      <c r="G124" s="101"/>
      <c r="H124" s="101"/>
      <c r="I124" s="101"/>
      <c r="J124" s="101"/>
      <c r="K124" s="101"/>
      <c r="L124" s="101"/>
      <c r="M124" s="10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02"/>
      <c r="Z124" s="102"/>
      <c r="AA124" s="102"/>
      <c r="AB124" s="46"/>
    </row>
    <row r="125" spans="1:28" ht="21" customHeight="1" x14ac:dyDescent="0.2">
      <c r="A125" s="6"/>
      <c r="B125" s="11"/>
      <c r="C125" s="11"/>
      <c r="D125" s="11"/>
      <c r="E125" s="101"/>
      <c r="F125" s="101"/>
      <c r="G125" s="101"/>
      <c r="H125" s="101"/>
      <c r="I125" s="101"/>
      <c r="J125" s="101"/>
      <c r="K125" s="101"/>
      <c r="L125" s="101"/>
      <c r="M125" s="10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02"/>
      <c r="Z125" s="102"/>
      <c r="AA125" s="102"/>
      <c r="AB125" s="46"/>
    </row>
    <row r="126" spans="1:28" ht="21" customHeight="1" x14ac:dyDescent="0.2">
      <c r="A126" s="6"/>
      <c r="B126" s="11"/>
      <c r="C126" s="11"/>
      <c r="D126" s="11"/>
      <c r="E126" s="101"/>
      <c r="F126" s="101"/>
      <c r="G126" s="101"/>
      <c r="H126" s="101"/>
      <c r="I126" s="101"/>
      <c r="J126" s="101"/>
      <c r="K126" s="101"/>
      <c r="L126" s="101"/>
      <c r="M126" s="10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02"/>
      <c r="Z126" s="102"/>
      <c r="AA126" s="102"/>
      <c r="AB126" s="46"/>
    </row>
    <row r="127" spans="1:28" ht="21" customHeight="1" x14ac:dyDescent="0.2">
      <c r="A127" s="6"/>
      <c r="B127" s="11"/>
      <c r="C127" s="11"/>
      <c r="D127" s="11"/>
      <c r="E127" s="101"/>
      <c r="F127" s="101"/>
      <c r="G127" s="101"/>
      <c r="H127" s="101"/>
      <c r="I127" s="101"/>
      <c r="J127" s="101"/>
      <c r="K127" s="101"/>
      <c r="L127" s="101"/>
      <c r="M127" s="10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02"/>
      <c r="Z127" s="102"/>
      <c r="AA127" s="102"/>
      <c r="AB127" s="46"/>
    </row>
    <row r="128" spans="1:28" ht="21" customHeight="1" x14ac:dyDescent="0.2">
      <c r="A128" s="6"/>
      <c r="B128" s="11"/>
      <c r="C128" s="11"/>
      <c r="D128" s="11"/>
      <c r="E128" s="101"/>
      <c r="F128" s="101"/>
      <c r="G128" s="101"/>
      <c r="H128" s="101"/>
      <c r="I128" s="101"/>
      <c r="J128" s="101"/>
      <c r="K128" s="101"/>
      <c r="L128" s="101"/>
      <c r="M128" s="10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02"/>
      <c r="Z128" s="102"/>
      <c r="AA128" s="102"/>
      <c r="AB128" s="46"/>
    </row>
    <row r="129" spans="1:28" ht="21" customHeight="1" x14ac:dyDescent="0.2">
      <c r="A129" s="6"/>
      <c r="B129" s="11"/>
      <c r="C129" s="11"/>
      <c r="D129" s="11"/>
      <c r="E129" s="101"/>
      <c r="F129" s="101"/>
      <c r="G129" s="101"/>
      <c r="H129" s="101"/>
      <c r="I129" s="101"/>
      <c r="J129" s="101"/>
      <c r="K129" s="101"/>
      <c r="L129" s="101"/>
      <c r="M129" s="10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02"/>
      <c r="Z129" s="102"/>
      <c r="AA129" s="102"/>
      <c r="AB129" s="46"/>
    </row>
    <row r="130" spans="1:28" ht="21" customHeight="1" x14ac:dyDescent="0.2">
      <c r="A130" s="6"/>
      <c r="B130" s="11"/>
      <c r="C130" s="11"/>
      <c r="D130" s="11"/>
      <c r="E130" s="101"/>
      <c r="F130" s="101"/>
      <c r="G130" s="101"/>
      <c r="H130" s="101"/>
      <c r="I130" s="101"/>
      <c r="J130" s="101"/>
      <c r="K130" s="101"/>
      <c r="L130" s="101"/>
      <c r="M130" s="10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02"/>
      <c r="Z130" s="102"/>
      <c r="AA130" s="102"/>
      <c r="AB130" s="46"/>
    </row>
    <row r="131" spans="1:28" ht="21" customHeight="1" x14ac:dyDescent="0.2">
      <c r="A131" s="6"/>
      <c r="B131" s="11"/>
      <c r="C131" s="11"/>
      <c r="D131" s="11"/>
      <c r="E131" s="101"/>
      <c r="F131" s="101"/>
      <c r="G131" s="101"/>
      <c r="H131" s="101"/>
      <c r="I131" s="101"/>
      <c r="J131" s="101"/>
      <c r="K131" s="101"/>
      <c r="L131" s="101"/>
      <c r="M131" s="10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02"/>
      <c r="Z131" s="102"/>
      <c r="AA131" s="102"/>
      <c r="AB131" s="46"/>
    </row>
    <row r="132" spans="1:28" ht="21" customHeight="1" x14ac:dyDescent="0.2">
      <c r="A132" s="6"/>
      <c r="B132" s="11"/>
      <c r="C132" s="11"/>
      <c r="D132" s="11"/>
      <c r="E132" s="101"/>
      <c r="F132" s="101"/>
      <c r="G132" s="101"/>
      <c r="H132" s="101"/>
      <c r="I132" s="101"/>
      <c r="J132" s="101"/>
      <c r="K132" s="101"/>
      <c r="L132" s="101"/>
      <c r="M132" s="10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02"/>
      <c r="Z132" s="102"/>
      <c r="AA132" s="102"/>
      <c r="AB132" s="46"/>
    </row>
    <row r="133" spans="1:28" ht="21" customHeight="1" x14ac:dyDescent="0.2">
      <c r="A133" s="6"/>
      <c r="B133" s="11"/>
      <c r="C133" s="11"/>
      <c r="D133" s="11"/>
      <c r="E133" s="101"/>
      <c r="F133" s="101"/>
      <c r="G133" s="101"/>
      <c r="H133" s="101"/>
      <c r="I133" s="101"/>
      <c r="J133" s="101"/>
      <c r="K133" s="101"/>
      <c r="L133" s="101"/>
      <c r="M133" s="10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02"/>
      <c r="Z133" s="102"/>
      <c r="AA133" s="102"/>
      <c r="AB133" s="46"/>
    </row>
    <row r="134" spans="1:28" ht="21" customHeight="1" x14ac:dyDescent="0.2">
      <c r="A134" s="6"/>
      <c r="B134" s="11"/>
      <c r="C134" s="11"/>
      <c r="D134" s="11"/>
      <c r="E134" s="101"/>
      <c r="F134" s="101"/>
      <c r="G134" s="101"/>
      <c r="H134" s="101"/>
      <c r="I134" s="101"/>
      <c r="J134" s="101"/>
      <c r="K134" s="101"/>
      <c r="L134" s="101"/>
      <c r="M134" s="10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02"/>
      <c r="Z134" s="102"/>
      <c r="AA134" s="102"/>
      <c r="AB134" s="46"/>
    </row>
    <row r="135" spans="1:28" ht="21" customHeight="1" x14ac:dyDescent="0.2">
      <c r="A135" s="6"/>
      <c r="B135" s="11"/>
      <c r="C135" s="11"/>
      <c r="D135" s="11"/>
      <c r="E135" s="101"/>
      <c r="F135" s="101"/>
      <c r="G135" s="101"/>
      <c r="H135" s="101"/>
      <c r="I135" s="101"/>
      <c r="J135" s="101"/>
      <c r="K135" s="101"/>
      <c r="L135" s="101"/>
      <c r="M135" s="10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02"/>
      <c r="Z135" s="102"/>
      <c r="AA135" s="102"/>
      <c r="AB135" s="46"/>
    </row>
    <row r="136" spans="1:28" ht="21" customHeight="1" x14ac:dyDescent="0.2">
      <c r="A136" s="6"/>
      <c r="B136" s="11"/>
      <c r="C136" s="11"/>
      <c r="D136" s="11"/>
      <c r="E136" s="101"/>
      <c r="F136" s="101"/>
      <c r="G136" s="101"/>
      <c r="H136" s="101"/>
      <c r="I136" s="101"/>
      <c r="J136" s="101"/>
      <c r="K136" s="101"/>
      <c r="L136" s="101"/>
      <c r="M136" s="10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02"/>
      <c r="Z136" s="102"/>
      <c r="AA136" s="102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</sheetData>
  <conditionalFormatting sqref="AB12:AB116">
    <cfRule type="cellIs" dxfId="11" priority="53" operator="lessThan">
      <formula>0.03</formula>
    </cfRule>
    <cfRule type="cellIs" dxfId="10" priority="54" operator="greaterThan">
      <formula>0.1</formula>
    </cfRule>
    <cfRule type="cellIs" dxfId="9" priority="55" operator="greaterThan">
      <formula>0.05</formula>
    </cfRule>
    <cfRule type="cellIs" dxfId="8" priority="56" operator="greaterThan">
      <formula>0.03</formula>
    </cfRule>
  </conditionalFormatting>
  <conditionalFormatting sqref="AB3:AB11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1" t="s">
        <v>29</v>
      </c>
      <c r="E8" s="121"/>
      <c r="F8" s="121" t="s">
        <v>30</v>
      </c>
      <c r="G8" s="121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7"/>
  <sheetViews>
    <sheetView topLeftCell="A22" workbookViewId="0">
      <selection activeCell="E44" sqref="E44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168</v>
      </c>
      <c r="E45" s="65" t="s">
        <v>170</v>
      </c>
      <c r="F45" s="65" t="s">
        <v>170</v>
      </c>
    </row>
    <row r="46" spans="4:6" x14ac:dyDescent="0.2">
      <c r="D46" s="65" t="s">
        <v>169</v>
      </c>
      <c r="E46" s="65" t="s">
        <v>171</v>
      </c>
      <c r="F46" s="65" t="s">
        <v>171</v>
      </c>
    </row>
    <row r="47" spans="4:6" x14ac:dyDescent="0.2">
      <c r="D47" s="65" t="s">
        <v>166</v>
      </c>
      <c r="E47" s="65" t="s">
        <v>167</v>
      </c>
      <c r="F47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2017-09-08T16:30:42Z</dcterms:modified>
</cp:coreProperties>
</file>