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3" i="1" l="1"/>
  <c r="AB12" i="1"/>
  <c r="AB11" i="1"/>
  <c r="AB10" i="1"/>
  <c r="AB9" i="1"/>
  <c r="AB8" i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9" i="2" l="1"/>
  <c r="T69" i="2" s="1"/>
  <c r="S36" i="2"/>
  <c r="T36" i="2" s="1"/>
  <c r="S77" i="2"/>
  <c r="T77" i="2" s="1"/>
  <c r="V77" i="2" s="1"/>
  <c r="S85" i="2"/>
  <c r="T85" i="2" s="1"/>
  <c r="V85" i="2" s="1"/>
  <c r="S93" i="2"/>
  <c r="T93" i="2" s="1"/>
  <c r="V93" i="2" s="1"/>
  <c r="S97" i="2"/>
  <c r="T97" i="2" s="1"/>
  <c r="S99" i="2"/>
  <c r="T99" i="2" s="1"/>
  <c r="S103" i="2"/>
  <c r="T103" i="2" s="1"/>
  <c r="V103" i="2" s="1"/>
  <c r="S107" i="2"/>
  <c r="T107" i="2" s="1"/>
  <c r="S111" i="2"/>
  <c r="T111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84" i="2"/>
  <c r="T84" i="2" s="1"/>
  <c r="V84" i="2" s="1"/>
  <c r="S88" i="2"/>
  <c r="T88" i="2" s="1"/>
  <c r="V88" i="2" s="1"/>
  <c r="S92" i="2"/>
  <c r="T92" i="2" s="1"/>
  <c r="S106" i="2"/>
  <c r="T106" i="2" s="1"/>
  <c r="V106" i="2" s="1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<sst xmlns="http://schemas.openxmlformats.org/spreadsheetml/2006/main" count="289" uniqueCount="209">
  <si>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</si>
  <si>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</si>
  <si>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</si>
  <si>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</si>
  <si>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</si>
  <si>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</si>
  <si>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</si>
  <si>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</si>
  <si>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</si>
  <si>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</si>
  <si>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</si>
  <si>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</si>
  <si>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</si>
  <si>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</si>
  <si>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</si>
  <si>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</si>
  <si>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</si>
  <si>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</si>
  <si>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</si>
  <si>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</si>
  <si>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</si>
  <si>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</si>
  <si>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</si>
  <si>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</si>
  <si>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</si>
  <si>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</si>
  <si>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</si>
  <si>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</si>
  <si>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</si>
  <si>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</si>
  <si>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</si>
  <si>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</si>
  <si>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</si>
  <si>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</si>
  <si>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</si>
  <si>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</si>
  <si>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</si>
  <si>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</si>
  <si>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</si>
  <si>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</si>
  <si>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</si>
  <si>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</si>
  <si>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</si>
  <si>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</si>
  <si>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</si>
  <si>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</si>
  <si>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</si>
  <si>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</si>
  <si>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</si>
  <si>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</si>
  <si>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</si>
  <si>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</si>
  <si>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</si>
  <si>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</si>
  <si>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</si>
  <si>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</si>
  <si>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</si>
  <si>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</si>
  <si>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</si>
  <si>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</si>
  <si>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</si>
  <si>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</si>
  <si>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</si>
  <si>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</si>
  <si>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</si>
  <si>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</si>
  <si>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</si>
  <si>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</si>
  <si>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</si>
  <si>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</si>
  <si>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</si>
  <si>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</si>
  <si>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</si>
  <si>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</si>
  <si>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</si>
  <si>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</si>
  <si>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</si>
  <si>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</si>
  <si>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</si>
  <si>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</si>
  <si>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</si>
  <si>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</si>
  <si>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</si>
  <si>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</si>
  <si>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</si>
  <si>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</si>
  <si>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</si>
  <si>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</si>
  <si>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</si>
  <si>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</si>
  <si>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</si>
  <si>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</si>
  <si>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</si>
  <si>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</si>
  <si>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</si>
  <si>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</si>
  <si>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</si>
  <si>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</si>
  <si>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</si>
  <si>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</si>
  <si>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</si>
  <si>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</si>
  <si>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</si>
  <si>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</si>
  <si>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</si>
  <si>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</si>
  <si>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</si>
  <si>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</si>
  <si>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</si>
  <si>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</si>
  <si>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</si>
  <si>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</si>
  <si>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</si>
  <si>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</si>
  <si>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</si>
  <si>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</si>
  <si>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</si>
  <si>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</si>
  <si>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</si>
  <si>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</si>
  <si>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</si>
  <si>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</si>
  <si>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</si>
  <si>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</si>
  <si>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</si>
  <si>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</si>
  <si>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</si>
  <si>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</si>
  <si>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</si>
  <si>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</si>
  <si>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</si>
  <si>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</si>
  <si>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</si>
  <si>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</si>
  <si>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</si>
  <si>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</si>
  <si>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</si>
  <si>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</si>
  <si>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</si>
  <si>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</si>
  <si>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</si>
  <si>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</si>
  <si>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</si>
  <si>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</si>
  <si>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</si>
  <si>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</si>
  <si>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</si>
  <si>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</si>
  <si>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</si>
  <si>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</si>
  <si>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</si>
  <si>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</si>
  <si>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</si>
  <si>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</si>
  <si>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</si>
  <si>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</si>
  <si>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</si>
  <si>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</si>
  <si>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</si>
  <si>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</si>
  <si>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</si>
  <si>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</si>
  <si>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</si>
  <si>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</si>
  <si>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</si>
  <si>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</si>
  <si>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</si>
  <si>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</si>
  <si>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</si>
  <si>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</si>
  <si>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</si>
  <si>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</si>
  <si>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CUAUTITLAN IZCALLI</t>
  </si>
  <si>
    <t>CMT</t>
  </si>
  <si>
    <t>NL</t>
  </si>
  <si>
    <t>CULIACAN</t>
  </si>
  <si>
    <t>SIN</t>
  </si>
  <si>
    <t>CHIH</t>
  </si>
  <si>
    <t>MONTERREY</t>
  </si>
  <si>
    <t>MUEBLERIAS DEL PORTAL</t>
  </si>
  <si>
    <t>ZAMORA DE HIDALGO</t>
  </si>
  <si>
    <t>MICH</t>
  </si>
  <si>
    <t>MS-MS_59680</t>
  </si>
  <si>
    <t>GRUPO FAMSA. S.A.B. DE C.V.</t>
  </si>
  <si>
    <t>CHIHUAHUA</t>
  </si>
  <si>
    <t>MS-MS_31100</t>
  </si>
  <si>
    <t>NUEVA WAL MART DC GUADALAJARA</t>
  </si>
  <si>
    <t>TLAJOMULCO DE ZUNIGA</t>
  </si>
  <si>
    <t>JAL</t>
  </si>
  <si>
    <t>MS-MS_45679</t>
  </si>
  <si>
    <t>JUNGA HWANG</t>
  </si>
  <si>
    <t>TLALNEPANTLA DE BAZ</t>
  </si>
  <si>
    <t>MS-MS_54054</t>
  </si>
  <si>
    <t>BODEGA ELECTRONICA XAZE. S.A. DE C.V.</t>
  </si>
  <si>
    <t>CHOLUL</t>
  </si>
  <si>
    <t>YUC</t>
  </si>
  <si>
    <t>MS-MS_97305</t>
  </si>
  <si>
    <t>AMERICA MOVIL ZAPOPAN (REGION 5)</t>
  </si>
  <si>
    <t>ZAPOPAN</t>
  </si>
  <si>
    <t>MS-MS_45080</t>
  </si>
  <si>
    <t>WAL MART E COMMERCE HE</t>
  </si>
  <si>
    <t>MS-MS_54713</t>
  </si>
  <si>
    <t>AMERICA MOVIL MONTERREY (REGION 4)</t>
  </si>
  <si>
    <t>MS-MS_64650</t>
  </si>
  <si>
    <t>GRUPO FAMSA. S.AB. DE C.V.</t>
  </si>
  <si>
    <t>MS-MS_80104</t>
  </si>
  <si>
    <t>VAN</t>
  </si>
  <si>
    <t>AMERICA MOVIL MEXICO (REGION 9 )</t>
  </si>
  <si>
    <t>MS-MS_54600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</si>
</sst>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3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6"/>
  <sheetViews>
    <sheetView tabSelected="1" zoomScale="85" zoomScaleNormal="85" workbookViewId="0">
      <pane xSplit="1" ySplit="2" topLeftCell="L3" activePane="bottomRight" state="frozen"/>
      <selection activeCell="H46" sqref="H46"/>
      <selection pane="topRight" activeCell="H46" sqref="H46"/>
      <selection pane="bottomLeft" activeCell="H46" sqref="H46"/>
      <selection pane="bottomRight" activeCell="Q189" sqref="Q189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8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8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8" s="120" customFormat="1" ht="12.75" x14ac:dyDescent="0.2">
      <c r="A3" s="113">
        <v>8485274</v>
      </c>
      <c r="B3" s="114">
        <v>8485274</v>
      </c>
      <c r="C3" s="114">
        <v>84852742</v>
      </c>
      <c r="D3" s="114" t="s">
        <v>129</v>
      </c>
      <c r="E3" s="115">
        <v>23510.68</v>
      </c>
      <c r="F3" s="115">
        <v>21890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1620.68</v>
      </c>
      <c r="N3" s="114" t="s">
        <v>173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183</v>
      </c>
      <c r="T3" s="114" t="s">
        <v>184</v>
      </c>
      <c r="U3" s="114" t="s">
        <v>177</v>
      </c>
      <c r="V3" s="116">
        <v>31100</v>
      </c>
      <c r="W3" s="116" t="s">
        <v>185</v>
      </c>
      <c r="X3" s="117">
        <v>1</v>
      </c>
      <c r="Y3" s="118">
        <v>494367.94</v>
      </c>
      <c r="Z3" s="118">
        <v>21890</v>
      </c>
      <c r="AA3" s="115">
        <v>1620.68</v>
      </c>
      <c r="AB3" s="119">
        <f t="shared" ref="AB3:AB13" si="0">+E3/Y3</f>
        <v>4.7557048298884429E-2</v>
      </c>
    </row>
    <row r="4" spans="1:28" s="120" customFormat="1" ht="12.75" x14ac:dyDescent="0.2">
      <c r="A4" s="113">
        <v>8505046</v>
      </c>
      <c r="B4" s="114">
        <v>8505046</v>
      </c>
      <c r="C4" s="114">
        <v>85050462</v>
      </c>
      <c r="D4" s="114" t="s">
        <v>129</v>
      </c>
      <c r="E4" s="115">
        <v>11379.61</v>
      </c>
      <c r="F4" s="115">
        <v>9900</v>
      </c>
      <c r="G4" s="115">
        <v>0</v>
      </c>
      <c r="H4" s="115">
        <v>0</v>
      </c>
      <c r="I4" s="115">
        <v>0</v>
      </c>
      <c r="J4" s="115">
        <v>0</v>
      </c>
      <c r="K4" s="115">
        <v>400</v>
      </c>
      <c r="L4" s="115">
        <v>0</v>
      </c>
      <c r="M4" s="115">
        <v>1079.6099999999999</v>
      </c>
      <c r="N4" s="114" t="s">
        <v>173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179</v>
      </c>
      <c r="T4" s="114" t="s">
        <v>180</v>
      </c>
      <c r="U4" s="114" t="s">
        <v>181</v>
      </c>
      <c r="V4" s="116">
        <v>59680</v>
      </c>
      <c r="W4" s="116" t="s">
        <v>182</v>
      </c>
      <c r="X4" s="117">
        <v>1</v>
      </c>
      <c r="Y4" s="118">
        <v>454600</v>
      </c>
      <c r="Z4" s="118">
        <v>9900</v>
      </c>
      <c r="AA4" s="115">
        <v>1479.61</v>
      </c>
      <c r="AB4" s="119">
        <f t="shared" si="0"/>
        <v>2.503213814342279E-2</v>
      </c>
    </row>
    <row r="5" spans="1:28" s="120" customFormat="1" ht="12.75" x14ac:dyDescent="0.2">
      <c r="A5" s="113">
        <v>8491915</v>
      </c>
      <c r="B5" s="114">
        <v>8491915</v>
      </c>
      <c r="C5" s="114">
        <v>84919152</v>
      </c>
      <c r="D5" s="114" t="s">
        <v>129</v>
      </c>
      <c r="E5" s="115">
        <v>11702</v>
      </c>
      <c r="F5" s="115">
        <v>10780</v>
      </c>
      <c r="G5" s="115">
        <v>0</v>
      </c>
      <c r="H5" s="115">
        <v>0</v>
      </c>
      <c r="I5" s="115">
        <v>0</v>
      </c>
      <c r="J5" s="115">
        <v>0</v>
      </c>
      <c r="K5" s="115">
        <v>400</v>
      </c>
      <c r="L5" s="115">
        <v>0</v>
      </c>
      <c r="M5" s="115">
        <v>522</v>
      </c>
      <c r="N5" s="114" t="s">
        <v>173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186</v>
      </c>
      <c r="T5" s="114" t="s">
        <v>187</v>
      </c>
      <c r="U5" s="114" t="s">
        <v>188</v>
      </c>
      <c r="V5" s="116">
        <v>45679</v>
      </c>
      <c r="W5" s="116" t="s">
        <v>189</v>
      </c>
      <c r="X5" s="117">
        <v>2</v>
      </c>
      <c r="Y5" s="118">
        <v>241749.5</v>
      </c>
      <c r="Z5" s="118">
        <v>10780</v>
      </c>
      <c r="AA5" s="115">
        <v>922</v>
      </c>
      <c r="AB5" s="119">
        <f t="shared" si="0"/>
        <v>4.840547757079125E-2</v>
      </c>
    </row>
    <row r="6" spans="1:28" s="120" customFormat="1" ht="12.75" x14ac:dyDescent="0.2">
      <c r="A6" s="113">
        <v>8531627</v>
      </c>
      <c r="B6" s="114">
        <v>8531627</v>
      </c>
      <c r="C6" s="114">
        <v>85316272</v>
      </c>
      <c r="D6" s="114" t="s">
        <v>129</v>
      </c>
      <c r="E6" s="115">
        <v>2142</v>
      </c>
      <c r="F6" s="115">
        <v>2142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4" t="s">
        <v>173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190</v>
      </c>
      <c r="T6" s="114" t="s">
        <v>191</v>
      </c>
      <c r="U6" s="114" t="s">
        <v>171</v>
      </c>
      <c r="V6" s="116">
        <v>54054</v>
      </c>
      <c r="W6" s="116" t="s">
        <v>192</v>
      </c>
      <c r="X6" s="117">
        <v>7</v>
      </c>
      <c r="Y6" s="118">
        <v>93080.78</v>
      </c>
      <c r="Z6" s="118">
        <v>2142</v>
      </c>
      <c r="AA6" s="115">
        <v>0</v>
      </c>
      <c r="AB6" s="119">
        <f t="shared" si="0"/>
        <v>2.301226955768957E-2</v>
      </c>
    </row>
    <row r="7" spans="1:28" s="120" customFormat="1" ht="12.75" x14ac:dyDescent="0.2">
      <c r="A7" s="113">
        <v>8524581</v>
      </c>
      <c r="B7" s="114">
        <v>8524581</v>
      </c>
      <c r="C7" s="114">
        <v>85245812</v>
      </c>
      <c r="D7" s="114" t="s">
        <v>129</v>
      </c>
      <c r="E7" s="115">
        <v>27308.62</v>
      </c>
      <c r="F7" s="115">
        <v>24750</v>
      </c>
      <c r="G7" s="115">
        <v>0</v>
      </c>
      <c r="H7" s="115">
        <v>0</v>
      </c>
      <c r="I7" s="115">
        <v>0</v>
      </c>
      <c r="J7" s="115">
        <v>0</v>
      </c>
      <c r="K7" s="115">
        <v>400</v>
      </c>
      <c r="L7" s="115">
        <v>0</v>
      </c>
      <c r="M7" s="115">
        <v>2158.62</v>
      </c>
      <c r="N7" s="114" t="s">
        <v>173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193</v>
      </c>
      <c r="T7" s="114" t="s">
        <v>194</v>
      </c>
      <c r="U7" s="114" t="s">
        <v>195</v>
      </c>
      <c r="V7" s="116">
        <v>97305</v>
      </c>
      <c r="W7" s="116" t="s">
        <v>196</v>
      </c>
      <c r="X7" s="117">
        <v>2</v>
      </c>
      <c r="Y7" s="118">
        <v>498512.02</v>
      </c>
      <c r="Z7" s="118">
        <v>24750</v>
      </c>
      <c r="AA7" s="115">
        <v>2558.62</v>
      </c>
      <c r="AB7" s="119">
        <f t="shared" si="0"/>
        <v>5.4780263874078701E-2</v>
      </c>
    </row>
    <row r="8" spans="1:28" s="120" customFormat="1" ht="12.75" x14ac:dyDescent="0.2">
      <c r="A8" s="113">
        <v>8504328</v>
      </c>
      <c r="B8" s="114">
        <v>8504328</v>
      </c>
      <c r="C8" s="114">
        <v>85043282</v>
      </c>
      <c r="D8" s="114" t="s">
        <v>129</v>
      </c>
      <c r="E8" s="115">
        <v>12357.58</v>
      </c>
      <c r="F8" s="115">
        <v>10780</v>
      </c>
      <c r="G8" s="115">
        <v>0</v>
      </c>
      <c r="H8" s="115">
        <v>0</v>
      </c>
      <c r="I8" s="115">
        <v>0</v>
      </c>
      <c r="J8" s="115">
        <v>0</v>
      </c>
      <c r="K8" s="115">
        <v>400</v>
      </c>
      <c r="L8" s="115">
        <v>0</v>
      </c>
      <c r="M8" s="115">
        <v>1177.58</v>
      </c>
      <c r="N8" s="114" t="s">
        <v>173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186</v>
      </c>
      <c r="T8" s="114" t="s">
        <v>187</v>
      </c>
      <c r="U8" s="114" t="s">
        <v>188</v>
      </c>
      <c r="V8" s="116">
        <v>45679</v>
      </c>
      <c r="W8" s="116" t="s">
        <v>189</v>
      </c>
      <c r="X8" s="117">
        <v>2</v>
      </c>
      <c r="Y8" s="118">
        <v>636847.06000000006</v>
      </c>
      <c r="Z8" s="118">
        <v>10780</v>
      </c>
      <c r="AA8" s="115">
        <v>1577.58</v>
      </c>
      <c r="AB8" s="119">
        <f t="shared" si="0"/>
        <v>1.9404313494043608E-2</v>
      </c>
    </row>
    <row r="9" spans="1:28" s="120" customFormat="1" ht="12.75" x14ac:dyDescent="0.2">
      <c r="A9" s="113">
        <v>8528420</v>
      </c>
      <c r="B9" s="114">
        <v>8528420</v>
      </c>
      <c r="C9" s="114">
        <v>85284202</v>
      </c>
      <c r="D9" s="114" t="s">
        <v>129</v>
      </c>
      <c r="E9" s="115">
        <v>12049.65</v>
      </c>
      <c r="F9" s="115">
        <v>10780</v>
      </c>
      <c r="G9" s="115">
        <v>0</v>
      </c>
      <c r="H9" s="115">
        <v>0</v>
      </c>
      <c r="I9" s="115">
        <v>0</v>
      </c>
      <c r="J9" s="115">
        <v>0</v>
      </c>
      <c r="K9" s="115">
        <v>280</v>
      </c>
      <c r="L9" s="115">
        <v>0</v>
      </c>
      <c r="M9" s="115">
        <v>989.65</v>
      </c>
      <c r="N9" s="114" t="s">
        <v>173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197</v>
      </c>
      <c r="T9" s="114" t="s">
        <v>198</v>
      </c>
      <c r="U9" s="114" t="s">
        <v>188</v>
      </c>
      <c r="V9" s="116">
        <v>45080</v>
      </c>
      <c r="W9" s="116" t="s">
        <v>199</v>
      </c>
      <c r="X9" s="117">
        <v>1</v>
      </c>
      <c r="Y9" s="118">
        <v>6186600</v>
      </c>
      <c r="Z9" s="118">
        <v>10780</v>
      </c>
      <c r="AA9" s="115">
        <v>1269.6500000000001</v>
      </c>
      <c r="AB9" s="119">
        <f t="shared" si="0"/>
        <v>1.9477014838521966E-3</v>
      </c>
    </row>
    <row r="10" spans="1:28" s="120" customFormat="1" ht="12.75" x14ac:dyDescent="0.2">
      <c r="A10" s="113">
        <v>8520016</v>
      </c>
      <c r="B10" s="114">
        <v>8520016</v>
      </c>
      <c r="C10" s="114">
        <v>85200162</v>
      </c>
      <c r="D10" s="114" t="s">
        <v>129</v>
      </c>
      <c r="E10" s="115">
        <v>2142</v>
      </c>
      <c r="F10" s="115">
        <v>2142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4" t="s">
        <v>173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200</v>
      </c>
      <c r="T10" s="114" t="s">
        <v>172</v>
      </c>
      <c r="U10" s="114" t="s">
        <v>171</v>
      </c>
      <c r="V10" s="116">
        <v>54713</v>
      </c>
      <c r="W10" s="116" t="s">
        <v>201</v>
      </c>
      <c r="X10" s="117">
        <v>2</v>
      </c>
      <c r="Y10" s="118">
        <v>178615.78</v>
      </c>
      <c r="Z10" s="118">
        <v>2142</v>
      </c>
      <c r="AA10" s="115">
        <v>0</v>
      </c>
      <c r="AB10" s="119">
        <f t="shared" si="0"/>
        <v>1.1992221515926533E-2</v>
      </c>
    </row>
    <row r="11" spans="1:28" s="120" customFormat="1" ht="12.75" x14ac:dyDescent="0.2">
      <c r="A11" s="113">
        <v>8528419</v>
      </c>
      <c r="B11" s="114">
        <v>8528419</v>
      </c>
      <c r="C11" s="114">
        <v>85284192</v>
      </c>
      <c r="D11" s="114" t="s">
        <v>129</v>
      </c>
      <c r="E11" s="115">
        <v>14495</v>
      </c>
      <c r="F11" s="115">
        <v>13640</v>
      </c>
      <c r="G11" s="115">
        <v>0</v>
      </c>
      <c r="H11" s="115">
        <v>0</v>
      </c>
      <c r="I11" s="115">
        <v>0</v>
      </c>
      <c r="J11" s="115">
        <v>0</v>
      </c>
      <c r="K11" s="115">
        <v>280</v>
      </c>
      <c r="L11" s="115">
        <v>0</v>
      </c>
      <c r="M11" s="115">
        <v>575</v>
      </c>
      <c r="N11" s="114" t="s">
        <v>173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202</v>
      </c>
      <c r="T11" s="114" t="s">
        <v>178</v>
      </c>
      <c r="U11" s="114" t="s">
        <v>174</v>
      </c>
      <c r="V11" s="116">
        <v>64650</v>
      </c>
      <c r="W11" s="116" t="s">
        <v>203</v>
      </c>
      <c r="X11" s="117">
        <v>1</v>
      </c>
      <c r="Y11" s="118">
        <v>1689400</v>
      </c>
      <c r="Z11" s="118">
        <v>13640</v>
      </c>
      <c r="AA11" s="115">
        <v>855</v>
      </c>
      <c r="AB11" s="119">
        <f t="shared" si="0"/>
        <v>8.5799692198413637E-3</v>
      </c>
    </row>
    <row r="12" spans="1:28" s="120" customFormat="1" ht="12.75" x14ac:dyDescent="0.2">
      <c r="A12" s="113">
        <v>8491734</v>
      </c>
      <c r="B12" s="114">
        <v>8491734</v>
      </c>
      <c r="C12" s="114">
        <v>84917342</v>
      </c>
      <c r="D12" s="114" t="s">
        <v>129</v>
      </c>
      <c r="E12" s="115">
        <v>31949</v>
      </c>
      <c r="F12" s="115">
        <v>20020</v>
      </c>
      <c r="G12" s="115">
        <v>0</v>
      </c>
      <c r="H12" s="115">
        <v>0</v>
      </c>
      <c r="I12" s="115">
        <v>0</v>
      </c>
      <c r="J12" s="115">
        <v>8800</v>
      </c>
      <c r="K12" s="115">
        <v>0</v>
      </c>
      <c r="L12" s="115">
        <v>0</v>
      </c>
      <c r="M12" s="115">
        <v>3129</v>
      </c>
      <c r="N12" s="114" t="s">
        <v>173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204</v>
      </c>
      <c r="T12" s="114" t="s">
        <v>175</v>
      </c>
      <c r="U12" s="114" t="s">
        <v>176</v>
      </c>
      <c r="V12" s="116">
        <v>80104</v>
      </c>
      <c r="W12" s="116" t="s">
        <v>205</v>
      </c>
      <c r="X12" s="117">
        <v>2</v>
      </c>
      <c r="Y12" s="118">
        <v>479849.17</v>
      </c>
      <c r="Z12" s="118">
        <v>28820</v>
      </c>
      <c r="AA12" s="115">
        <v>3129</v>
      </c>
      <c r="AB12" s="119">
        <f t="shared" si="0"/>
        <v>6.658133846516813E-2</v>
      </c>
    </row>
    <row r="13" spans="1:28" s="120" customFormat="1" ht="12.75" x14ac:dyDescent="0.2">
      <c r="A13" s="113">
        <v>8528249</v>
      </c>
      <c r="B13" s="114">
        <v>8528249</v>
      </c>
      <c r="C13" s="114">
        <v>85282492</v>
      </c>
      <c r="D13" s="114" t="s">
        <v>129</v>
      </c>
      <c r="E13" s="115">
        <v>1632</v>
      </c>
      <c r="F13" s="115">
        <v>1632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4" t="s">
        <v>206</v>
      </c>
      <c r="O13" s="114" t="s">
        <v>168</v>
      </c>
      <c r="P13" s="114" t="s">
        <v>169</v>
      </c>
      <c r="Q13" s="114" t="s">
        <v>170</v>
      </c>
      <c r="R13" s="116">
        <v>54602</v>
      </c>
      <c r="S13" s="114" t="s">
        <v>207</v>
      </c>
      <c r="T13" s="114" t="s">
        <v>169</v>
      </c>
      <c r="U13" s="114" t="s">
        <v>171</v>
      </c>
      <c r="V13" s="116">
        <v>54600</v>
      </c>
      <c r="W13" s="116" t="s">
        <v>208</v>
      </c>
      <c r="X13" s="117">
        <v>1</v>
      </c>
      <c r="Y13" s="118">
        <v>3480000</v>
      </c>
      <c r="Z13" s="118">
        <v>1632</v>
      </c>
      <c r="AA13" s="115">
        <v>0</v>
      </c>
      <c r="AB13" s="119">
        <f t="shared" si="0"/>
        <v>4.6896551724137929E-4</v>
      </c>
    </row>
    <row r="14" spans="1:28" s="120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</row>
    <row r="15" spans="1:28" s="120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</row>
    <row r="16" spans="1:28" s="120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</row>
    <row r="17" spans="1:28" s="120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</row>
    <row r="18" spans="1:28" s="120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</row>
    <row r="19" spans="1:28" s="120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</row>
    <row r="20" spans="1:28" s="120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</row>
    <row r="21" spans="1:28" s="120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</row>
    <row r="22" spans="1:28" s="120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</row>
    <row r="23" spans="1:28" s="120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</row>
    <row r="24" spans="1:28" s="120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</row>
    <row r="25" spans="1:28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1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14433622.25</v>
      </c>
      <c r="Z183" s="75">
        <f>SUM(Z3:Z182)</f>
        <v>137256</v>
      </c>
      <c r="AA183" s="75">
        <f>SUM(AA3:AA182)</f>
        <v>13412.14</v>
      </c>
      <c r="AB183" s="5">
        <f t="shared" si="3"/>
        <v>9.5094632256985945E-3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137256</v>
      </c>
      <c r="V186" s="92">
        <f>+AA183</f>
        <v>13412.14</v>
      </c>
      <c r="W186" s="92"/>
      <c r="X186" s="92"/>
      <c r="Y186" s="93"/>
      <c r="Z186" s="94">
        <f>V186+U186</f>
        <v>150668.14000000001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21960.959999999999</v>
      </c>
      <c r="V187" s="92">
        <f>V186*16%</f>
        <v>2145.9423999999999</v>
      </c>
      <c r="W187" s="92"/>
      <c r="X187" s="92"/>
      <c r="Y187" s="93"/>
      <c r="Z187" s="94">
        <f>V187+U187</f>
        <v>24106.902399999999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159216.95999999999</v>
      </c>
      <c r="V188" s="92">
        <f>V186+V187</f>
        <v>15558.082399999999</v>
      </c>
      <c r="W188" s="92"/>
      <c r="X188" s="92"/>
      <c r="Y188" s="93"/>
      <c r="Z188" s="94">
        <f>V188+U188</f>
        <v>174775.04239999998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5490.24</v>
      </c>
      <c r="V189" s="93"/>
      <c r="W189" s="93"/>
      <c r="X189" s="93"/>
      <c r="Y189" s="93"/>
      <c r="Z189" s="94">
        <f>U189</f>
        <v>5490.24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153726.72</v>
      </c>
      <c r="V190" s="97"/>
      <c r="W190" s="97"/>
      <c r="X190" s="97"/>
      <c r="Y190" s="97"/>
      <c r="Z190" s="98">
        <f>Z188-Z189</f>
        <v>169284.80239999999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25:AB248">
    <cfRule type="cellIs" dxfId="15" priority="61" operator="lessThan">
      <formula>0.03</formula>
    </cfRule>
    <cfRule type="cellIs" dxfId="14" priority="62" operator="greaterThan">
      <formula>0.1</formula>
    </cfRule>
    <cfRule type="cellIs" dxfId="13" priority="63" operator="greaterThan">
      <formula>0.05</formula>
    </cfRule>
    <cfRule type="cellIs" dxfId="12" priority="64" operator="greaterThan">
      <formula>0.03</formula>
    </cfRule>
  </conditionalFormatting>
  <conditionalFormatting sqref="AB14:AB24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1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1"/>
      <c r="C118" s="121"/>
      <c r="D118" s="121"/>
      <c r="E118" s="46"/>
      <c r="F118" s="9"/>
      <c r="G118" s="121"/>
      <c r="H118" s="121"/>
      <c r="I118" s="121"/>
      <c r="J118" s="46"/>
      <c r="K118" s="9"/>
      <c r="L118" s="121"/>
      <c r="M118" s="121"/>
      <c r="N118" s="121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1"/>
      <c r="C119" s="121"/>
      <c r="D119" s="121"/>
      <c r="E119" s="46"/>
      <c r="F119" s="9"/>
      <c r="G119" s="121"/>
      <c r="H119" s="121"/>
      <c r="I119" s="121"/>
      <c r="J119" s="46"/>
      <c r="K119" s="9"/>
      <c r="L119" s="121"/>
      <c r="M119" s="121"/>
      <c r="N119" s="121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1"/>
      <c r="C120" s="121"/>
      <c r="D120" s="121"/>
      <c r="E120" s="46"/>
      <c r="F120" s="9"/>
      <c r="G120" s="121"/>
      <c r="H120" s="121"/>
      <c r="I120" s="121"/>
      <c r="J120" s="46"/>
      <c r="K120" s="9"/>
      <c r="L120" s="121"/>
      <c r="M120" s="121"/>
      <c r="N120" s="121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1"/>
      <c r="C121" s="121"/>
      <c r="D121" s="121"/>
      <c r="E121" s="46"/>
      <c r="F121" s="9"/>
      <c r="G121" s="121"/>
      <c r="H121" s="121"/>
      <c r="I121" s="121"/>
      <c r="J121" s="46"/>
      <c r="K121" s="9"/>
      <c r="L121" s="121"/>
      <c r="M121" s="121"/>
      <c r="N121" s="121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1"/>
      <c r="C122" s="121"/>
      <c r="D122" s="121"/>
      <c r="E122" s="46"/>
      <c r="F122" s="9"/>
      <c r="G122" s="121"/>
      <c r="H122" s="121"/>
      <c r="I122" s="121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2017-06-23T16:48:00Z</dcterms:modified>
</cp:coreProperties>
</file>