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2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4" i="1" l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8" i="2"/>
  <c r="S80" i="2"/>
  <c r="S84" i="2"/>
  <c r="T84" i="2" s="1"/>
  <c r="S85" i="2"/>
  <c r="T85" i="2" s="1"/>
  <c r="S88" i="2"/>
  <c r="T88" i="2" s="1"/>
  <c r="S92" i="2"/>
  <c r="T92" i="2" s="1"/>
  <c r="S93" i="2"/>
  <c r="T93" i="2" s="1"/>
  <c r="S96" i="2"/>
  <c r="T96" i="2" s="1"/>
  <c r="S97" i="2"/>
  <c r="T97" i="2" s="1"/>
  <c r="S99" i="2"/>
  <c r="T99" i="2" s="1"/>
  <c r="S100" i="2"/>
  <c r="T100" i="2" s="1"/>
  <c r="S103" i="2"/>
  <c r="T103" i="2" s="1"/>
  <c r="S104" i="2"/>
  <c r="T104" i="2" s="1"/>
  <c r="S106" i="2"/>
  <c r="T106" i="2" s="1"/>
  <c r="S107" i="2"/>
  <c r="T107" i="2" s="1"/>
  <c r="S108" i="2"/>
  <c r="T108" i="2" s="1"/>
  <c r="S110" i="2"/>
  <c r="T110" i="2" s="1"/>
  <c r="S111" i="2"/>
  <c r="T111" i="2" s="1"/>
  <c r="S112" i="2"/>
  <c r="T112" i="2" s="1"/>
  <c r="S69" i="2" l="1"/>
  <c r="T69" i="2" s="1"/>
  <c r="S77" i="2"/>
  <c r="T77" i="2" s="1"/>
  <c r="T68" i="2"/>
  <c r="V68" i="2" s="1"/>
  <c r="T80" i="2"/>
  <c r="V80" i="2" s="1"/>
  <c r="S36" i="2"/>
  <c r="T36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V106" i="2"/>
  <c r="R107" i="2"/>
  <c r="V34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84" i="2"/>
  <c r="V88" i="2"/>
  <c r="V96" i="2"/>
  <c r="V100" i="2"/>
  <c r="V10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V77" i="2"/>
  <c r="R78" i="2"/>
  <c r="R82" i="2"/>
  <c r="V85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<sst xmlns="http://schemas.openxmlformats.org/spreadsheetml/2006/main" count="208" uniqueCount="180">
  <si>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</si>
  <si>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</si>
  <si>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</si>
  <si>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</si>
  <si>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</si>
  <si>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</si>
  <si>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</si>
  <si>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</si>
  <si>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</si>
  <si>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</si>
  <si>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</si>
  <si>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</si>
  <si>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</si>
  <si>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</si>
  <si>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</si>
  <si>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</si>
  <si>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</si>
  <si>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</si>
  <si>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</si>
  <si>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</si>
  <si>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</si>
  <si>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</si>
  <si>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</si>
  <si>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</si>
  <si>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</si>
  <si>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</si>
  <si>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</si>
  <si>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</si>
  <si>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</si>
  <si>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</si>
  <si>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</si>
  <si>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</si>
  <si>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</si>
  <si>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</si>
  <si>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</si>
  <si>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</si>
  <si>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</si>
  <si>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</si>
  <si>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</si>
  <si>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</si>
  <si>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</si>
  <si>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</si>
  <si>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</si>
  <si>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</si>
  <si>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</si>
  <si>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</si>
  <si>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</si>
  <si>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</si>
  <si>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</si>
  <si>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</si>
  <si>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</si>
  <si>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</si>
  <si>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</si>
  <si>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</si>
  <si>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</si>
  <si>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</si>
  <si>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</si>
  <si>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</si>
  <si>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</si>
  <si>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</si>
  <si>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</si>
  <si>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</si>
  <si>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</si>
  <si>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</si>
  <si>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</si>
  <si>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</si>
  <si>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</si>
  <si>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</si>
  <si>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</si>
  <si>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</si>
  <si>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</si>
  <si>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</si>
  <si>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</si>
  <si>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</si>
  <si>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</si>
  <si>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</si>
  <si>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</si>
  <si>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</si>
  <si>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</si>
  <si>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</si>
  <si>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</si>
  <si>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</si>
  <si>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</si>
  <si>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</si>
  <si>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</si>
  <si>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</si>
  <si>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</si>
  <si>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</si>
  <si>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</si>
  <si>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</si>
  <si>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</si>
  <si>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</si>
  <si>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</si>
  <si>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</si>
  <si>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</si>
  <si>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</si>
  <si>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</si>
  <si>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</si>
  <si>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</si>
  <si>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</si>
  <si>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</si>
  <si>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</si>
  <si>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</si>
  <si>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</si>
  <si>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</si>
  <si>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</si>
  <si>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</si>
  <si>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</si>
  <si>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</si>
  <si>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</si>
  <si>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</si>
  <si>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</si>
  <si>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</si>
  <si>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</si>
  <si>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</si>
  <si>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</si>
  <si>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</si>
  <si>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</si>
  <si>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</si>
  <si>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</si>
  <si>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</si>
  <si>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</si>
  <si>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</si>
  <si>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</si>
  <si>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</si>
  <si>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</si>
  <si>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</si>
  <si>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</si>
  <si>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</si>
  <si>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</si>
  <si>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</si>
  <si>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</si>
  <si>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</si>
  <si>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</si>
  <si>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</si>
  <si>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</si>
  <si>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</si>
  <si>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</si>
  <si>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</si>
  <si>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</si>
  <si>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</si>
  <si>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</si>
  <si>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</si>
  <si>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</si>
  <si>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</si>
  <si>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</si>
  <si>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</si>
  <si>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</si>
  <si>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</si>
  <si>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</si>
  <si>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</si>
  <si>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</si>
  <si>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</si>
  <si>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</si>
  <si>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</si>
  <si>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</si>
  <si>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</si>
  <si>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</si>
  <si>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</si>
  <si>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</si>
  <si>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</si>
  <si>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</si>
  <si>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</si>
  <si>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</si>
  <si>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</si>
  <si>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</si>
  <si>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</si>
  <si>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</si>
  <si>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</si>
  <si>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</si>
  <si>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</si>
  <si>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MUD</t>
  </si>
  <si>
    <t>COPPEL.S.A. DE C.V.</t>
  </si>
  <si>
    <t>GOMEZ PALACIO</t>
  </si>
  <si>
    <t>DGO</t>
  </si>
  <si>
    <t>MS-MS_35090</t>
  </si>
  <si>
    <t>COPPEL. S.A.DE C.V.</t>
  </si>
  <si>
    <t>LEON</t>
  </si>
  <si>
    <t>GTO</t>
  </si>
  <si>
    <t>MS-MS_37200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</si>
</sst>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3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0" fontId="3" fillId="0" borderId="0" xfId="4" applyFont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6"/>
  <sheetViews>
    <sheetView tabSelected="1" zoomScale="85" zoomScaleNormal="85" workbookViewId="0">
      <pane xSplit="1" ySplit="2" topLeftCell="L3" activePane="bottomRight" state="frozen"/>
      <selection activeCell="H46" sqref="H46"/>
      <selection pane="topRight" activeCell="H46" sqref="H46"/>
      <selection pane="bottomLeft" activeCell="H46" sqref="H46"/>
      <selection pane="bottomRight" activeCell="A186" sqref="A185:A186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8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8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8" s="120" customFormat="1" ht="12.75" x14ac:dyDescent="0.2">
      <c r="A3" s="113">
        <v>8396002</v>
      </c>
      <c r="B3" s="114">
        <v>8396002</v>
      </c>
      <c r="C3" s="114">
        <v>83960022</v>
      </c>
      <c r="D3" s="114" t="s">
        <v>129</v>
      </c>
      <c r="E3" s="115">
        <v>14695</v>
      </c>
      <c r="F3" s="115">
        <v>13750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945</v>
      </c>
      <c r="N3" s="114" t="s">
        <v>171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172</v>
      </c>
      <c r="T3" s="114" t="s">
        <v>173</v>
      </c>
      <c r="U3" s="114" t="s">
        <v>174</v>
      </c>
      <c r="V3" s="116">
        <v>35090</v>
      </c>
      <c r="W3" s="116" t="s">
        <v>175</v>
      </c>
      <c r="X3" s="117">
        <v>1</v>
      </c>
      <c r="Y3" s="118">
        <v>197774.4</v>
      </c>
      <c r="Z3" s="118">
        <v>13750</v>
      </c>
      <c r="AA3" s="115">
        <v>945</v>
      </c>
      <c r="AB3" s="119">
        <f t="shared" ref="AB3:AB4" si="0">+E3/Y3</f>
        <v>7.4301830772840166E-2</v>
      </c>
    </row>
    <row r="4" spans="1:28" s="120" customFormat="1" ht="12.75" x14ac:dyDescent="0.2">
      <c r="A4" s="113">
        <v>8388913</v>
      </c>
      <c r="B4" s="114">
        <v>8388913</v>
      </c>
      <c r="C4" s="114">
        <v>83889132</v>
      </c>
      <c r="D4" s="114" t="s">
        <v>129</v>
      </c>
      <c r="E4" s="115">
        <v>9040</v>
      </c>
      <c r="F4" s="115">
        <v>8580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460</v>
      </c>
      <c r="N4" s="114" t="s">
        <v>171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176</v>
      </c>
      <c r="T4" s="114" t="s">
        <v>177</v>
      </c>
      <c r="U4" s="114" t="s">
        <v>178</v>
      </c>
      <c r="V4" s="116">
        <v>37200</v>
      </c>
      <c r="W4" s="116" t="s">
        <v>179</v>
      </c>
      <c r="X4" s="117">
        <v>1</v>
      </c>
      <c r="Y4" s="118">
        <v>413783.77</v>
      </c>
      <c r="Z4" s="118">
        <v>8580</v>
      </c>
      <c r="AA4" s="115">
        <v>460</v>
      </c>
      <c r="AB4" s="119">
        <f t="shared" si="0"/>
        <v>2.1847159447553971E-2</v>
      </c>
    </row>
    <row r="5" spans="1:28" s="120" customFormat="1" ht="12.75" hidden="1" x14ac:dyDescent="0.2">
      <c r="A5" s="113"/>
      <c r="B5" s="114"/>
      <c r="C5" s="114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4"/>
      <c r="O5" s="114"/>
      <c r="P5" s="114"/>
      <c r="Q5" s="114"/>
      <c r="R5" s="116"/>
      <c r="S5" s="114"/>
      <c r="T5" s="114"/>
      <c r="U5" s="114"/>
      <c r="V5" s="116"/>
      <c r="W5" s="116"/>
      <c r="X5" s="117"/>
      <c r="Y5" s="118"/>
      <c r="Z5" s="118"/>
      <c r="AA5" s="115"/>
      <c r="AB5" s="119"/>
    </row>
    <row r="6" spans="1:28" s="120" customFormat="1" ht="12.75" hidden="1" x14ac:dyDescent="0.2">
      <c r="A6" s="113"/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4"/>
      <c r="O6" s="114"/>
      <c r="P6" s="114"/>
      <c r="Q6" s="114"/>
      <c r="R6" s="116"/>
      <c r="S6" s="114"/>
      <c r="T6" s="114"/>
      <c r="U6" s="114"/>
      <c r="V6" s="116"/>
      <c r="W6" s="116"/>
      <c r="X6" s="117"/>
      <c r="Y6" s="118"/>
      <c r="Z6" s="118"/>
      <c r="AA6" s="115"/>
      <c r="AB6" s="119"/>
    </row>
    <row r="7" spans="1:28" s="120" customFormat="1" ht="12.75" hidden="1" x14ac:dyDescent="0.2">
      <c r="A7" s="113"/>
      <c r="B7" s="114"/>
      <c r="C7" s="114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4"/>
      <c r="O7" s="114"/>
      <c r="P7" s="114"/>
      <c r="Q7" s="114"/>
      <c r="R7" s="116"/>
      <c r="S7" s="114"/>
      <c r="T7" s="114"/>
      <c r="U7" s="114"/>
      <c r="V7" s="116"/>
      <c r="W7" s="116"/>
      <c r="X7" s="117"/>
      <c r="Y7" s="118"/>
      <c r="Z7" s="118"/>
      <c r="AA7" s="115"/>
      <c r="AB7" s="119"/>
    </row>
    <row r="8" spans="1:28" s="120" customFormat="1" ht="12.75" hidden="1" x14ac:dyDescent="0.2">
      <c r="A8" s="113"/>
      <c r="B8" s="114"/>
      <c r="C8" s="114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4"/>
      <c r="O8" s="114"/>
      <c r="P8" s="114"/>
      <c r="Q8" s="114"/>
      <c r="R8" s="116"/>
      <c r="S8" s="114"/>
      <c r="T8" s="114"/>
      <c r="U8" s="114"/>
      <c r="V8" s="116"/>
      <c r="W8" s="116"/>
      <c r="X8" s="117"/>
      <c r="Y8" s="118"/>
      <c r="Z8" s="118"/>
      <c r="AA8" s="115"/>
      <c r="AB8" s="119"/>
    </row>
    <row r="9" spans="1:28" s="120" customFormat="1" ht="12.75" hidden="1" x14ac:dyDescent="0.2">
      <c r="A9" s="113"/>
      <c r="B9" s="114"/>
      <c r="C9" s="114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4"/>
      <c r="O9" s="114"/>
      <c r="P9" s="114"/>
      <c r="Q9" s="114"/>
      <c r="R9" s="116"/>
      <c r="S9" s="114"/>
      <c r="T9" s="114"/>
      <c r="U9" s="114"/>
      <c r="V9" s="116"/>
      <c r="W9" s="116"/>
      <c r="X9" s="117"/>
      <c r="Y9" s="118"/>
      <c r="Z9" s="118"/>
      <c r="AA9" s="115"/>
      <c r="AB9" s="119"/>
    </row>
    <row r="10" spans="1:28" s="120" customFormat="1" ht="12.75" hidden="1" x14ac:dyDescent="0.2">
      <c r="A10" s="113"/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4"/>
      <c r="O10" s="114"/>
      <c r="P10" s="114"/>
      <c r="Q10" s="114"/>
      <c r="R10" s="116"/>
      <c r="S10" s="114"/>
      <c r="T10" s="114"/>
      <c r="U10" s="114"/>
      <c r="V10" s="116"/>
      <c r="W10" s="116"/>
      <c r="X10" s="117"/>
      <c r="Y10" s="118"/>
      <c r="Z10" s="118"/>
      <c r="AA10" s="115"/>
      <c r="AB10" s="119"/>
    </row>
    <row r="11" spans="1:28" s="19" customFormat="1" ht="12" hidden="1" customHeight="1" x14ac:dyDescent="0.2">
      <c r="A11" s="1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4"/>
      <c r="S11" s="2"/>
      <c r="T11" s="2"/>
      <c r="U11" s="2"/>
      <c r="V11" s="4"/>
      <c r="W11" s="4"/>
      <c r="X11" s="4"/>
      <c r="Y11" s="3"/>
      <c r="Z11" s="3"/>
      <c r="AA11" s="3"/>
      <c r="AB11" s="5"/>
    </row>
    <row r="12" spans="1:28" s="19" customFormat="1" ht="12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5"/>
    </row>
    <row r="13" spans="1:28" s="19" customFormat="1" ht="12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5"/>
    </row>
    <row r="14" spans="1:28" s="19" customFormat="1" ht="12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5"/>
    </row>
    <row r="15" spans="1:28" s="19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5"/>
    </row>
    <row r="16" spans="1:28" s="19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5"/>
    </row>
    <row r="17" spans="1:28" s="19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5"/>
    </row>
    <row r="18" spans="1:28" s="19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5"/>
    </row>
    <row r="19" spans="1:28" s="19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/>
    </row>
    <row r="20" spans="1:28" s="19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/>
    </row>
    <row r="21" spans="1:28" s="19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/>
    </row>
    <row r="22" spans="1:28" s="1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8" s="1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8" s="1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8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1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611558.17000000004</v>
      </c>
      <c r="Z183" s="75">
        <f>SUM(Z3:Z182)</f>
        <v>22330</v>
      </c>
      <c r="AA183" s="75">
        <f>SUM(AA3:AA182)</f>
        <v>1405</v>
      </c>
      <c r="AB183" s="5">
        <f t="shared" si="3"/>
        <v>3.6513288670479212E-2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22330</v>
      </c>
      <c r="V186" s="92">
        <f>+AA183</f>
        <v>1405</v>
      </c>
      <c r="W186" s="92"/>
      <c r="X186" s="92"/>
      <c r="Y186" s="93"/>
      <c r="Z186" s="94">
        <f>V186+U186</f>
        <v>23735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3572.8</v>
      </c>
      <c r="V187" s="92">
        <f>V186*16%</f>
        <v>224.8</v>
      </c>
      <c r="W187" s="92"/>
      <c r="X187" s="92"/>
      <c r="Y187" s="93"/>
      <c r="Z187" s="94">
        <f>V187+U187</f>
        <v>3797.6000000000004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25902.799999999999</v>
      </c>
      <c r="V188" s="92">
        <f>V186+V187</f>
        <v>1629.8</v>
      </c>
      <c r="W188" s="92"/>
      <c r="X188" s="92"/>
      <c r="Y188" s="93"/>
      <c r="Z188" s="94">
        <f>V188+U188</f>
        <v>27532.6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893.2</v>
      </c>
      <c r="V189" s="93"/>
      <c r="W189" s="93"/>
      <c r="X189" s="93"/>
      <c r="Y189" s="93"/>
      <c r="Z189" s="94">
        <f>U189</f>
        <v>893.2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25009.599999999999</v>
      </c>
      <c r="V190" s="97"/>
      <c r="W190" s="97"/>
      <c r="X190" s="97"/>
      <c r="Y190" s="97"/>
      <c r="Z190" s="98">
        <f>Z188-Z189</f>
        <v>26639.399999999998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12:AB248">
    <cfRule type="cellIs" dxfId="23" priority="41" operator="lessThan">
      <formula>0.03</formula>
    </cfRule>
    <cfRule type="cellIs" dxfId="22" priority="42" operator="greaterThan">
      <formula>0.1</formula>
    </cfRule>
    <cfRule type="cellIs" dxfId="21" priority="43" operator="greaterThan">
      <formula>0.05</formula>
    </cfRule>
    <cfRule type="cellIs" dxfId="20" priority="44" operator="greaterThan">
      <formula>0.03</formula>
    </cfRule>
  </conditionalFormatting>
  <conditionalFormatting sqref="AB11">
    <cfRule type="cellIs" dxfId="19" priority="29" operator="lessThan">
      <formula>0.03</formula>
    </cfRule>
    <cfRule type="cellIs" dxfId="18" priority="30" operator="greaterThan">
      <formula>0.1</formula>
    </cfRule>
    <cfRule type="cellIs" dxfId="17" priority="31" operator="greaterThan">
      <formula>0.05</formula>
    </cfRule>
    <cfRule type="cellIs" dxfId="16" priority="32" operator="greaterThan">
      <formula>0.03</formula>
    </cfRule>
  </conditionalFormatting>
  <conditionalFormatting sqref="AB6:AB10">
    <cfRule type="cellIs" dxfId="15" priority="9" operator="lessThan">
      <formula>0.03</formula>
    </cfRule>
    <cfRule type="cellIs" dxfId="14" priority="10" operator="greaterThan">
      <formula>0.1</formula>
    </cfRule>
    <cfRule type="cellIs" dxfId="13" priority="11" operator="greaterThan">
      <formula>0.05</formula>
    </cfRule>
    <cfRule type="cellIs" dxfId="12" priority="12" operator="greaterThan">
      <formula>0.03</formula>
    </cfRule>
  </conditionalFormatting>
  <conditionalFormatting sqref="AB5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4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1" t="s">
        <v>29</v>
      </c>
      <c r="E8" s="121"/>
      <c r="F8" s="121" t="s">
        <v>30</v>
      </c>
      <c r="G8" s="121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2017-03-31T18:40:43Z</dcterms:modified>
</cp:coreProperties>
</file>