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3" i="1" l="1"/>
  <c r="AB12" i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66" i="1"/>
  <c r="V69" i="1" s="1"/>
  <c r="Z66" i="1"/>
  <c r="U69" i="1" s="1"/>
  <c r="Y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S92" i="2"/>
  <c r="S103" i="2"/>
  <c r="T103" i="2" s="1"/>
  <c r="S69" i="2" l="1"/>
  <c r="T69" i="2" s="1"/>
  <c r="V69" i="2" s="1"/>
  <c r="S36" i="2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70" i="1"/>
  <c r="V71" i="1" s="1"/>
  <c r="AB66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72" i="1"/>
  <c r="Z72" i="1" s="1"/>
  <c r="P113" i="2"/>
  <c r="I113" i="2"/>
  <c r="Z69" i="1"/>
  <c r="R21" i="2"/>
  <c r="R24" i="2"/>
  <c r="S26" i="2"/>
  <c r="T26" i="2" s="1"/>
  <c r="V26" i="2" s="1"/>
  <c r="R43" i="2"/>
  <c r="U70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70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71" i="1"/>
  <c r="S113" i="2"/>
  <c r="T113" i="2" s="1"/>
  <c r="V205" i="2" s="1"/>
  <c r="T120" i="2" l="1"/>
  <c r="P114" i="2"/>
  <c r="C12" i="2"/>
  <c r="F12" i="2" s="1"/>
  <c r="C10" i="2"/>
  <c r="F10" i="2" s="1"/>
  <c r="S120" i="2"/>
  <c r="U73" i="1"/>
  <c r="Z71" i="1"/>
  <c r="Z73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<sst xmlns="http://schemas.openxmlformats.org/spreadsheetml/2006/main" count="295" uniqueCount="213">
  <si>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</si>
  <si>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</si>
  <si>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</si>
  <si>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</si>
  <si>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</si>
  <si>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</si>
  <si>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</si>
  <si>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</si>
  <si>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</si>
  <si>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</si>
  <si>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</si>
  <si>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</si>
  <si>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</si>
  <si>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</si>
  <si>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</si>
  <si>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</si>
  <si>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</si>
  <si>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</si>
  <si>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</si>
  <si>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</si>
  <si>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</si>
  <si>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</si>
  <si>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</si>
  <si>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</si>
  <si>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</si>
  <si>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</si>
  <si>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</si>
  <si>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</si>
  <si>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</si>
  <si>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</si>
  <si>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</si>
  <si>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</si>
  <si>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</si>
  <si>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</si>
  <si>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</si>
  <si>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</si>
  <si>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</si>
  <si>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</si>
  <si>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</si>
  <si>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</si>
  <si>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</si>
  <si>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</si>
  <si>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</si>
  <si>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</si>
  <si>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</si>
  <si>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</si>
  <si>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</si>
  <si>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</si>
  <si>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</si>
  <si>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</si>
  <si>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</si>
  <si>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</si>
  <si>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</si>
  <si>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</si>
  <si>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</si>
  <si>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</si>
  <si>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</si>
  <si>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</si>
  <si>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</si>
  <si>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</si>
  <si>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</si>
  <si>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</si>
  <si>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</si>
  <si>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</si>
  <si>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</si>
  <si>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</si>
  <si>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</si>
  <si>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</si>
  <si>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</si>
  <si>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</si>
  <si>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</si>
  <si>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</si>
  <si>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</si>
  <si>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</si>
  <si>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</si>
  <si>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</si>
  <si>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</si>
  <si>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</si>
  <si>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</si>
  <si>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</si>
  <si>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</si>
  <si>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</si>
  <si>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</si>
  <si>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</si>
  <si>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</si>
  <si>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</si>
  <si>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</si>
  <si>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</si>
  <si>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</si>
  <si>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</si>
  <si>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</si>
  <si>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</si>
  <si>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</si>
  <si>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</si>
  <si>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</si>
  <si>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</si>
  <si>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</si>
  <si>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</si>
  <si>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</si>
  <si>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</si>
  <si>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</si>
  <si>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</si>
  <si>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</si>
  <si>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</si>
  <si>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</si>
  <si>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</si>
  <si>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</si>
  <si>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</si>
  <si>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</si>
  <si>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</si>
  <si>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</si>
  <si>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</si>
  <si>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</si>
  <si>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</si>
  <si>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</si>
  <si>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</si>
  <si>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</si>
  <si>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</si>
  <si>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</si>
  <si>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</si>
  <si>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</si>
  <si>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</si>
  <si>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</si>
  <si>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</si>
  <si>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</si>
  <si>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</si>
  <si>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</si>
  <si>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</si>
  <si>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</si>
  <si>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</si>
  <si>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</si>
  <si>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</si>
  <si>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</si>
  <si>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</si>
  <si>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</si>
  <si>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</si>
  <si>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</si>
  <si>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</si>
  <si>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</si>
  <si>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</si>
  <si>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</si>
  <si>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</si>
  <si>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</si>
  <si>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</si>
  <si>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</si>
  <si>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</si>
  <si>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</si>
  <si>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</si>
  <si>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</si>
  <si>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</si>
  <si>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</si>
  <si>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</si>
  <si>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</si>
  <si>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</si>
  <si>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</si>
  <si>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</si>
  <si>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</si>
  <si>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</si>
  <si>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</si>
  <si>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</si>
  <si>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</si>
  <si>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</si>
  <si>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</si>
  <si>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</si>
  <si>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</si>
  <si>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</si>
  <si>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</si>
  <si>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</si>
  <si>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</si>
  <si>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</si>
  <si>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</si>
  <si>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</si>
  <si>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</si>
  <si>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MS-MS_54769</t>
  </si>
  <si>
    <t>CIUDAD DE MEXICO</t>
  </si>
  <si>
    <t>CDMX</t>
  </si>
  <si>
    <t>BRIN</t>
  </si>
  <si>
    <t>KUDA</t>
  </si>
  <si>
    <t>SERVICIO PAN AMERICANO DE PROTECCIÓN, S.A. DE C.V.</t>
  </si>
  <si>
    <t>KUDAI TRANSPORTES S.A DE C.V</t>
  </si>
  <si>
    <t>NL</t>
  </si>
  <si>
    <t>CMT</t>
  </si>
  <si>
    <t>TAB</t>
  </si>
  <si>
    <t>VILLAHERMOSA</t>
  </si>
  <si>
    <t>CULIACAN</t>
  </si>
  <si>
    <t>SIN</t>
  </si>
  <si>
    <t>JAL</t>
  </si>
  <si>
    <t>MS-MS_86010</t>
  </si>
  <si>
    <t>TLAQUEPAQUE</t>
  </si>
  <si>
    <t>TIJUANA</t>
  </si>
  <si>
    <t>BC</t>
  </si>
  <si>
    <t>MONTERREY</t>
  </si>
  <si>
    <t>CHIHUAHUA</t>
  </si>
  <si>
    <t>CHIH</t>
  </si>
  <si>
    <t>GRUPO FAMSA. S.A.B. DE C.V.</t>
  </si>
  <si>
    <t>CENTRO DE DISTRIBUCION "909"</t>
  </si>
  <si>
    <t>GRUPO FAMSA. S.A.B DE CV.</t>
  </si>
  <si>
    <t>MS-MS_31100</t>
  </si>
  <si>
    <t>AMERICA MOVIL MONTERREY (REGION 4)</t>
  </si>
  <si>
    <t>MS-MS_64650</t>
  </si>
  <si>
    <t>MS-MS_45560</t>
  </si>
  <si>
    <t>CT INTERNACIONAL DEL NOROESTE</t>
  </si>
  <si>
    <t>MS-MS_02519</t>
  </si>
  <si>
    <t>AMERICA MOVIL (TIJUANA REGION 1)</t>
  </si>
  <si>
    <t>MS-MS_22226</t>
  </si>
  <si>
    <t>GRUPO FAMSA. S.AB. DE C.V.</t>
  </si>
  <si>
    <t>MS-MS_80104</t>
  </si>
  <si>
    <t>VAN</t>
  </si>
  <si>
    <t>COMERCIALIZADORA GONPAL SA DE CV</t>
  </si>
  <si>
    <t>NAUCALPAN DE JUAREZ</t>
  </si>
  <si>
    <t>MS-MS_53569</t>
  </si>
  <si>
    <t>KOLO DS SA DE CV</t>
  </si>
  <si>
    <t>MS-MS_08500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</si>
</sst>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9"/>
  <sheetViews>
    <sheetView tabSelected="1" zoomScale="85" zoomScaleNormal="85" workbookViewId="0">
      <pane xSplit="1" ySplit="2" topLeftCell="I3" activePane="bottomRight" state="frozen"/>
      <selection activeCell="H46" sqref="H46"/>
      <selection pane="topRight" activeCell="H46" sqref="H46"/>
      <selection pane="bottomLeft" activeCell="H46" sqref="H46"/>
      <selection pane="bottomRight" activeCell="O73" sqref="O73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8662838</v>
      </c>
      <c r="B3" s="114">
        <v>8662838</v>
      </c>
      <c r="C3" s="114">
        <v>86628382</v>
      </c>
      <c r="D3" s="114" t="s">
        <v>129</v>
      </c>
      <c r="E3" s="115">
        <v>17927.240000000002</v>
      </c>
      <c r="F3" s="115">
        <v>16060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1867.24</v>
      </c>
      <c r="N3" s="114" t="s">
        <v>181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196</v>
      </c>
      <c r="T3" s="114" t="s">
        <v>183</v>
      </c>
      <c r="U3" s="114" t="s">
        <v>182</v>
      </c>
      <c r="V3" s="116">
        <v>86010</v>
      </c>
      <c r="W3" s="116" t="s">
        <v>187</v>
      </c>
      <c r="X3" s="117">
        <v>1</v>
      </c>
      <c r="Y3" s="118">
        <v>1108686.8500000001</v>
      </c>
      <c r="Z3" s="118">
        <v>16060</v>
      </c>
      <c r="AA3" s="115">
        <v>1867.24</v>
      </c>
      <c r="AB3" s="119">
        <f t="shared" ref="AB3:AB13" si="0">+E3/Y3</f>
        <v>1.6169795826477061E-2</v>
      </c>
    </row>
    <row r="4" spans="1:29" s="121" customFormat="1" ht="12.75" x14ac:dyDescent="0.2">
      <c r="A4" s="113">
        <v>8662680</v>
      </c>
      <c r="B4" s="114">
        <v>8662680</v>
      </c>
      <c r="C4" s="114">
        <v>86626802</v>
      </c>
      <c r="D4" s="114" t="s">
        <v>129</v>
      </c>
      <c r="E4" s="115">
        <v>23535.66</v>
      </c>
      <c r="F4" s="115">
        <v>21890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1645.66</v>
      </c>
      <c r="N4" s="114" t="s">
        <v>181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194</v>
      </c>
      <c r="T4" s="114" t="s">
        <v>192</v>
      </c>
      <c r="U4" s="114" t="s">
        <v>193</v>
      </c>
      <c r="V4" s="116">
        <v>31100</v>
      </c>
      <c r="W4" s="116" t="s">
        <v>197</v>
      </c>
      <c r="X4" s="117">
        <v>1</v>
      </c>
      <c r="Y4" s="118">
        <v>531073.65</v>
      </c>
      <c r="Z4" s="118">
        <v>21890</v>
      </c>
      <c r="AA4" s="115">
        <v>1645.66</v>
      </c>
      <c r="AB4" s="119">
        <f t="shared" si="0"/>
        <v>4.4317130025185773E-2</v>
      </c>
    </row>
    <row r="5" spans="1:29" s="121" customFormat="1" ht="12.75" x14ac:dyDescent="0.2">
      <c r="A5" s="113">
        <v>8638880</v>
      </c>
      <c r="B5" s="114">
        <v>8638880</v>
      </c>
      <c r="C5" s="114">
        <v>86388802</v>
      </c>
      <c r="D5" s="114" t="s">
        <v>129</v>
      </c>
      <c r="E5" s="115">
        <v>14587.24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667.24</v>
      </c>
      <c r="N5" s="114" t="s">
        <v>181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198</v>
      </c>
      <c r="T5" s="114" t="s">
        <v>191</v>
      </c>
      <c r="U5" s="114" t="s">
        <v>180</v>
      </c>
      <c r="V5" s="116">
        <v>64650</v>
      </c>
      <c r="W5" s="116" t="s">
        <v>199</v>
      </c>
      <c r="X5" s="117">
        <v>1</v>
      </c>
      <c r="Y5" s="118">
        <v>1426800</v>
      </c>
      <c r="Z5" s="118">
        <v>13640</v>
      </c>
      <c r="AA5" s="115">
        <v>947.24</v>
      </c>
      <c r="AB5" s="119">
        <f t="shared" si="0"/>
        <v>1.0223745444350995E-2</v>
      </c>
    </row>
    <row r="6" spans="1:29" s="121" customFormat="1" ht="12.75" x14ac:dyDescent="0.2">
      <c r="A6" s="113">
        <v>8662706</v>
      </c>
      <c r="B6" s="114">
        <v>8662706</v>
      </c>
      <c r="C6" s="114">
        <v>86627062</v>
      </c>
      <c r="D6" s="114" t="s">
        <v>129</v>
      </c>
      <c r="E6" s="115">
        <v>11868.79</v>
      </c>
      <c r="F6" s="115">
        <v>10780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1088.79</v>
      </c>
      <c r="N6" s="114" t="s">
        <v>181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194</v>
      </c>
      <c r="T6" s="114" t="s">
        <v>188</v>
      </c>
      <c r="U6" s="114" t="s">
        <v>186</v>
      </c>
      <c r="V6" s="116">
        <v>45560</v>
      </c>
      <c r="W6" s="116" t="s">
        <v>200</v>
      </c>
      <c r="X6" s="117">
        <v>1</v>
      </c>
      <c r="Y6" s="118">
        <v>1050749.2</v>
      </c>
      <c r="Z6" s="118">
        <v>10780</v>
      </c>
      <c r="AA6" s="115">
        <v>1088.79</v>
      </c>
      <c r="AB6" s="119">
        <f t="shared" si="0"/>
        <v>1.1295549880028462E-2</v>
      </c>
    </row>
    <row r="7" spans="1:29" s="121" customFormat="1" ht="12.75" x14ac:dyDescent="0.2">
      <c r="A7" s="113">
        <v>8620550</v>
      </c>
      <c r="B7" s="114">
        <v>8620550</v>
      </c>
      <c r="C7" s="114">
        <v>86205502</v>
      </c>
      <c r="D7" s="114" t="s">
        <v>129</v>
      </c>
      <c r="E7" s="115">
        <v>2142</v>
      </c>
      <c r="F7" s="115">
        <v>2142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181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201</v>
      </c>
      <c r="T7" s="114" t="s">
        <v>174</v>
      </c>
      <c r="U7" s="114" t="s">
        <v>175</v>
      </c>
      <c r="V7" s="116">
        <v>2519</v>
      </c>
      <c r="W7" s="116" t="s">
        <v>202</v>
      </c>
      <c r="X7" s="117">
        <v>1</v>
      </c>
      <c r="Y7" s="118">
        <v>1408561.46</v>
      </c>
      <c r="Z7" s="118">
        <v>2142</v>
      </c>
      <c r="AA7" s="115">
        <v>0</v>
      </c>
      <c r="AB7" s="119">
        <f t="shared" si="0"/>
        <v>1.5207004172895658E-3</v>
      </c>
    </row>
    <row r="8" spans="1:29" s="121" customFormat="1" ht="12.75" x14ac:dyDescent="0.2">
      <c r="A8" s="113">
        <v>8621483</v>
      </c>
      <c r="B8" s="114">
        <v>8621483</v>
      </c>
      <c r="C8" s="114">
        <v>86214832</v>
      </c>
      <c r="D8" s="114" t="s">
        <v>129</v>
      </c>
      <c r="E8" s="115">
        <v>2542</v>
      </c>
      <c r="F8" s="115">
        <v>2142</v>
      </c>
      <c r="G8" s="115">
        <v>0</v>
      </c>
      <c r="H8" s="115">
        <v>0</v>
      </c>
      <c r="I8" s="115">
        <v>0</v>
      </c>
      <c r="J8" s="115">
        <v>0</v>
      </c>
      <c r="K8" s="115">
        <v>400</v>
      </c>
      <c r="L8" s="115">
        <v>0</v>
      </c>
      <c r="M8" s="115">
        <v>0</v>
      </c>
      <c r="N8" s="114" t="s">
        <v>181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195</v>
      </c>
      <c r="T8" s="114" t="s">
        <v>172</v>
      </c>
      <c r="U8" s="114" t="s">
        <v>171</v>
      </c>
      <c r="V8" s="116">
        <v>54769</v>
      </c>
      <c r="W8" s="116" t="s">
        <v>173</v>
      </c>
      <c r="X8" s="117">
        <v>1</v>
      </c>
      <c r="Y8" s="118">
        <v>162925</v>
      </c>
      <c r="Z8" s="118">
        <v>2142</v>
      </c>
      <c r="AA8" s="115">
        <v>400</v>
      </c>
      <c r="AB8" s="119">
        <f t="shared" si="0"/>
        <v>1.5602270983581402E-2</v>
      </c>
    </row>
    <row r="9" spans="1:29" s="121" customFormat="1" ht="12.75" x14ac:dyDescent="0.2">
      <c r="A9" s="113">
        <v>8665211</v>
      </c>
      <c r="B9" s="114">
        <v>8665211</v>
      </c>
      <c r="C9" s="114">
        <v>86652112</v>
      </c>
      <c r="D9" s="114" t="s">
        <v>129</v>
      </c>
      <c r="E9" s="115">
        <v>43495.68</v>
      </c>
      <c r="F9" s="115">
        <v>40920</v>
      </c>
      <c r="G9" s="115">
        <v>0</v>
      </c>
      <c r="H9" s="115">
        <v>0</v>
      </c>
      <c r="I9" s="115">
        <v>0</v>
      </c>
      <c r="J9" s="115">
        <v>0</v>
      </c>
      <c r="K9" s="115">
        <v>280</v>
      </c>
      <c r="L9" s="115">
        <v>0</v>
      </c>
      <c r="M9" s="115">
        <v>2295.6799999999998</v>
      </c>
      <c r="N9" s="114" t="s">
        <v>181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203</v>
      </c>
      <c r="T9" s="114" t="s">
        <v>189</v>
      </c>
      <c r="U9" s="114" t="s">
        <v>190</v>
      </c>
      <c r="V9" s="116">
        <v>22226</v>
      </c>
      <c r="W9" s="116" t="s">
        <v>204</v>
      </c>
      <c r="X9" s="117">
        <v>2</v>
      </c>
      <c r="Y9" s="118">
        <v>2442000</v>
      </c>
      <c r="Z9" s="118">
        <v>40920</v>
      </c>
      <c r="AA9" s="115">
        <v>2575.6799999999998</v>
      </c>
      <c r="AB9" s="119">
        <f t="shared" si="0"/>
        <v>1.7811498771498773E-2</v>
      </c>
    </row>
    <row r="10" spans="1:29" s="121" customFormat="1" ht="12.75" x14ac:dyDescent="0.2">
      <c r="A10" s="113">
        <v>8662682</v>
      </c>
      <c r="B10" s="114">
        <v>8662682</v>
      </c>
      <c r="C10" s="114">
        <v>86626822</v>
      </c>
      <c r="D10" s="114" t="s">
        <v>129</v>
      </c>
      <c r="E10" s="115">
        <v>22778.62</v>
      </c>
      <c r="F10" s="115">
        <v>20020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2758.62</v>
      </c>
      <c r="N10" s="114" t="s">
        <v>181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205</v>
      </c>
      <c r="T10" s="114" t="s">
        <v>184</v>
      </c>
      <c r="U10" s="114" t="s">
        <v>185</v>
      </c>
      <c r="V10" s="116">
        <v>80104</v>
      </c>
      <c r="W10" s="116" t="s">
        <v>206</v>
      </c>
      <c r="X10" s="117">
        <v>1</v>
      </c>
      <c r="Y10" s="118">
        <v>658283.35</v>
      </c>
      <c r="Z10" s="118">
        <v>20020</v>
      </c>
      <c r="AA10" s="115">
        <v>2758.62</v>
      </c>
      <c r="AB10" s="119">
        <f t="shared" si="0"/>
        <v>3.4603062647718494E-2</v>
      </c>
    </row>
    <row r="11" spans="1:29" s="121" customFormat="1" ht="12.75" x14ac:dyDescent="0.2">
      <c r="A11" s="113">
        <v>8665213</v>
      </c>
      <c r="B11" s="114">
        <v>8665213</v>
      </c>
      <c r="C11" s="114">
        <v>86652132</v>
      </c>
      <c r="D11" s="114" t="s">
        <v>129</v>
      </c>
      <c r="E11" s="115">
        <v>14587.24</v>
      </c>
      <c r="F11" s="115">
        <v>13640</v>
      </c>
      <c r="G11" s="115">
        <v>0</v>
      </c>
      <c r="H11" s="115">
        <v>0</v>
      </c>
      <c r="I11" s="115">
        <v>0</v>
      </c>
      <c r="J11" s="115">
        <v>0</v>
      </c>
      <c r="K11" s="115">
        <v>280</v>
      </c>
      <c r="L11" s="115">
        <v>0</v>
      </c>
      <c r="M11" s="115">
        <v>667.24</v>
      </c>
      <c r="N11" s="114" t="s">
        <v>181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198</v>
      </c>
      <c r="T11" s="114" t="s">
        <v>191</v>
      </c>
      <c r="U11" s="114" t="s">
        <v>180</v>
      </c>
      <c r="V11" s="116">
        <v>64650</v>
      </c>
      <c r="W11" s="116" t="s">
        <v>199</v>
      </c>
      <c r="X11" s="117">
        <v>1</v>
      </c>
      <c r="Y11" s="118">
        <v>2337000</v>
      </c>
      <c r="Z11" s="118">
        <v>13640</v>
      </c>
      <c r="AA11" s="115">
        <v>947.24</v>
      </c>
      <c r="AB11" s="119">
        <f t="shared" si="0"/>
        <v>6.2418656397090289E-3</v>
      </c>
    </row>
    <row r="12" spans="1:29" s="121" customFormat="1" ht="12.75" x14ac:dyDescent="0.2">
      <c r="A12" s="113">
        <v>8636802</v>
      </c>
      <c r="B12" s="114">
        <v>8636802</v>
      </c>
      <c r="C12" s="114">
        <v>86368022</v>
      </c>
      <c r="D12" s="114" t="s">
        <v>129</v>
      </c>
      <c r="E12" s="115">
        <v>1632</v>
      </c>
      <c r="F12" s="115">
        <v>1632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4" t="s">
        <v>207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208</v>
      </c>
      <c r="T12" s="114" t="s">
        <v>209</v>
      </c>
      <c r="U12" s="114" t="s">
        <v>171</v>
      </c>
      <c r="V12" s="116">
        <v>53569</v>
      </c>
      <c r="W12" s="116" t="s">
        <v>210</v>
      </c>
      <c r="X12" s="117">
        <v>1</v>
      </c>
      <c r="Y12" s="118">
        <v>161574.65</v>
      </c>
      <c r="Z12" s="118">
        <v>1632</v>
      </c>
      <c r="AA12" s="115">
        <v>0</v>
      </c>
      <c r="AB12" s="119">
        <f t="shared" si="0"/>
        <v>1.0100594369228093E-2</v>
      </c>
    </row>
    <row r="13" spans="1:29" s="121" customFormat="1" ht="12.75" x14ac:dyDescent="0.2">
      <c r="A13" s="113">
        <v>8638028</v>
      </c>
      <c r="B13" s="114">
        <v>8638028</v>
      </c>
      <c r="C13" s="114">
        <v>86380282</v>
      </c>
      <c r="D13" s="114" t="s">
        <v>129</v>
      </c>
      <c r="E13" s="115">
        <v>1632</v>
      </c>
      <c r="F13" s="115">
        <v>1632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4" t="s">
        <v>207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211</v>
      </c>
      <c r="T13" s="114" t="s">
        <v>174</v>
      </c>
      <c r="U13" s="114" t="s">
        <v>175</v>
      </c>
      <c r="V13" s="116">
        <v>8500</v>
      </c>
      <c r="W13" s="116" t="s">
        <v>212</v>
      </c>
      <c r="X13" s="117">
        <v>1</v>
      </c>
      <c r="Y13" s="118">
        <v>109388.65</v>
      </c>
      <c r="Z13" s="118">
        <v>1632</v>
      </c>
      <c r="AA13" s="115">
        <v>0</v>
      </c>
      <c r="AB13" s="119">
        <f t="shared" si="0"/>
        <v>1.4919280930882683E-2</v>
      </c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  <c r="AC27" s="120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  <c r="AC28" s="120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  <c r="AC29" s="120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  <c r="AC30" s="120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  <c r="AC31" s="120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  <c r="AC32" s="120"/>
    </row>
    <row r="33" spans="1:29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  <c r="AC33" s="120"/>
    </row>
    <row r="34" spans="1:29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  <c r="AC34" s="120"/>
    </row>
    <row r="35" spans="1:29" s="121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  <c r="AC35" s="120"/>
    </row>
    <row r="36" spans="1:29" s="121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  <c r="AC36" s="120"/>
    </row>
    <row r="37" spans="1:29" s="121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  <c r="AC37" s="120"/>
    </row>
    <row r="38" spans="1:29" s="121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  <c r="AC38" s="120"/>
    </row>
    <row r="39" spans="1:29" s="121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  <c r="AC39" s="120"/>
    </row>
    <row r="40" spans="1:29" s="121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  <c r="AC40" s="120"/>
    </row>
    <row r="41" spans="1:29" s="121" customFormat="1" ht="12.75" hidden="1" x14ac:dyDescent="0.2">
      <c r="A41" s="113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4"/>
      <c r="O41" s="114"/>
      <c r="P41" s="114"/>
      <c r="Q41" s="114"/>
      <c r="R41" s="116"/>
      <c r="S41" s="114"/>
      <c r="T41" s="114"/>
      <c r="U41" s="114"/>
      <c r="V41" s="116"/>
      <c r="W41" s="116"/>
      <c r="X41" s="117"/>
      <c r="Y41" s="118"/>
      <c r="Z41" s="118"/>
      <c r="AA41" s="115"/>
      <c r="AB41" s="119"/>
      <c r="AC41" s="120"/>
    </row>
    <row r="42" spans="1:29" s="121" customFormat="1" ht="12.75" hidden="1" x14ac:dyDescent="0.2">
      <c r="A42" s="113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4"/>
      <c r="O42" s="114"/>
      <c r="P42" s="114"/>
      <c r="Q42" s="114"/>
      <c r="R42" s="116"/>
      <c r="S42" s="114"/>
      <c r="T42" s="114"/>
      <c r="U42" s="114"/>
      <c r="V42" s="116"/>
      <c r="W42" s="116"/>
      <c r="X42" s="117"/>
      <c r="Y42" s="118"/>
      <c r="Z42" s="118"/>
      <c r="AA42" s="115"/>
      <c r="AB42" s="119"/>
      <c r="AC42" s="120"/>
    </row>
    <row r="43" spans="1:29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ref="AB43:AB59" si="1">+Z43/Y43</f>
        <v>#DIV/0!</v>
      </c>
    </row>
    <row r="44" spans="1:29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1"/>
        <v>#DIV/0!</v>
      </c>
    </row>
    <row r="45" spans="1:29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si="1"/>
        <v>#DIV/0!</v>
      </c>
    </row>
    <row r="46" spans="1:29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1"/>
        <v>#DIV/0!</v>
      </c>
    </row>
    <row r="47" spans="1:29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1"/>
        <v>#DIV/0!</v>
      </c>
    </row>
    <row r="48" spans="1:29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1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ref="AB60:AB66" si="2">+Z60/Y60</f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ht="13.5" thickBot="1" x14ac:dyDescent="0.25">
      <c r="A66" s="71"/>
      <c r="B66" s="72"/>
      <c r="C66" s="72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2"/>
      <c r="O66" s="72"/>
      <c r="P66" s="72"/>
      <c r="Q66" s="72"/>
      <c r="R66" s="74"/>
      <c r="S66" s="72"/>
      <c r="T66" s="72"/>
      <c r="U66" s="72"/>
      <c r="V66" s="74"/>
      <c r="W66" s="74"/>
      <c r="X66" s="74"/>
      <c r="Y66" s="75">
        <f>SUM(Y3:Y65)</f>
        <v>11397042.810000001</v>
      </c>
      <c r="Z66" s="75">
        <f>SUM(Z3:Z65)</f>
        <v>144498</v>
      </c>
      <c r="AA66" s="75">
        <f>SUM(AA3:AA65)</f>
        <v>12230.47</v>
      </c>
      <c r="AB66" s="5">
        <f t="shared" si="2"/>
        <v>1.2678552007650131E-2</v>
      </c>
    </row>
    <row r="67" spans="1:28" ht="21" customHeight="1" thickBot="1" x14ac:dyDescent="0.25">
      <c r="A67" s="76"/>
      <c r="B67" s="7"/>
      <c r="C67" s="7"/>
      <c r="D67" s="7"/>
      <c r="E67" s="77"/>
      <c r="F67" s="77"/>
      <c r="G67" s="77"/>
      <c r="H67" s="77"/>
      <c r="I67" s="77"/>
      <c r="J67" s="77"/>
      <c r="K67" s="77"/>
      <c r="L67" s="77"/>
      <c r="M67" s="77"/>
      <c r="N67" s="7"/>
      <c r="O67" s="7"/>
      <c r="P67" s="7"/>
      <c r="Q67" s="7"/>
      <c r="R67" s="76"/>
      <c r="S67" s="78"/>
      <c r="T67" s="79"/>
      <c r="U67" s="79"/>
      <c r="V67" s="80"/>
      <c r="W67" s="81"/>
      <c r="X67" s="81"/>
      <c r="Y67" s="82"/>
      <c r="Z67" s="77"/>
      <c r="AA67" s="77"/>
      <c r="AB67" s="83"/>
    </row>
    <row r="68" spans="1:28" ht="15.75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86"/>
      <c r="U68" s="87" t="s">
        <v>28</v>
      </c>
      <c r="V68" s="87" t="s">
        <v>29</v>
      </c>
      <c r="W68" s="87"/>
      <c r="X68" s="87"/>
      <c r="Y68" s="87"/>
      <c r="Z68" s="88" t="s">
        <v>30</v>
      </c>
      <c r="AA68" s="89"/>
      <c r="AB68" s="9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91" t="s">
        <v>31</v>
      </c>
      <c r="U69" s="92">
        <f>+Z66</f>
        <v>144498</v>
      </c>
      <c r="V69" s="92">
        <f>+AA66</f>
        <v>12230.47</v>
      </c>
      <c r="W69" s="92"/>
      <c r="X69" s="92"/>
      <c r="Y69" s="93"/>
      <c r="Z69" s="94">
        <f>V69+U69</f>
        <v>156728.47</v>
      </c>
      <c r="AA69" s="89"/>
      <c r="AB69" s="9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91" t="s">
        <v>32</v>
      </c>
      <c r="U70" s="92">
        <f>U69*16%</f>
        <v>23119.68</v>
      </c>
      <c r="V70" s="92">
        <f>V69*16%</f>
        <v>1956.8751999999999</v>
      </c>
      <c r="W70" s="92"/>
      <c r="X70" s="92"/>
      <c r="Y70" s="93"/>
      <c r="Z70" s="94">
        <f>V70+U70</f>
        <v>25076.555199999999</v>
      </c>
      <c r="AA70" s="89"/>
      <c r="AB70" s="9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91" t="s">
        <v>33</v>
      </c>
      <c r="U71" s="92">
        <f>U69+U70</f>
        <v>167617.68</v>
      </c>
      <c r="V71" s="92">
        <f>V69+V70</f>
        <v>14187.3452</v>
      </c>
      <c r="W71" s="92"/>
      <c r="X71" s="92"/>
      <c r="Y71" s="93"/>
      <c r="Z71" s="94">
        <f>V71+U71</f>
        <v>181805.0252</v>
      </c>
      <c r="AA71" s="89"/>
      <c r="AB71" s="9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91" t="s">
        <v>34</v>
      </c>
      <c r="U72" s="92">
        <f>U69*4%</f>
        <v>5779.92</v>
      </c>
      <c r="V72" s="93"/>
      <c r="W72" s="93"/>
      <c r="X72" s="93"/>
      <c r="Y72" s="93"/>
      <c r="Z72" s="94">
        <f>U72</f>
        <v>5779.92</v>
      </c>
      <c r="AA72" s="89"/>
      <c r="AB72" s="90"/>
    </row>
    <row r="73" spans="1:28" ht="21" customHeight="1" thickBot="1" x14ac:dyDescent="0.25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95" t="s">
        <v>35</v>
      </c>
      <c r="U73" s="96">
        <f>U71-U72</f>
        <v>161837.75999999998</v>
      </c>
      <c r="V73" s="97"/>
      <c r="W73" s="97"/>
      <c r="X73" s="97"/>
      <c r="Y73" s="97"/>
      <c r="Z73" s="98">
        <f>Z71-Z72</f>
        <v>176025.10519999999</v>
      </c>
      <c r="AA73" s="89"/>
      <c r="AB73" s="9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99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46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46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46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46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</sheetData>
  <conditionalFormatting sqref="AB43:AB131">
    <cfRule type="cellIs" dxfId="19" priority="65" operator="lessThan">
      <formula>0.03</formula>
    </cfRule>
    <cfRule type="cellIs" dxfId="18" priority="66" operator="greaterThan">
      <formula>0.1</formula>
    </cfRule>
    <cfRule type="cellIs" dxfId="17" priority="67" operator="greaterThan">
      <formula>0.05</formula>
    </cfRule>
    <cfRule type="cellIs" dxfId="16" priority="68" operator="greaterThan">
      <formula>0.03</formula>
    </cfRule>
  </conditionalFormatting>
  <conditionalFormatting sqref="AB26:AB42">
    <cfRule type="cellIs" dxfId="15" priority="29" operator="lessThan">
      <formula>0.03</formula>
    </cfRule>
    <cfRule type="cellIs" dxfId="14" priority="30" operator="greaterThan">
      <formula>0.1</formula>
    </cfRule>
    <cfRule type="cellIs" dxfId="13" priority="31" operator="greaterThan">
      <formula>0.05</formula>
    </cfRule>
    <cfRule type="cellIs" dxfId="12" priority="32" operator="greaterThan">
      <formula>0.03</formula>
    </cfRule>
  </conditionalFormatting>
  <conditionalFormatting sqref="AB14:AB25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1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7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176</v>
      </c>
      <c r="E45" s="65" t="s">
        <v>178</v>
      </c>
      <c r="F45" s="65" t="s">
        <v>178</v>
      </c>
    </row>
    <row r="46" spans="4:6" x14ac:dyDescent="0.2">
      <c r="D46" s="65" t="s">
        <v>177</v>
      </c>
      <c r="E46" s="65" t="s">
        <v>179</v>
      </c>
      <c r="F46" s="65" t="s">
        <v>179</v>
      </c>
    </row>
    <row r="47" spans="4:6" x14ac:dyDescent="0.2">
      <c r="D47" s="65" t="s">
        <v>166</v>
      </c>
      <c r="E47" s="65" t="s">
        <v>167</v>
      </c>
      <c r="F47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2017-09-01T17:55:17Z</dcterms:modified>
</cp:coreProperties>
</file>