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680" windowWidth="34560" windowHeight="20540" tabRatio="600" firstSheet="0" activeTab="0" autoFilterDateGrouping="1"/>
  </bookViews>
  <sheets>
    <sheet xmlns:r="http://schemas.openxmlformats.org/officeDocument/2006/relationships" name="Portfolio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4"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b val="1"/>
      <color rgb="FFFFFFFF"/>
      <sz val="11"/>
    </font>
  </fonts>
  <fills count="4">
    <fill>
      <patternFill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1"/>
    <xf numFmtId="164" fontId="1" fillId="0" borderId="1"/>
  </cellStyleXfs>
  <cellXfs count="10">
    <xf numFmtId="0" fontId="0" fillId="0" borderId="0" pivotButton="0" quotePrefix="0" xfId="0"/>
    <xf numFmtId="0" fontId="2" fillId="2" borderId="0" pivotButton="0" quotePrefix="0" xfId="0"/>
    <xf numFmtId="0" fontId="3" fillId="3" borderId="0" applyAlignment="1" pivotButton="0" quotePrefix="0" xfId="0">
      <alignment horizontal="center"/>
    </xf>
    <xf numFmtId="164" fontId="0" fillId="0" borderId="0" pivotButton="0" quotePrefix="0" xfId="0"/>
    <xf numFmtId="164" fontId="2" fillId="2" borderId="0" pivotButton="0" quotePrefix="0" xfId="0"/>
    <xf numFmtId="2" fontId="0" fillId="0" borderId="0" pivotButton="0" quotePrefix="0" xfId="0"/>
    <xf numFmtId="2" fontId="2" fillId="2" borderId="0" pivotButton="0" quotePrefix="0" xfId="0"/>
    <xf numFmtId="0" fontId="0" fillId="0" borderId="1" pivotButton="0" quotePrefix="0" xfId="0"/>
    <xf numFmtId="164" fontId="0" fillId="0" borderId="0" pivotButton="0" quotePrefix="0" xfId="0"/>
    <xf numFmtId="164" fontId="2" fillId="2" borderId="0" pivotButton="0" quotePrefix="0" xfId="0"/>
  </cellXfs>
  <cellStyles count="2">
    <cellStyle name="Normal" xfId="0" builtinId="0"/>
    <cellStyle name="date_style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3"/>
  <sheetViews>
    <sheetView tabSelected="1" zoomScale="120" zoomScaleNormal="120" workbookViewId="0">
      <selection activeCell="M34" sqref="M34"/>
    </sheetView>
  </sheetViews>
  <sheetFormatPr baseColWidth="10" defaultColWidth="8.83203125" defaultRowHeight="15"/>
  <cols>
    <col width="21" customWidth="1" min="1" max="1"/>
    <col width="8" customWidth="1" min="2" max="2"/>
    <col width="9" customWidth="1" min="3" max="3"/>
    <col width="11" customWidth="1" min="4" max="4"/>
    <col width="12" customWidth="1" min="5" max="5"/>
    <col width="11" customWidth="1" min="6" max="6"/>
    <col width="15" customWidth="1" min="7" max="7"/>
    <col width="13" customWidth="1" min="8" max="8"/>
    <col width="6" customWidth="1" min="9" max="9"/>
    <col width="7" customWidth="1" min="10" max="10"/>
    <col width="28" customWidth="1" min="11" max="11"/>
    <col width="14" customWidth="1" min="12" max="13"/>
    <col width="21" customWidth="1" min="14" max="14"/>
  </cols>
  <sheetData>
    <row r="1">
      <c r="A1" s="2" t="inlineStr">
        <is>
          <t>Date</t>
        </is>
      </c>
      <c r="B1" s="2" t="inlineStr">
        <is>
          <t>Ticker</t>
        </is>
      </c>
      <c r="C1" s="2" t="inlineStr">
        <is>
          <t>Shares</t>
        </is>
      </c>
      <c r="D1" s="2" t="inlineStr">
        <is>
          <t>Buy Price</t>
        </is>
      </c>
      <c r="E1" s="2" t="inlineStr">
        <is>
          <t>Cost Basis</t>
        </is>
      </c>
      <c r="F1" s="2" t="inlineStr">
        <is>
          <t>Stop Loss</t>
        </is>
      </c>
      <c r="G1" s="2" t="inlineStr">
        <is>
          <t>Current Price</t>
        </is>
      </c>
      <c r="H1" s="2" t="inlineStr">
        <is>
          <t>Total Value</t>
        </is>
      </c>
      <c r="I1" s="2" t="inlineStr">
        <is>
          <t>PnL</t>
        </is>
      </c>
      <c r="J1" s="2" t="inlineStr">
        <is>
          <t>PnL %</t>
        </is>
      </c>
      <c r="K1" s="2" t="inlineStr">
        <is>
          <t>Action</t>
        </is>
      </c>
      <c r="L1" s="2" t="inlineStr">
        <is>
          <t>Cash Balance</t>
        </is>
      </c>
      <c r="M1" s="2" t="inlineStr">
        <is>
          <t>Total Equity</t>
        </is>
      </c>
      <c r="N1" s="2" t="inlineStr">
        <is>
          <t>Notes</t>
        </is>
      </c>
    </row>
    <row r="2">
      <c r="A2" s="8" t="inlineStr">
        <is>
          <t>2025-09-22</t>
        </is>
      </c>
      <c r="B2" t="inlineStr">
        <is>
          <t>EVLV</t>
        </is>
      </c>
      <c r="C2" t="n">
        <v>18.78</v>
      </c>
      <c r="D2" t="n">
        <v>7.99</v>
      </c>
      <c r="E2">
        <f>IF(AND(C2&lt;&gt;"",D2&lt;&gt;""),C2*D2,"")</f>
        <v/>
      </c>
      <c r="F2" t="n">
        <v>7.35</v>
      </c>
      <c r="G2" t="n">
        <v>8.44</v>
      </c>
      <c r="H2">
        <f>IF(AND(C2&lt;&gt;"",G2&lt;&gt;""),C2*G2,"")</f>
        <v/>
      </c>
      <c r="I2">
        <f>IF(AND(C2&lt;&gt;"",D2&lt;&gt;"",G2&lt;&gt;""),C2*(G2-D2),"")</f>
        <v/>
      </c>
      <c r="J2">
        <f>IF(AND(D2&lt;&gt;"",D2&lt;&gt;0,G2&lt;&gt;""),((G2-D2)/D2)*100,"")</f>
        <v/>
      </c>
      <c r="K2" t="inlineStr">
        <is>
          <t>BUY - Manual Purchase</t>
        </is>
      </c>
      <c r="M2" s="5">
        <f>IF(ISNUMBER(SEARCH("SELL",K2)),I2,H2+L2)</f>
        <v/>
      </c>
    </row>
    <row r="3">
      <c r="A3" s="8" t="inlineStr">
        <is>
          <t>2025-09-22</t>
        </is>
      </c>
      <c r="B3" t="inlineStr">
        <is>
          <t>SERV</t>
        </is>
      </c>
      <c r="C3" t="n">
        <v>10.77</v>
      </c>
      <c r="D3" t="n">
        <v>13.92</v>
      </c>
      <c r="E3">
        <f>IF(AND(C3&lt;&gt;"",D3&lt;&gt;""),C3*D3,"")</f>
        <v/>
      </c>
      <c r="F3" t="n">
        <v>12.81</v>
      </c>
      <c r="G3" t="n">
        <v>13.75</v>
      </c>
      <c r="H3">
        <f>IF(AND(C3&lt;&gt;"",G3&lt;&gt;""),C3*G3,"")</f>
        <v/>
      </c>
      <c r="I3">
        <f>IF(AND(C3&lt;&gt;"",D3&lt;&gt;"",G3&lt;&gt;""),C3*(G3-D3),"")</f>
        <v/>
      </c>
      <c r="J3">
        <f>IF(AND(D3&lt;&gt;"",D3&lt;&gt;0,G3&lt;&gt;""),((G3-D3)/D3)*100,"")</f>
        <v/>
      </c>
      <c r="K3" t="inlineStr">
        <is>
          <t>BUY - Manual Purchase</t>
        </is>
      </c>
      <c r="M3" s="5">
        <f>IF(ISNUMBER(SEARCH("SELL",K3)),I3,H3+L3)</f>
        <v/>
      </c>
    </row>
    <row r="4">
      <c r="A4" s="8" t="inlineStr">
        <is>
          <t>2025-09-22</t>
        </is>
      </c>
      <c r="B4" t="inlineStr">
        <is>
          <t>CWCO</t>
        </is>
      </c>
      <c r="C4" t="n">
        <v>4.38</v>
      </c>
      <c r="D4" t="n">
        <v>34.18</v>
      </c>
      <c r="E4">
        <f>IF(AND(C4&lt;&gt;"",D4&lt;&gt;""),C4*D4,"")</f>
        <v/>
      </c>
      <c r="F4" t="n">
        <v>31.45</v>
      </c>
      <c r="G4" t="n">
        <v>34.52</v>
      </c>
      <c r="H4">
        <f>IF(AND(C4&lt;&gt;"",G4&lt;&gt;""),C4*G4,"")</f>
        <v/>
      </c>
      <c r="I4">
        <f>IF(AND(C4&lt;&gt;"",D4&lt;&gt;"",G4&lt;&gt;""),C4*(G4-D4),"")</f>
        <v/>
      </c>
      <c r="J4">
        <f>IF(AND(D4&lt;&gt;"",D4&lt;&gt;0,G4&lt;&gt;""),((G4-D4)/D4)*100,"")</f>
        <v/>
      </c>
      <c r="K4" t="inlineStr">
        <is>
          <t>BUY - Manual Purchase</t>
        </is>
      </c>
      <c r="M4" s="5">
        <f>IF(ISNUMBER(SEARCH("SELL",K4)),I4,H4+L4)</f>
        <v/>
      </c>
    </row>
    <row r="5">
      <c r="A5" s="8" t="inlineStr">
        <is>
          <t>2025-09-22</t>
        </is>
      </c>
      <c r="B5" t="inlineStr">
        <is>
          <t>PVLA</t>
        </is>
      </c>
      <c r="C5" t="n">
        <v>2.58</v>
      </c>
      <c r="D5" t="n">
        <v>58.14</v>
      </c>
      <c r="E5">
        <f>IF(AND(C5&lt;&gt;"",D5&lt;&gt;""),C5*D5,"")</f>
        <v/>
      </c>
      <c r="F5" t="n">
        <v>53.49</v>
      </c>
      <c r="G5" t="n">
        <v>58.71</v>
      </c>
      <c r="H5">
        <f>IF(AND(C5&lt;&gt;"",G5&lt;&gt;""),C5*G5,"")</f>
        <v/>
      </c>
      <c r="I5">
        <f>IF(AND(C5&lt;&gt;"",D5&lt;&gt;"",G5&lt;&gt;""),C5*(G5-D5),"")</f>
        <v/>
      </c>
      <c r="J5">
        <f>IF(AND(D5&lt;&gt;"",D5&lt;&gt;0,G5&lt;&gt;""),((G5-D5)/D5)*100,"")</f>
        <v/>
      </c>
      <c r="K5" t="inlineStr">
        <is>
          <t>BUY - Manual Purchase</t>
        </is>
      </c>
      <c r="M5" s="5">
        <f>IF(ISNUMBER(SEARCH("SELL",K5)),I5,H5+L5)</f>
        <v/>
      </c>
    </row>
    <row r="6">
      <c r="A6" s="9" t="inlineStr">
        <is>
          <t>2025-09-22</t>
        </is>
      </c>
      <c r="B6" s="1" t="inlineStr">
        <is>
          <t>TOTAL</t>
        </is>
      </c>
      <c r="C6" s="1" t="n"/>
      <c r="D6" s="1" t="n"/>
      <c r="E6" s="1">
        <f>SUM(E2:E5)</f>
        <v/>
      </c>
      <c r="F6" s="1" t="n"/>
      <c r="G6" s="1" t="n"/>
      <c r="H6" s="1">
        <f>SUM(H2:H5)</f>
        <v/>
      </c>
      <c r="I6" s="1">
        <f>SUM(I2:I5)</f>
        <v/>
      </c>
      <c r="J6" s="1" t="n"/>
      <c r="K6" s="1" t="n"/>
      <c r="L6" s="1">
        <f>SUM(L2:L5)</f>
        <v/>
      </c>
      <c r="M6" s="6">
        <f>SUM(M2:M5)</f>
        <v/>
      </c>
      <c r="N6" s="1" t="n"/>
    </row>
    <row r="7">
      <c r="A7" s="8" t="inlineStr">
        <is>
          <t>2025-09-23</t>
        </is>
      </c>
      <c r="B7" t="inlineStr">
        <is>
          <t>EVLV</t>
        </is>
      </c>
      <c r="C7" t="n">
        <v>18.78</v>
      </c>
      <c r="D7" t="n">
        <v>7.99</v>
      </c>
      <c r="E7">
        <f>IF(AND(C7&lt;&gt;"",D7&lt;&gt;""),C7*D7,"")</f>
        <v/>
      </c>
      <c r="F7" t="n">
        <v>7.35</v>
      </c>
      <c r="G7" t="n">
        <v>8.6</v>
      </c>
      <c r="H7">
        <f>IF(AND(C7&lt;&gt;"",G7&lt;&gt;""),C7*G7,"")</f>
        <v/>
      </c>
      <c r="I7">
        <f>IF(AND(C7&lt;&gt;"",D7&lt;&gt;"",G7&lt;&gt;""),C7*(G7-D7),"")</f>
        <v/>
      </c>
      <c r="J7">
        <f>IF(AND(D7&lt;&gt;"",D7&lt;&gt;0,G7&lt;&gt;""),((G7-D7)/D7)*100,"")</f>
        <v/>
      </c>
      <c r="K7" t="inlineStr">
        <is>
          <t>HOLD</t>
        </is>
      </c>
      <c r="M7" s="5">
        <f>IF(ISNUMBER(SEARCH("SELL",K7)),I7,H7+L7)</f>
        <v/>
      </c>
    </row>
    <row r="8">
      <c r="A8" s="8" t="inlineStr">
        <is>
          <t>2025-09-23</t>
        </is>
      </c>
      <c r="B8" t="inlineStr">
        <is>
          <t>SERV</t>
        </is>
      </c>
      <c r="C8" t="n">
        <v>10.77</v>
      </c>
      <c r="D8" t="n">
        <v>13.92</v>
      </c>
      <c r="E8">
        <f>IF(AND(C8&lt;&gt;"",D8&lt;&gt;""),C8*D8,"")</f>
        <v/>
      </c>
      <c r="F8" t="n">
        <v>12.81</v>
      </c>
      <c r="G8" t="n">
        <v>13.17</v>
      </c>
      <c r="H8">
        <f>IF(AND(C8&lt;&gt;"",G8&lt;&gt;""),C8*G8,"")</f>
        <v/>
      </c>
      <c r="I8">
        <f>IF(AND(C8&lt;&gt;"",D8&lt;&gt;"",G8&lt;&gt;""),C8*(G8-D8),"")</f>
        <v/>
      </c>
      <c r="J8">
        <f>IF(AND(D8&lt;&gt;"",D8&lt;&gt;0,G8&lt;&gt;""),((G8-D8)/D8)*100,"")</f>
        <v/>
      </c>
      <c r="K8" t="inlineStr">
        <is>
          <t>HOLD</t>
        </is>
      </c>
      <c r="M8" s="5">
        <f>IF(ISNUMBER(SEARCH("SELL",K8)),I8,H8+L8)</f>
        <v/>
      </c>
    </row>
    <row r="9">
      <c r="A9" s="8" t="inlineStr">
        <is>
          <t>2025-09-23</t>
        </is>
      </c>
      <c r="B9" t="inlineStr">
        <is>
          <t>CWCO</t>
        </is>
      </c>
      <c r="C9" t="n">
        <v>4.38</v>
      </c>
      <c r="D9" t="n">
        <v>34.18</v>
      </c>
      <c r="E9">
        <f>IF(AND(C9&lt;&gt;"",D9&lt;&gt;""),C9*D9,"")</f>
        <v/>
      </c>
      <c r="F9" t="n">
        <v>31.45</v>
      </c>
      <c r="G9" t="n">
        <v>34.86</v>
      </c>
      <c r="H9">
        <f>IF(AND(C9&lt;&gt;"",G9&lt;&gt;""),C9*G9,"")</f>
        <v/>
      </c>
      <c r="I9">
        <f>IF(AND(C9&lt;&gt;"",D9&lt;&gt;"",G9&lt;&gt;""),C9*(G9-D9),"")</f>
        <v/>
      </c>
      <c r="J9">
        <f>IF(AND(D9&lt;&gt;"",D9&lt;&gt;0,G9&lt;&gt;""),((G9-D9)/D9)*100,"")</f>
        <v/>
      </c>
      <c r="K9" t="inlineStr">
        <is>
          <t>HOLD</t>
        </is>
      </c>
      <c r="M9" s="5">
        <f>IF(ISNUMBER(SEARCH("SELL",K9)),I9,H9+L9)</f>
        <v/>
      </c>
    </row>
    <row r="10">
      <c r="A10" s="8" t="inlineStr">
        <is>
          <t>2025-09-23</t>
        </is>
      </c>
      <c r="B10" t="inlineStr">
        <is>
          <t>PVLA</t>
        </is>
      </c>
      <c r="C10" t="n">
        <v>2.58</v>
      </c>
      <c r="D10" t="n">
        <v>58.14</v>
      </c>
      <c r="E10">
        <f>IF(AND(C10&lt;&gt;"",D10&lt;&gt;""),C10*D10,"")</f>
        <v/>
      </c>
      <c r="F10" t="n">
        <v>53.49</v>
      </c>
      <c r="G10" t="n">
        <v>56.69</v>
      </c>
      <c r="H10">
        <f>IF(AND(C10&lt;&gt;"",G10&lt;&gt;""),C10*G10,"")</f>
        <v/>
      </c>
      <c r="I10">
        <f>IF(AND(C10&lt;&gt;"",D10&lt;&gt;"",G10&lt;&gt;""),C10*(G10-D10),"")</f>
        <v/>
      </c>
      <c r="J10">
        <f>IF(AND(D10&lt;&gt;"",D10&lt;&gt;0,G10&lt;&gt;""),((G10-D10)/D10)*100,"")</f>
        <v/>
      </c>
      <c r="K10" t="inlineStr">
        <is>
          <t>HOLD</t>
        </is>
      </c>
      <c r="M10" s="5">
        <f>IF(ISNUMBER(SEARCH("SELL",K10)),I10,H10+L10)</f>
        <v/>
      </c>
    </row>
    <row r="11">
      <c r="A11" s="9" t="inlineStr">
        <is>
          <t>2025-09-23</t>
        </is>
      </c>
      <c r="B11" s="1" t="inlineStr">
        <is>
          <t>TOTAL</t>
        </is>
      </c>
      <c r="C11" s="1" t="n"/>
      <c r="D11" s="1" t="n"/>
      <c r="E11" s="1">
        <f>SUM(E7:E10)</f>
        <v/>
      </c>
      <c r="F11" s="1" t="n"/>
      <c r="G11" s="1" t="n"/>
      <c r="H11" s="1">
        <f>SUM(H7:H10)</f>
        <v/>
      </c>
      <c r="I11" s="1">
        <f>SUM(I7:I10)</f>
        <v/>
      </c>
      <c r="J11" s="1" t="n"/>
      <c r="K11" s="1" t="n"/>
      <c r="L11" s="1">
        <f>SUM(L7:L10)</f>
        <v/>
      </c>
      <c r="M11" s="6">
        <f>SUM(M7:M10)</f>
        <v/>
      </c>
      <c r="N11" s="1" t="n"/>
    </row>
    <row r="12">
      <c r="A12" s="8" t="inlineStr">
        <is>
          <t>2025-09-24</t>
        </is>
      </c>
      <c r="B12" t="inlineStr">
        <is>
          <t>EVLV</t>
        </is>
      </c>
      <c r="C12" t="n">
        <v>18.78</v>
      </c>
      <c r="D12" t="n">
        <v>7.99</v>
      </c>
      <c r="E12">
        <f>IF(AND(C12&lt;&gt;"",D12&lt;&gt;""),C12*D12,"")</f>
        <v/>
      </c>
      <c r="F12" t="n">
        <v>7.35</v>
      </c>
      <c r="G12" t="n">
        <v>8.25</v>
      </c>
      <c r="H12">
        <f>IF(AND(C12&lt;&gt;"",G12&lt;&gt;""),C12*G12,"")</f>
        <v/>
      </c>
      <c r="I12">
        <f>IF(AND(C12&lt;&gt;"",D12&lt;&gt;"",G12&lt;&gt;""),C12*(G12-D12),"")</f>
        <v/>
      </c>
      <c r="J12">
        <f>IF(AND(D12&lt;&gt;"",D12&lt;&gt;0,G12&lt;&gt;""),((G12-D12)/D12)*100,"")</f>
        <v/>
      </c>
      <c r="K12" t="inlineStr">
        <is>
          <t>HOLD</t>
        </is>
      </c>
      <c r="M12" s="5">
        <f>IF(ISNUMBER(SEARCH("SELL",K12)),I12,H12+L12)</f>
        <v/>
      </c>
    </row>
    <row r="13">
      <c r="A13" s="8" t="inlineStr">
        <is>
          <t>2025-09-24</t>
        </is>
      </c>
      <c r="B13" t="inlineStr">
        <is>
          <t>SERV</t>
        </is>
      </c>
      <c r="C13" t="n">
        <v>10.77</v>
      </c>
      <c r="D13" t="n">
        <v>13.92</v>
      </c>
      <c r="E13">
        <f>IF(AND(C13&lt;&gt;"",D13&lt;&gt;""),C13*D13,"")</f>
        <v/>
      </c>
      <c r="F13" t="n">
        <v>12.81</v>
      </c>
      <c r="G13" t="n">
        <v>12.82</v>
      </c>
      <c r="H13">
        <f>IF(AND(C13&lt;&gt;"",G13&lt;&gt;""),C13*G13,"")</f>
        <v/>
      </c>
      <c r="I13">
        <f>IF(AND(C13&lt;&gt;"",D13&lt;&gt;"",G13&lt;&gt;""),C13*(G13-D13),"")</f>
        <v/>
      </c>
      <c r="J13">
        <f>IF(AND(D13&lt;&gt;"",D13&lt;&gt;0,G13&lt;&gt;""),((G13-D13)/D13)*100,"")</f>
        <v/>
      </c>
      <c r="K13" t="inlineStr">
        <is>
          <t>SELL - Stop Loss Triggered</t>
        </is>
      </c>
      <c r="M13" s="5">
        <f>IF(ISNUMBER(SEARCH("SELL",K13)),I13,H13+L13)</f>
        <v/>
      </c>
      <c r="N13" t="inlineStr">
        <is>
          <t>Stop loss triggered</t>
        </is>
      </c>
    </row>
    <row r="14">
      <c r="A14" s="8" t="inlineStr">
        <is>
          <t>2025-09-24</t>
        </is>
      </c>
      <c r="B14" t="inlineStr">
        <is>
          <t>SERV</t>
        </is>
      </c>
      <c r="C14" t="n">
        <v>11.32</v>
      </c>
      <c r="D14" t="n">
        <v>13.25</v>
      </c>
      <c r="E14">
        <f>IF(AND(C14&lt;&gt;"",D14&lt;&gt;""),C14*D14,"")</f>
        <v/>
      </c>
      <c r="F14" t="n">
        <v>12.19</v>
      </c>
      <c r="G14" t="n">
        <v>12.84</v>
      </c>
      <c r="H14">
        <f>IF(AND(C14&lt;&gt;"",G14&lt;&gt;""),C14*G14,"")</f>
        <v/>
      </c>
      <c r="I14">
        <f>IF(AND(C14&lt;&gt;"",D14&lt;&gt;"",G14&lt;&gt;""),C14*(G14-D14),"")</f>
        <v/>
      </c>
      <c r="J14">
        <f>IF(AND(D14&lt;&gt;"",D14&lt;&gt;0,G14&lt;&gt;""),((G14-D14)/D14)*100,"")</f>
        <v/>
      </c>
      <c r="K14" t="inlineStr">
        <is>
          <t>HOLD</t>
        </is>
      </c>
      <c r="M14" s="5">
        <f>IF(ISNUMBER(SEARCH("SELL",K14)),I14,H14+L14)</f>
        <v/>
      </c>
    </row>
    <row r="15">
      <c r="A15" s="8" t="inlineStr">
        <is>
          <t>2025-09-24</t>
        </is>
      </c>
      <c r="B15" t="inlineStr">
        <is>
          <t>CWCO</t>
        </is>
      </c>
      <c r="C15" t="n">
        <v>4.38</v>
      </c>
      <c r="D15" t="n">
        <v>34.18</v>
      </c>
      <c r="E15">
        <f>IF(AND(C15&lt;&gt;"",D15&lt;&gt;""),C15*D15,"")</f>
        <v/>
      </c>
      <c r="F15" t="n">
        <v>31.45</v>
      </c>
      <c r="G15" t="n">
        <v>34.89</v>
      </c>
      <c r="H15">
        <f>IF(AND(C15&lt;&gt;"",G15&lt;&gt;""),C15*G15,"")</f>
        <v/>
      </c>
      <c r="I15">
        <f>IF(AND(C15&lt;&gt;"",D15&lt;&gt;"",G15&lt;&gt;""),C15*(G15-D15),"")</f>
        <v/>
      </c>
      <c r="J15">
        <f>IF(AND(D15&lt;&gt;"",D15&lt;&gt;0,G15&lt;&gt;""),((G15-D15)/D15)*100,"")</f>
        <v/>
      </c>
      <c r="K15" t="inlineStr">
        <is>
          <t>HOLD</t>
        </is>
      </c>
      <c r="M15" s="5">
        <f>IF(ISNUMBER(SEARCH("SELL",K15)),I15,H15+L15)</f>
        <v/>
      </c>
    </row>
    <row r="16">
      <c r="A16" s="8" t="inlineStr">
        <is>
          <t>2025-09-24</t>
        </is>
      </c>
      <c r="B16" t="inlineStr">
        <is>
          <t>PVLA</t>
        </is>
      </c>
      <c r="C16" t="n">
        <v>2.58</v>
      </c>
      <c r="D16" t="n">
        <v>58.14</v>
      </c>
      <c r="E16">
        <f>IF(AND(C16&lt;&gt;"",D16&lt;&gt;""),C16*D16,"")</f>
        <v/>
      </c>
      <c r="F16" t="n">
        <v>53.49</v>
      </c>
      <c r="G16" t="n">
        <v>58.87</v>
      </c>
      <c r="H16">
        <f>IF(AND(C16&lt;&gt;"",G16&lt;&gt;""),C16*G16,"")</f>
        <v/>
      </c>
      <c r="I16">
        <f>IF(AND(C16&lt;&gt;"",D16&lt;&gt;"",G16&lt;&gt;""),C16*(G16-D16),"")</f>
        <v/>
      </c>
      <c r="J16">
        <f>IF(AND(D16&lt;&gt;"",D16&lt;&gt;0,G16&lt;&gt;""),((G16-D16)/D16)*100,"")</f>
        <v/>
      </c>
      <c r="K16" t="inlineStr">
        <is>
          <t>HOLD</t>
        </is>
      </c>
      <c r="M16" s="5">
        <f>IF(ISNUMBER(SEARCH("SELL",K16)),I16,H16+L16)</f>
        <v/>
      </c>
    </row>
    <row r="17">
      <c r="A17" s="9" t="inlineStr">
        <is>
          <t>2025-09-24</t>
        </is>
      </c>
      <c r="B17" s="1" t="inlineStr">
        <is>
          <t>TOTAL</t>
        </is>
      </c>
      <c r="C17" s="1" t="n"/>
      <c r="D17" s="1" t="n"/>
      <c r="E17" s="1">
        <f>SUM(E12:E16)</f>
        <v/>
      </c>
      <c r="F17" s="1" t="n"/>
      <c r="G17" s="1" t="n"/>
      <c r="H17" s="1">
        <f>SUM(H12:H16)</f>
        <v/>
      </c>
      <c r="I17" s="1">
        <f>SUM(I12:I16)</f>
        <v/>
      </c>
      <c r="J17" s="1" t="n"/>
      <c r="K17" s="1" t="n"/>
      <c r="L17" s="1">
        <f>SUM(L12:L16)</f>
        <v/>
      </c>
      <c r="M17" s="6">
        <f>SUM(M12:M16)</f>
        <v/>
      </c>
      <c r="N17" s="1" t="n"/>
    </row>
    <row r="18">
      <c r="A18" s="8" t="inlineStr">
        <is>
          <t>2025-09-25</t>
        </is>
      </c>
      <c r="B18" t="inlineStr">
        <is>
          <t>EVLV</t>
        </is>
      </c>
      <c r="C18" t="n">
        <v>18.78</v>
      </c>
      <c r="D18" t="n">
        <v>7.99</v>
      </c>
      <c r="E18" t="n">
        <v>150.0522</v>
      </c>
      <c r="F18" t="n">
        <v>7.35</v>
      </c>
      <c r="G18" t="n">
        <v>7.97</v>
      </c>
      <c r="H18">
        <f>IF(AND(C18&lt;&gt;"",G18&lt;&gt;""),C18*G18,"")</f>
        <v/>
      </c>
      <c r="I18">
        <f>IF(AND(C18&lt;&gt;"",D18&lt;&gt;"",G18&lt;&gt;""),C18*(G18-D18),"")</f>
        <v/>
      </c>
      <c r="J18">
        <f>IF(AND(D18&lt;&gt;"",D18&lt;&gt;0,G18&lt;&gt;""),((G18-D18)/D18)*100,"")</f>
        <v/>
      </c>
      <c r="K18" t="inlineStr">
        <is>
          <t>HOLD</t>
        </is>
      </c>
      <c r="L18" t="n">
        <v>0</v>
      </c>
      <c r="M18" s="5">
        <f>IF(ISNUMBER(SEARCH("SELL",K18)),I18,H18+L18)</f>
        <v/>
      </c>
    </row>
    <row r="19">
      <c r="A19" s="8" t="inlineStr">
        <is>
          <t>2025-09-25</t>
        </is>
      </c>
      <c r="B19" t="inlineStr">
        <is>
          <t>SERV</t>
        </is>
      </c>
      <c r="C19" t="n">
        <v>11.32</v>
      </c>
      <c r="D19" t="n">
        <v>13.92</v>
      </c>
      <c r="E19" t="n">
        <v>149.9184</v>
      </c>
      <c r="F19" t="n">
        <v>12.81</v>
      </c>
      <c r="G19" t="n">
        <v>12.23</v>
      </c>
      <c r="H19">
        <f>IF(AND(C19&lt;&gt;"",G19&lt;&gt;""),C19*G19,"")</f>
        <v/>
      </c>
      <c r="I19">
        <f>IF(AND(C19&lt;&gt;"",D19&lt;&gt;"",G19&lt;&gt;""),C19*(G19-D19),"")</f>
        <v/>
      </c>
      <c r="J19">
        <f>IF(AND(D19&lt;&gt;"",D19&lt;&gt;0,G19&lt;&gt;""),((G19-D19)/D19)*100,"")</f>
        <v/>
      </c>
      <c r="K19" t="inlineStr">
        <is>
          <t>SELL - Stop Loss Triggered</t>
        </is>
      </c>
      <c r="L19" t="n">
        <v>131.72</v>
      </c>
      <c r="M19" s="5">
        <f>IF(ISNUMBER(SEARCH("SELL",K19)),I19,H19+L19)</f>
        <v/>
      </c>
    </row>
    <row r="20">
      <c r="A20" s="8" t="inlineStr">
        <is>
          <t>2025-09-25</t>
        </is>
      </c>
      <c r="B20" t="inlineStr">
        <is>
          <t>CWCO</t>
        </is>
      </c>
      <c r="C20" t="n">
        <v>4.38</v>
      </c>
      <c r="D20" t="n">
        <v>34.18</v>
      </c>
      <c r="E20" t="n">
        <v>149.7084</v>
      </c>
      <c r="F20" t="n">
        <v>31.45</v>
      </c>
      <c r="G20" t="n">
        <v>34.72</v>
      </c>
      <c r="H20">
        <f>IF(AND(C20&lt;&gt;"",G20&lt;&gt;""),C20*G20,"")</f>
        <v/>
      </c>
      <c r="I20">
        <f>IF(AND(C20&lt;&gt;"",D20&lt;&gt;"",G20&lt;&gt;""),C20*(G20-D20),"")</f>
        <v/>
      </c>
      <c r="J20">
        <f>IF(AND(D20&lt;&gt;"",D20&lt;&gt;0,G20&lt;&gt;""),((G20-D20)/D20)*100,"")</f>
        <v/>
      </c>
      <c r="K20" t="inlineStr">
        <is>
          <t>HOLD</t>
        </is>
      </c>
      <c r="L20" t="n">
        <v>0</v>
      </c>
      <c r="M20" s="5">
        <f>IF(ISNUMBER(SEARCH("SELL",K20)),I20,H20+L20)</f>
        <v/>
      </c>
    </row>
    <row r="21">
      <c r="A21" s="8" t="inlineStr">
        <is>
          <t>2025-09-25</t>
        </is>
      </c>
      <c r="B21" t="inlineStr">
        <is>
          <t>PVLA</t>
        </is>
      </c>
      <c r="C21" t="n">
        <v>2.58</v>
      </c>
      <c r="D21" t="n">
        <v>58.14</v>
      </c>
      <c r="E21" t="n">
        <v>150.0012</v>
      </c>
      <c r="F21" t="n">
        <v>53.49</v>
      </c>
      <c r="G21" t="n">
        <v>57.69</v>
      </c>
      <c r="H21">
        <f>IF(AND(C21&lt;&gt;"",G21&lt;&gt;""),C21*G21,"")</f>
        <v/>
      </c>
      <c r="I21">
        <f>IF(AND(C21&lt;&gt;"",D21&lt;&gt;"",G21&lt;&gt;""),C21*(G21-D21),"")</f>
        <v/>
      </c>
      <c r="J21">
        <f>IF(AND(D21&lt;&gt;"",D21&lt;&gt;0,G21&lt;&gt;""),((G21-D21)/D21)*100,"")</f>
        <v/>
      </c>
      <c r="K21" t="inlineStr">
        <is>
          <t>HOLD</t>
        </is>
      </c>
      <c r="L21" t="n">
        <v>0</v>
      </c>
      <c r="M21" s="5">
        <f>IF(ISNUMBER(SEARCH("SELL",K21)),I21,H21+L21)</f>
        <v/>
      </c>
    </row>
    <row r="22">
      <c r="A22" s="9" t="inlineStr">
        <is>
          <t>2025-09-25</t>
        </is>
      </c>
      <c r="B22" s="1" t="inlineStr">
        <is>
          <t>TOTAL</t>
        </is>
      </c>
      <c r="C22" s="1" t="n"/>
      <c r="D22" s="1" t="n"/>
      <c r="E22" s="1">
        <f>SUM(E18:E21)</f>
        <v/>
      </c>
      <c r="F22" s="1" t="n"/>
      <c r="G22" s="1" t="n"/>
      <c r="H22" s="1">
        <f>SUM(H18:H21)</f>
        <v/>
      </c>
      <c r="I22" s="1">
        <f>SUM(I18:I21)</f>
        <v/>
      </c>
      <c r="J22" s="1" t="n"/>
      <c r="K22" s="1" t="n"/>
      <c r="L22" s="1">
        <f>SUM(L18:L21)</f>
        <v/>
      </c>
      <c r="M22" s="6">
        <f>SUM(M18:M21)</f>
        <v/>
      </c>
      <c r="N22" s="1" t="n"/>
    </row>
    <row r="23">
      <c r="A23" s="8" t="inlineStr">
        <is>
          <t>2025-09-26</t>
        </is>
      </c>
      <c r="B23" t="inlineStr">
        <is>
          <t>EVLV</t>
        </is>
      </c>
      <c r="C23" t="n">
        <v>18.78</v>
      </c>
      <c r="D23" t="n">
        <v>7.99</v>
      </c>
      <c r="E23" t="n">
        <v>150.0522</v>
      </c>
      <c r="F23" t="n">
        <v>7.35</v>
      </c>
      <c r="G23" t="n">
        <v>7.97</v>
      </c>
      <c r="H23">
        <f>IF(AND(C23&lt;&gt;"",G23&lt;&gt;""),C23*G23,"")</f>
        <v/>
      </c>
      <c r="I23">
        <f>IF(AND(C23&lt;&gt;"",D23&lt;&gt;"",G23&lt;&gt;""),C23*(G23-D23),"")</f>
        <v/>
      </c>
      <c r="J23">
        <f>IF(AND(D23&lt;&gt;"",D23&lt;&gt;0,G23&lt;&gt;""),((G23-D23)/D23)*100,"")</f>
        <v/>
      </c>
      <c r="K23" t="inlineStr">
        <is>
          <t>HOLD</t>
        </is>
      </c>
      <c r="L23" t="n">
        <v>0</v>
      </c>
      <c r="M23" s="5">
        <f>IF(ISNUMBER(SEARCH("SELL",K23)),I23,H23+L23)</f>
        <v/>
      </c>
    </row>
    <row r="24">
      <c r="A24" s="8" t="inlineStr">
        <is>
          <t>2025-09-26</t>
        </is>
      </c>
      <c r="B24" t="inlineStr">
        <is>
          <t>CWCO</t>
        </is>
      </c>
      <c r="C24" t="n">
        <v>4.38</v>
      </c>
      <c r="D24" t="n">
        <v>34.18</v>
      </c>
      <c r="E24" t="n">
        <v>149.7084</v>
      </c>
      <c r="F24" t="n">
        <v>31.45</v>
      </c>
      <c r="G24" t="n">
        <v>34.72</v>
      </c>
      <c r="H24">
        <f>IF(AND(C24&lt;&gt;"",G24&lt;&gt;""),C24*G24,"")</f>
        <v/>
      </c>
      <c r="I24">
        <f>IF(AND(C24&lt;&gt;"",D24&lt;&gt;"",G24&lt;&gt;""),C24*(G24-D24),"")</f>
        <v/>
      </c>
      <c r="J24">
        <f>IF(AND(D24&lt;&gt;"",D24&lt;&gt;0,G24&lt;&gt;""),((G24-D24)/D24)*100,"")</f>
        <v/>
      </c>
      <c r="K24" t="inlineStr">
        <is>
          <t>HOLD</t>
        </is>
      </c>
      <c r="L24" t="n">
        <v>0</v>
      </c>
      <c r="M24" s="5">
        <f>IF(ISNUMBER(SEARCH("SELL",K24)),I24,H24+L24)</f>
        <v/>
      </c>
    </row>
    <row r="25">
      <c r="A25" s="8" t="inlineStr">
        <is>
          <t>2025-09-26</t>
        </is>
      </c>
      <c r="B25" t="inlineStr">
        <is>
          <t>PVLA</t>
        </is>
      </c>
      <c r="C25" t="n">
        <v>2.58</v>
      </c>
      <c r="D25" t="n">
        <v>58.14</v>
      </c>
      <c r="E25" t="n">
        <v>150.0012</v>
      </c>
      <c r="F25" t="n">
        <v>53.49</v>
      </c>
      <c r="G25" t="n">
        <v>59.59</v>
      </c>
      <c r="H25">
        <f>IF(AND(C25&lt;&gt;"",G25&lt;&gt;""),C25*G25,"")</f>
        <v/>
      </c>
      <c r="I25">
        <f>IF(AND(C25&lt;&gt;"",D25&lt;&gt;"",G25&lt;&gt;""),C25*(G25-D25),"")</f>
        <v/>
      </c>
      <c r="J25">
        <f>IF(AND(D25&lt;&gt;"",D25&lt;&gt;0,G25&lt;&gt;""),((G25-D25)/D25)*100,"")</f>
        <v/>
      </c>
      <c r="K25" t="inlineStr">
        <is>
          <t>HOLD</t>
        </is>
      </c>
      <c r="L25" t="n">
        <v>0</v>
      </c>
      <c r="M25" s="5">
        <f>IF(ISNUMBER(SEARCH("SELL",K25)),I25,H25+L25)</f>
        <v/>
      </c>
    </row>
    <row r="26">
      <c r="A26" s="9" t="inlineStr">
        <is>
          <t>2025-09-26</t>
        </is>
      </c>
      <c r="B26" s="1" t="inlineStr">
        <is>
          <t>TOTAL</t>
        </is>
      </c>
      <c r="C26" s="1" t="n"/>
      <c r="D26" s="1" t="n"/>
      <c r="E26" s="1">
        <f>SUM(E23:E25)</f>
        <v/>
      </c>
      <c r="F26" s="1" t="n"/>
      <c r="G26" s="1" t="n"/>
      <c r="H26" s="1">
        <f>SUM(H23:H25)</f>
        <v/>
      </c>
      <c r="I26" s="1">
        <f>SUM(I23:I25)</f>
        <v/>
      </c>
      <c r="J26" s="1" t="n"/>
      <c r="K26" s="1" t="n"/>
      <c r="L26" s="1">
        <f>SUM(L23:L25)</f>
        <v/>
      </c>
      <c r="M26" s="6">
        <f>SUM(M23:M25)</f>
        <v/>
      </c>
      <c r="N26" s="1" t="n"/>
    </row>
    <row r="27">
      <c r="A27" s="8" t="inlineStr">
        <is>
          <t>2025-09-29</t>
        </is>
      </c>
      <c r="B27" t="inlineStr">
        <is>
          <t>EVLV</t>
        </is>
      </c>
      <c r="C27" t="n">
        <v>18.78</v>
      </c>
      <c r="D27" t="n">
        <v>7.99</v>
      </c>
      <c r="E27">
        <f>IF(ISNUMBER(SEARCH("SELL",K27)),0,IF(AND(C27&lt;&gt;"",D27&lt;&gt;""),C27*D27,""))</f>
        <v/>
      </c>
      <c r="F27" t="n">
        <v>7.35</v>
      </c>
      <c r="G27" t="n">
        <v>7.76</v>
      </c>
      <c r="H27">
        <f>IF(AND(C27&lt;&gt;"",G27&lt;&gt;""),C27*G27,"")</f>
        <v/>
      </c>
      <c r="I27">
        <f>IF(AND(C27&lt;&gt;"",D27&lt;&gt;"",G27&lt;&gt;""),C27*(G27-D27),"")</f>
        <v/>
      </c>
      <c r="J27">
        <f>IF(AND(D27&lt;&gt;"",D27&lt;&gt;0,G27&lt;&gt;""),((G27-D27)/D27)*100,"")</f>
        <v/>
      </c>
      <c r="K27" t="inlineStr">
        <is>
          <t>SELL - Manual</t>
        </is>
      </c>
      <c r="L27">
        <f>IF(AND(C27&lt;&gt;"",G27&lt;&gt;""),C27*G27,"")</f>
        <v/>
      </c>
      <c r="M27" s="5">
        <f>IF(ISNUMBER(SEARCH("SELL",K27)),I27,H27)</f>
        <v/>
      </c>
      <c r="N27" t="inlineStr">
        <is>
          <t>Sold at loss</t>
        </is>
      </c>
    </row>
    <row r="28">
      <c r="A28" s="8" t="inlineStr">
        <is>
          <t>2025-09-29</t>
        </is>
      </c>
      <c r="B28" t="inlineStr">
        <is>
          <t>CWCO</t>
        </is>
      </c>
      <c r="C28" t="n">
        <v>4.38</v>
      </c>
      <c r="D28" t="n">
        <v>34.18</v>
      </c>
      <c r="E28">
        <f>IF(ISNUMBER(SEARCH("SELL",K28)),0,IF(AND(C28&lt;&gt;"",D28&lt;&gt;""),C28*D28,""))</f>
        <v/>
      </c>
      <c r="F28" t="n">
        <v>31.45</v>
      </c>
      <c r="G28" t="n">
        <v>35.15</v>
      </c>
      <c r="H28">
        <f>IF(AND(C28&lt;&gt;"",G28&lt;&gt;""),C28*G28,"")</f>
        <v/>
      </c>
      <c r="I28">
        <f>IF(AND(C28&lt;&gt;"",D28&lt;&gt;"",G28&lt;&gt;""),C28*(G28-D28),"")</f>
        <v/>
      </c>
      <c r="J28">
        <f>IF(AND(D28&lt;&gt;"",D28&lt;&gt;0,G28&lt;&gt;""),((G28-D28)/D28)*100,"")</f>
        <v/>
      </c>
      <c r="K28" t="inlineStr">
        <is>
          <t>SELL - Manual</t>
        </is>
      </c>
      <c r="L28">
        <f>IF(AND(C28&lt;&gt;"",G28&lt;&gt;""),C28*G28,"")</f>
        <v/>
      </c>
      <c r="M28" s="5">
        <f>IF(ISNUMBER(SEARCH("SELL",K28)),I28,H28)</f>
        <v/>
      </c>
      <c r="N28" t="inlineStr">
        <is>
          <t>Sold at gain</t>
        </is>
      </c>
    </row>
    <row r="29">
      <c r="A29" s="8" t="inlineStr">
        <is>
          <t>2025-09-29</t>
        </is>
      </c>
      <c r="B29" t="inlineStr">
        <is>
          <t>PVLA</t>
        </is>
      </c>
      <c r="C29" t="n">
        <v>2.58</v>
      </c>
      <c r="D29" t="n">
        <v>58.14</v>
      </c>
      <c r="E29">
        <f>IF(ISNUMBER(SEARCH("SELL",K29)),0,IF(AND(C29&lt;&gt;"",D29&lt;&gt;""),C29*D29,""))</f>
        <v/>
      </c>
      <c r="F29" t="n">
        <v>53.49</v>
      </c>
      <c r="G29" t="n">
        <v>60.26</v>
      </c>
      <c r="H29">
        <f>IF(AND(C29&lt;&gt;"",G29&lt;&gt;""),C29*G29,"")</f>
        <v/>
      </c>
      <c r="I29">
        <f>IF(AND(C29&lt;&gt;"",D29&lt;&gt;"",G29&lt;&gt;""),C29*(G29-D29),"")</f>
        <v/>
      </c>
      <c r="J29">
        <f>IF(AND(D29&lt;&gt;"",D29&lt;&gt;0,G29&lt;&gt;""),((G29-D29)/D29)*100,"")</f>
        <v/>
      </c>
      <c r="K29" t="inlineStr">
        <is>
          <t>HOLD</t>
        </is>
      </c>
      <c r="L29" t="n">
        <v>0</v>
      </c>
      <c r="M29" s="5">
        <f>IF(ISNUMBER(SEARCH("SELL",K29)),I29,H29)</f>
        <v/>
      </c>
    </row>
    <row r="30" customFormat="1" s="7">
      <c r="A30" s="8" t="inlineStr">
        <is>
          <t>2025-09-29</t>
        </is>
      </c>
      <c r="B30" s="7" t="inlineStr">
        <is>
          <t>CRMD</t>
        </is>
      </c>
      <c r="C30" s="7" t="n">
        <v>7.672</v>
      </c>
      <c r="D30" s="7" t="n">
        <v>11.73</v>
      </c>
      <c r="E30" s="7">
        <f>IF(ISNUMBER(SEARCH("SELL",K30)),0,IF(AND(C30&lt;&gt;"",D30&lt;&gt;""),C30*D30,""))</f>
        <v/>
      </c>
      <c r="F30" s="7">
        <f>D30*0.92</f>
        <v/>
      </c>
      <c r="G30" s="7" t="n">
        <v>11.72</v>
      </c>
      <c r="H30" s="7">
        <f>IF(AND(C30&lt;&gt;"",G30&lt;&gt;""),C30*G30,"")</f>
        <v/>
      </c>
      <c r="I30" s="7">
        <f>IF(AND(C30&lt;&gt;"",D30&lt;&gt;"",G30&lt;&gt;""),C30*(G30-D30),"")</f>
        <v/>
      </c>
      <c r="J30" s="7">
        <f>IF(AND(D30&lt;&gt;"",D30&lt;&gt;0,G30&lt;&gt;""),((G30-D30)/D30)*100,"")</f>
        <v/>
      </c>
      <c r="K30" s="7" t="inlineStr">
        <is>
          <t>BUY</t>
        </is>
      </c>
      <c r="L30" s="7">
        <f>IF(AND(C30&lt;&gt;"",G30&lt;&gt;""),-C30*G30,"")</f>
        <v/>
      </c>
      <c r="M30" s="5">
        <f>IF(ISNUMBER(SEARCH("SELL",K30)),I30,H30)</f>
        <v/>
      </c>
    </row>
    <row r="31">
      <c r="A31" s="8" t="inlineStr">
        <is>
          <t>2025-09-29</t>
        </is>
      </c>
      <c r="B31" t="inlineStr">
        <is>
          <t>ARVN</t>
        </is>
      </c>
      <c r="C31" t="n">
        <v>26.1589</v>
      </c>
      <c r="D31" t="n">
        <v>8.41</v>
      </c>
      <c r="E31">
        <f>IF(ISNUMBER(SEARCH("SELL",K31)),0,IF(AND(C31&lt;&gt;"",D31&lt;&gt;""),C31*D31,""))</f>
        <v/>
      </c>
      <c r="F31" t="n">
        <v>7.74</v>
      </c>
      <c r="G31" t="n">
        <v>8.359999999999999</v>
      </c>
      <c r="H31">
        <f>IF(AND(C31&lt;&gt;"",G31&lt;&gt;""),C31*G31,"")</f>
        <v/>
      </c>
      <c r="I31">
        <f>IF(AND(C31&lt;&gt;"",D31&lt;&gt;"",G31&lt;&gt;""),C31*(G31-D31),"")</f>
        <v/>
      </c>
      <c r="J31">
        <f>IF(AND(D31&lt;&gt;"",D31&lt;&gt;0,G31&lt;&gt;""),((G31-D31)/D31)*100,"")</f>
        <v/>
      </c>
      <c r="K31" t="inlineStr">
        <is>
          <t>BUY</t>
        </is>
      </c>
      <c r="L31">
        <f>IF(AND(C31&lt;&gt;"",G31&lt;&gt;""),-C31*G31,"")</f>
        <v/>
      </c>
      <c r="M31" s="5">
        <f>IF(ISNUMBER(SEARCH("SELL",K31)),I31,H31)</f>
        <v/>
      </c>
      <c r="N31" t="inlineStr">
        <is>
          <t>New purchase</t>
        </is>
      </c>
    </row>
    <row r="32">
      <c r="A32" s="8" t="inlineStr">
        <is>
          <t>2025-09-29</t>
        </is>
      </c>
      <c r="B32" t="inlineStr">
        <is>
          <t>VCYT</t>
        </is>
      </c>
      <c r="C32" t="n">
        <v>3.3171</v>
      </c>
      <c r="D32" t="n">
        <v>33.16</v>
      </c>
      <c r="E32">
        <f>IF(ISNUMBER(SEARCH("SELL",K32)),0,IF(AND(C32&lt;&gt;"",D32&lt;&gt;""),C32*D32,""))</f>
        <v/>
      </c>
      <c r="F32" t="n">
        <v>30.51</v>
      </c>
      <c r="G32" t="n">
        <v>33.72</v>
      </c>
      <c r="H32">
        <f>IF(AND(C32&lt;&gt;"",G32&lt;&gt;""),C32*G32,"")</f>
        <v/>
      </c>
      <c r="I32">
        <f>IF(AND(C32&lt;&gt;"",D32&lt;&gt;"",G32&lt;&gt;""),C32*(G32-D32),"")</f>
        <v/>
      </c>
      <c r="J32">
        <f>IF(AND(D32&lt;&gt;"",D32&lt;&gt;0,G32&lt;&gt;""),((G32-D32)/D32)*100,"")</f>
        <v/>
      </c>
      <c r="K32" t="inlineStr">
        <is>
          <t>BUY</t>
        </is>
      </c>
      <c r="L32">
        <f>IF(AND(C32&lt;&gt;"",G32&lt;&gt;""),-C32*G32,"")</f>
        <v/>
      </c>
      <c r="M32" s="5">
        <f>IF(ISNUMBER(SEARCH("SELL",K32)),I32,H32)</f>
        <v/>
      </c>
      <c r="N32" t="inlineStr">
        <is>
          <t>New purchase</t>
        </is>
      </c>
    </row>
    <row r="33">
      <c r="A33" s="9" t="inlineStr">
        <is>
          <t>2025-09-29</t>
        </is>
      </c>
      <c r="B33" s="1" t="inlineStr">
        <is>
          <t>TOTAL</t>
        </is>
      </c>
      <c r="C33" s="1" t="n"/>
      <c r="D33" s="1" t="n"/>
      <c r="E33" s="1">
        <f>SUM(E27:E32)</f>
        <v/>
      </c>
      <c r="F33" s="1" t="n"/>
      <c r="G33" s="1" t="n"/>
      <c r="H33" s="1">
        <f>SUM(H27:H32)</f>
        <v/>
      </c>
      <c r="I33" s="1">
        <f>SUM(I27:I32)</f>
        <v/>
      </c>
      <c r="J33" s="1" t="n"/>
      <c r="K33" s="1" t="n"/>
      <c r="L33" s="1">
        <f>SUM(L27:L32)</f>
        <v/>
      </c>
      <c r="M33" s="6">
        <f>SUM(M27:M32)</f>
        <v/>
      </c>
      <c r="N33" s="1" t="n"/>
    </row>
  </sheetData>
  <pageMargins left="0.75" right="0.75" top="1" bottom="1" header="0.5" footer="0.5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2025-09-29T18:02:12Z</dcterms:created>
  <dcterms:modified xmlns:dcterms="http://purl.org/dc/terms/" xmlns:xsi="http://www.w3.org/2001/XMLSchema-instance" xsi:type="dcterms:W3CDTF">2025-09-29T20:04:45Z</dcterms:modified>
  <cp:lastModifiedBy>Ofer Goren</cp:lastModifiedBy>
</cp:coreProperties>
</file>