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1"/>
  <workbookPr/>
  <mc:AlternateContent xmlns:mc="http://schemas.openxmlformats.org/markup-compatibility/2006">
    <mc:Choice Requires="x15">
      <x15ac:absPath xmlns:x15ac="http://schemas.microsoft.com/office/spreadsheetml/2010/11/ac" url="/Users/oferg/work/mycode/ChatGPT-Micro-Cap-Experiment/Start Your Own/"/>
    </mc:Choice>
  </mc:AlternateContent>
  <xr:revisionPtr revIDLastSave="0" documentId="13_ncr:1_{8FAF92F4-0D53-3D44-8AB1-8D8694589CA3}" xr6:coauthVersionLast="47" xr6:coauthVersionMax="47" xr10:uidLastSave="{00000000-0000-0000-0000-000000000000}"/>
  <bookViews>
    <workbookView xWindow="0" yWindow="680" windowWidth="34560" windowHeight="20540" xr2:uid="{00000000-000D-0000-FFFF-FFFF00000000}"/>
  </bookViews>
  <sheets>
    <sheet name="Portfol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J16" i="1"/>
  <c r="I16" i="1"/>
  <c r="H16" i="1"/>
  <c r="M16" i="1" s="1"/>
  <c r="E16" i="1"/>
  <c r="M15" i="1"/>
  <c r="L15" i="1"/>
  <c r="J15" i="1"/>
  <c r="I15" i="1"/>
  <c r="H15" i="1"/>
  <c r="E15" i="1"/>
  <c r="M14" i="1"/>
  <c r="L14" i="1"/>
  <c r="J14" i="1"/>
  <c r="I14" i="1"/>
  <c r="H14" i="1"/>
  <c r="E14" i="1"/>
  <c r="M13" i="1"/>
  <c r="L13" i="1"/>
  <c r="J13" i="1"/>
  <c r="I13" i="1"/>
  <c r="H13" i="1"/>
  <c r="E13" i="1"/>
  <c r="M12" i="1"/>
  <c r="M17" i="1" s="1"/>
  <c r="L12" i="1"/>
  <c r="L17" i="1" s="1"/>
  <c r="J12" i="1"/>
  <c r="I12" i="1"/>
  <c r="I17" i="1" s="1"/>
  <c r="H12" i="1"/>
  <c r="H17" i="1" s="1"/>
  <c r="E12" i="1"/>
  <c r="I11" i="1"/>
  <c r="L10" i="1"/>
  <c r="M10" i="1" s="1"/>
  <c r="J10" i="1"/>
  <c r="I10" i="1"/>
  <c r="H10" i="1"/>
  <c r="E10" i="1"/>
  <c r="M9" i="1"/>
  <c r="L9" i="1"/>
  <c r="J9" i="1"/>
  <c r="I9" i="1"/>
  <c r="H9" i="1"/>
  <c r="E9" i="1"/>
  <c r="M8" i="1"/>
  <c r="L8" i="1"/>
  <c r="J8" i="1"/>
  <c r="I8" i="1"/>
  <c r="H8" i="1"/>
  <c r="E8" i="1"/>
  <c r="M7" i="1"/>
  <c r="M11" i="1" s="1"/>
  <c r="L7" i="1"/>
  <c r="L11" i="1" s="1"/>
  <c r="J7" i="1"/>
  <c r="I7" i="1"/>
  <c r="H7" i="1"/>
  <c r="H11" i="1" s="1"/>
  <c r="E7" i="1"/>
  <c r="I6" i="1"/>
  <c r="L5" i="1"/>
  <c r="J5" i="1"/>
  <c r="I5" i="1"/>
  <c r="H5" i="1"/>
  <c r="M5" i="1" s="1"/>
  <c r="E5" i="1"/>
  <c r="M4" i="1"/>
  <c r="L4" i="1"/>
  <c r="J4" i="1"/>
  <c r="I4" i="1"/>
  <c r="H4" i="1"/>
  <c r="E4" i="1"/>
  <c r="M3" i="1"/>
  <c r="L3" i="1"/>
  <c r="J3" i="1"/>
  <c r="I3" i="1"/>
  <c r="H3" i="1"/>
  <c r="E3" i="1"/>
  <c r="L2" i="1"/>
  <c r="M2" i="1" s="1"/>
  <c r="J2" i="1"/>
  <c r="I2" i="1"/>
  <c r="H2" i="1"/>
  <c r="H6" i="1" s="1"/>
  <c r="E2" i="1"/>
  <c r="M6" i="1" l="1"/>
  <c r="L6" i="1"/>
</calcChain>
</file>

<file path=xl/sharedStrings.xml><?xml version="1.0" encoding="utf-8"?>
<sst xmlns="http://schemas.openxmlformats.org/spreadsheetml/2006/main" count="60" uniqueCount="26">
  <si>
    <t>Date</t>
  </si>
  <si>
    <t>Ticker</t>
  </si>
  <si>
    <t>Shares</t>
  </si>
  <si>
    <t>Buy Price</t>
  </si>
  <si>
    <t>Cost Basis</t>
  </si>
  <si>
    <t>Stop Loss</t>
  </si>
  <si>
    <t>Current Price</t>
  </si>
  <si>
    <t>Total Value</t>
  </si>
  <si>
    <t>PnL</t>
  </si>
  <si>
    <t>PnL %</t>
  </si>
  <si>
    <t>Action</t>
  </si>
  <si>
    <t>Cash Balance</t>
  </si>
  <si>
    <t>Total Equity</t>
  </si>
  <si>
    <t>Notes</t>
  </si>
  <si>
    <t>2025-10-22</t>
  </si>
  <si>
    <t>EVLV</t>
  </si>
  <si>
    <t>BUY - Manual Purchase</t>
  </si>
  <si>
    <t>SERV</t>
  </si>
  <si>
    <t>CWCO</t>
  </si>
  <si>
    <t>PVLA</t>
  </si>
  <si>
    <t>TOTAL</t>
  </si>
  <si>
    <t>2025-10-23</t>
  </si>
  <si>
    <t>HOLD</t>
  </si>
  <si>
    <t>2025-09-24</t>
  </si>
  <si>
    <t>SELL - Stop Loss Triggered</t>
  </si>
  <si>
    <t>Stop loss triggered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</si>
</sst>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rgb="FFE7E6E6"/>
        <bgColor rgb="FFE7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/>
    <xf numFmtId="2" fontId="0" fillId="0" borderId="0" xfId="0" applyNumberFormat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zoomScale="120" zoomScaleNormal="120" workbookViewId="0">
      <selection activeCell="G23" sqref="G23"/>
    </sheetView>
  </sheetViews>
  <sheetFormatPr baseColWidth="10" defaultColWidth="8.83203125" defaultRowHeight="15" x14ac:dyDescent="0.2"/>
  <cols>
    <col min="1" max="1" width="12" customWidth="1"/>
    <col min="2" max="3" width="8" customWidth="1"/>
    <col min="4" max="4" width="11" customWidth="1"/>
    <col min="5" max="5" width="12" customWidth="1"/>
    <col min="6" max="6" width="11" customWidth="1"/>
    <col min="7" max="7" width="15" customWidth="1"/>
    <col min="8" max="8" width="19" customWidth="1"/>
    <col min="9" max="10" width="20" customWidth="1"/>
    <col min="11" max="11" width="28" customWidth="1"/>
    <col min="12" max="12" width="14" customWidth="1"/>
    <col min="13" max="13" width="19" customWidth="1"/>
    <col min="14" max="14" width="2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 t="s">
        <v>14</v>
      </c>
      <c r="B2" t="s">
        <v>15</v>
      </c>
      <c r="C2">
        <v>18.78</v>
      </c>
      <c r="D2">
        <v>7.99</v>
      </c>
      <c r="E2">
        <f>C2*D2</f>
        <v>150.0522</v>
      </c>
      <c r="F2">
        <v>7.35</v>
      </c>
      <c r="G2">
        <v>8.44</v>
      </c>
      <c r="H2">
        <f>C2*G2</f>
        <v>158.50319999999999</v>
      </c>
      <c r="I2">
        <f>(G2-D2)*C2</f>
        <v>8.4509999999999863</v>
      </c>
      <c r="J2" s="3">
        <f>(G2-D2)/D2*100</f>
        <v>5.6320400500625691</v>
      </c>
      <c r="K2" t="s">
        <v>16</v>
      </c>
      <c r="L2">
        <f>IF(ISNUMBER(SEARCH("SELL",K2)),C2*G2,0)</f>
        <v>0</v>
      </c>
      <c r="M2">
        <f>IF(ISNUMBER(SEARCH("SELL",K2)),L2-E2,H2+L2)</f>
        <v>158.50319999999999</v>
      </c>
    </row>
    <row r="3" spans="1:14" x14ac:dyDescent="0.2">
      <c r="A3" t="s">
        <v>14</v>
      </c>
      <c r="B3" t="s">
        <v>17</v>
      </c>
      <c r="C3">
        <v>10.77</v>
      </c>
      <c r="D3">
        <v>13.92</v>
      </c>
      <c r="E3">
        <f>C3*D3</f>
        <v>149.91839999999999</v>
      </c>
      <c r="F3">
        <v>12.81</v>
      </c>
      <c r="G3">
        <v>13.75</v>
      </c>
      <c r="H3">
        <f>C3*G3</f>
        <v>148.08750000000001</v>
      </c>
      <c r="I3">
        <f>(G3-D3)*C3</f>
        <v>-1.8308999999999991</v>
      </c>
      <c r="J3" s="3">
        <f>(G3-D3)/D3*100</f>
        <v>-1.2212643678160915</v>
      </c>
      <c r="K3" t="s">
        <v>16</v>
      </c>
      <c r="L3">
        <f>IF(ISNUMBER(SEARCH("SELL",K3)),C3*G3,0)</f>
        <v>0</v>
      </c>
      <c r="M3">
        <f>IF(ISNUMBER(SEARCH("SELL",K3)),L3-E3,H3+L3)</f>
        <v>148.08750000000001</v>
      </c>
    </row>
    <row r="4" spans="1:14" x14ac:dyDescent="0.2">
      <c r="A4" t="s">
        <v>14</v>
      </c>
      <c r="B4" t="s">
        <v>18</v>
      </c>
      <c r="C4">
        <v>4.38</v>
      </c>
      <c r="D4">
        <v>34.18</v>
      </c>
      <c r="E4">
        <f>C4*D4</f>
        <v>149.70839999999998</v>
      </c>
      <c r="F4">
        <v>31.45</v>
      </c>
      <c r="G4">
        <v>34.520000000000003</v>
      </c>
      <c r="H4">
        <f>C4*G4</f>
        <v>151.19760000000002</v>
      </c>
      <c r="I4">
        <f>(G4-D4)*C4</f>
        <v>1.489200000000015</v>
      </c>
      <c r="J4" s="3">
        <f>(G4-D4)/D4*100</f>
        <v>0.99473376243418199</v>
      </c>
      <c r="K4" t="s">
        <v>16</v>
      </c>
      <c r="L4">
        <f>IF(ISNUMBER(SEARCH("SELL",K4)),C4*G4,0)</f>
        <v>0</v>
      </c>
      <c r="M4">
        <f>IF(ISNUMBER(SEARCH("SELL",K4)),L4-E4,H4+L4)</f>
        <v>151.19760000000002</v>
      </c>
    </row>
    <row r="5" spans="1:14" x14ac:dyDescent="0.2">
      <c r="A5" t="s">
        <v>14</v>
      </c>
      <c r="B5" t="s">
        <v>19</v>
      </c>
      <c r="C5">
        <v>2.58</v>
      </c>
      <c r="D5">
        <v>58.14</v>
      </c>
      <c r="E5">
        <f>C5*D5</f>
        <v>150.00120000000001</v>
      </c>
      <c r="F5">
        <v>53.49</v>
      </c>
      <c r="G5">
        <v>58.71</v>
      </c>
      <c r="H5">
        <f>C5*G5</f>
        <v>151.4718</v>
      </c>
      <c r="I5">
        <f>(G5-D5)*C5</f>
        <v>1.4706000000000008</v>
      </c>
      <c r="J5" s="3">
        <f>(G5-D5)/D5*100</f>
        <v>0.98039215686274561</v>
      </c>
      <c r="K5" t="s">
        <v>16</v>
      </c>
      <c r="L5">
        <f>IF(ISNUMBER(SEARCH("SELL",K5)),C5*G5,0)</f>
        <v>0</v>
      </c>
      <c r="M5">
        <f>IF(ISNUMBER(SEARCH("SELL",K5)),L5-E5,H5+L5)</f>
        <v>151.4718</v>
      </c>
    </row>
    <row r="6" spans="1:14" x14ac:dyDescent="0.2">
      <c r="A6" s="2" t="s">
        <v>14</v>
      </c>
      <c r="B6" s="2" t="s">
        <v>20</v>
      </c>
      <c r="C6" s="2"/>
      <c r="D6" s="2"/>
      <c r="E6" s="2"/>
      <c r="F6" s="2"/>
      <c r="G6" s="2"/>
      <c r="H6" s="2">
        <f>SUM(H2:H5)</f>
        <v>609.26009999999997</v>
      </c>
      <c r="I6" s="2">
        <f>SUM(I2:I5)</f>
        <v>9.5799000000000039</v>
      </c>
      <c r="J6" s="2"/>
      <c r="K6" s="2"/>
      <c r="L6" s="2">
        <f>SUM(L2:L5)</f>
        <v>0</v>
      </c>
      <c r="M6" s="2">
        <f>SUM(M2:M5)</f>
        <v>609.26009999999997</v>
      </c>
      <c r="N6" s="2"/>
    </row>
    <row r="7" spans="1:14" x14ac:dyDescent="0.2">
      <c r="A7" t="s">
        <v>21</v>
      </c>
      <c r="B7" t="s">
        <v>15</v>
      </c>
      <c r="C7">
        <v>18.78</v>
      </c>
      <c r="D7">
        <v>7.99</v>
      </c>
      <c r="E7">
        <f>C7*D7</f>
        <v>150.0522</v>
      </c>
      <c r="F7">
        <v>7.35</v>
      </c>
      <c r="G7">
        <v>8.6</v>
      </c>
      <c r="H7">
        <f>C7*G7</f>
        <v>161.50800000000001</v>
      </c>
      <c r="I7">
        <f>(G7-D7)*C7</f>
        <v>11.455799999999989</v>
      </c>
      <c r="J7" s="3">
        <f>(G7-D7)/D7*100</f>
        <v>7.6345431789737104</v>
      </c>
      <c r="K7" t="s">
        <v>22</v>
      </c>
      <c r="L7">
        <f>IF(ISNUMBER(SEARCH("SELL",K7)),C7*G7,0)</f>
        <v>0</v>
      </c>
      <c r="M7">
        <f>IF(ISNUMBER(SEARCH("SELL",K7)),L7-E7,H7+L7)</f>
        <v>161.50800000000001</v>
      </c>
    </row>
    <row r="8" spans="1:14" x14ac:dyDescent="0.2">
      <c r="A8" t="s">
        <v>21</v>
      </c>
      <c r="B8" t="s">
        <v>17</v>
      </c>
      <c r="C8">
        <v>10.77</v>
      </c>
      <c r="D8">
        <v>13.92</v>
      </c>
      <c r="E8">
        <f>C8*D8</f>
        <v>149.91839999999999</v>
      </c>
      <c r="F8">
        <v>12.81</v>
      </c>
      <c r="G8">
        <v>13.17</v>
      </c>
      <c r="H8">
        <f>C8*G8</f>
        <v>141.8409</v>
      </c>
      <c r="I8">
        <f>(G8-D8)*C8</f>
        <v>-8.0775000000000006</v>
      </c>
      <c r="J8" s="3">
        <f>(G8-D8)/D8*100</f>
        <v>-5.3879310344827589</v>
      </c>
      <c r="K8" t="s">
        <v>22</v>
      </c>
      <c r="L8">
        <f>IF(ISNUMBER(SEARCH("SELL",K8)),C8*G8,0)</f>
        <v>0</v>
      </c>
      <c r="M8">
        <f>IF(ISNUMBER(SEARCH("SELL",K8)),L8-E8,H8+L8)</f>
        <v>141.8409</v>
      </c>
    </row>
    <row r="9" spans="1:14" x14ac:dyDescent="0.2">
      <c r="A9" t="s">
        <v>21</v>
      </c>
      <c r="B9" t="s">
        <v>18</v>
      </c>
      <c r="C9">
        <v>4.38</v>
      </c>
      <c r="D9">
        <v>34.18</v>
      </c>
      <c r="E9">
        <f>C9*D9</f>
        <v>149.70839999999998</v>
      </c>
      <c r="F9">
        <v>31.45</v>
      </c>
      <c r="G9">
        <v>34.86</v>
      </c>
      <c r="H9">
        <f>C9*G9</f>
        <v>152.68680000000001</v>
      </c>
      <c r="I9">
        <f>(G9-D9)*C9</f>
        <v>2.9783999999999988</v>
      </c>
      <c r="J9" s="3">
        <f>(G9-D9)/D9*100</f>
        <v>1.9894675248683431</v>
      </c>
      <c r="K9" t="s">
        <v>22</v>
      </c>
      <c r="L9">
        <f>IF(ISNUMBER(SEARCH("SELL",K9)),C9*G9,0)</f>
        <v>0</v>
      </c>
      <c r="M9">
        <f>IF(ISNUMBER(SEARCH("SELL",K9)),L9-E9,H9+L9)</f>
        <v>152.68680000000001</v>
      </c>
    </row>
    <row r="10" spans="1:14" x14ac:dyDescent="0.2">
      <c r="A10" t="s">
        <v>21</v>
      </c>
      <c r="B10" t="s">
        <v>19</v>
      </c>
      <c r="C10">
        <v>2.58</v>
      </c>
      <c r="D10">
        <v>58.14</v>
      </c>
      <c r="E10">
        <f>C10*D10</f>
        <v>150.00120000000001</v>
      </c>
      <c r="F10">
        <v>53.49</v>
      </c>
      <c r="G10">
        <v>56.69</v>
      </c>
      <c r="H10">
        <f>C10*G10</f>
        <v>146.2602</v>
      </c>
      <c r="I10">
        <f>(G10-D10)*C10</f>
        <v>-3.7410000000000077</v>
      </c>
      <c r="J10" s="3">
        <f>(G10-D10)/D10*100</f>
        <v>-2.4939800481596195</v>
      </c>
      <c r="K10" t="s">
        <v>22</v>
      </c>
      <c r="L10">
        <f>IF(ISNUMBER(SEARCH("SELL",K10)),C10*G10,0)</f>
        <v>0</v>
      </c>
      <c r="M10">
        <f>IF(ISNUMBER(SEARCH("SELL",K10)),L10-E10,H10+L10)</f>
        <v>146.2602</v>
      </c>
    </row>
    <row r="11" spans="1:14" x14ac:dyDescent="0.2">
      <c r="A11" s="2" t="s">
        <v>21</v>
      </c>
      <c r="B11" s="2" t="s">
        <v>20</v>
      </c>
      <c r="C11" s="2"/>
      <c r="D11" s="2"/>
      <c r="E11" s="2"/>
      <c r="F11" s="2"/>
      <c r="G11" s="2"/>
      <c r="H11" s="2">
        <f>SUM(H7:H10)</f>
        <v>602.29590000000007</v>
      </c>
      <c r="I11" s="2">
        <f>SUM(I7:I10)</f>
        <v>2.6156999999999799</v>
      </c>
      <c r="J11" s="2"/>
      <c r="K11" s="2"/>
      <c r="L11" s="2">
        <f>SUM(L7:L10)</f>
        <v>0</v>
      </c>
      <c r="M11" s="2">
        <f>SUM(M7:M10)</f>
        <v>602.29590000000007</v>
      </c>
      <c r="N11" s="2"/>
    </row>
    <row r="12" spans="1:14" x14ac:dyDescent="0.2">
      <c r="A12" t="s">
        <v>23</v>
      </c>
      <c r="B12" t="s">
        <v>15</v>
      </c>
      <c r="C12">
        <v>18.78</v>
      </c>
      <c r="D12">
        <v>7.99</v>
      </c>
      <c r="E12">
        <f>C12*D12</f>
        <v>150.0522</v>
      </c>
      <c r="F12">
        <v>7.35</v>
      </c>
      <c r="G12">
        <v>8.25</v>
      </c>
      <c r="H12">
        <f>C12*G12</f>
        <v>154.935</v>
      </c>
      <c r="I12">
        <f>(G12-D12)*C12</f>
        <v>4.882799999999996</v>
      </c>
      <c r="J12" s="3">
        <f>(G12-D12)/D12*100</f>
        <v>3.2540675844805982</v>
      </c>
      <c r="K12" t="s">
        <v>22</v>
      </c>
      <c r="L12">
        <f>IF(ISNUMBER(SEARCH("SELL",K12)),C12*G12,0)</f>
        <v>0</v>
      </c>
      <c r="M12">
        <f>IF(ISNUMBER(SEARCH("SELL",K12)),L12-E12,H12+L12)</f>
        <v>154.935</v>
      </c>
    </row>
    <row r="13" spans="1:14" x14ac:dyDescent="0.2">
      <c r="A13" t="s">
        <v>23</v>
      </c>
      <c r="B13" t="s">
        <v>17</v>
      </c>
      <c r="C13">
        <v>10.77</v>
      </c>
      <c r="D13">
        <v>13.92</v>
      </c>
      <c r="E13">
        <f>C13*D13</f>
        <v>149.91839999999999</v>
      </c>
      <c r="F13">
        <v>12.81</v>
      </c>
      <c r="G13">
        <v>12.82</v>
      </c>
      <c r="H13">
        <f>C13*G13</f>
        <v>138.07140000000001</v>
      </c>
      <c r="I13">
        <f>(G13-D13)*C13</f>
        <v>-11.846999999999996</v>
      </c>
      <c r="J13" s="3">
        <f>(G13-D13)/D13*100</f>
        <v>-7.9022988505747103</v>
      </c>
      <c r="K13" t="s">
        <v>24</v>
      </c>
      <c r="L13" s="3">
        <f>IF(ISNUMBER(SEARCH("SELL",K13)),C13*G13,0)</f>
        <v>138.07140000000001</v>
      </c>
      <c r="M13">
        <f>IF(ISNUMBER(SEARCH("SELL",K13)),L13-E13,H13+L13)</f>
        <v>-11.84699999999998</v>
      </c>
      <c r="N13" t="s">
        <v>25</v>
      </c>
    </row>
    <row r="14" spans="1:14" x14ac:dyDescent="0.2">
      <c r="A14" t="s">
        <v>23</v>
      </c>
      <c r="B14" t="s">
        <v>17</v>
      </c>
      <c r="C14">
        <v>11.32</v>
      </c>
      <c r="D14">
        <v>13.25</v>
      </c>
      <c r="E14">
        <f>C14*D14</f>
        <v>149.99</v>
      </c>
      <c r="F14">
        <v>12.19</v>
      </c>
      <c r="G14">
        <v>12.84</v>
      </c>
      <c r="H14">
        <f>C14*G14</f>
        <v>145.34880000000001</v>
      </c>
      <c r="I14">
        <f>(G14-D14)*C14</f>
        <v>-4.6412000000000013</v>
      </c>
      <c r="J14" s="3">
        <f>(G14-D14)/D14*100</f>
        <v>-3.0943396226415105</v>
      </c>
      <c r="K14" t="s">
        <v>22</v>
      </c>
      <c r="L14">
        <f>IF(ISNUMBER(SEARCH("SELL",K14)),C14*G14,0)</f>
        <v>0</v>
      </c>
      <c r="M14">
        <f>IF(ISNUMBER(SEARCH("SELL",K14)),L14-E14,H14+L14)</f>
        <v>145.34880000000001</v>
      </c>
    </row>
    <row r="15" spans="1:14" x14ac:dyDescent="0.2">
      <c r="A15" t="s">
        <v>23</v>
      </c>
      <c r="B15" t="s">
        <v>18</v>
      </c>
      <c r="C15">
        <v>4.38</v>
      </c>
      <c r="D15">
        <v>34.18</v>
      </c>
      <c r="E15">
        <f>C15*D15</f>
        <v>149.70839999999998</v>
      </c>
      <c r="F15">
        <v>31.45</v>
      </c>
      <c r="G15">
        <v>34.89</v>
      </c>
      <c r="H15">
        <f>C15*G15</f>
        <v>152.81819999999999</v>
      </c>
      <c r="I15">
        <f>(G15-D15)*C15</f>
        <v>3.1098000000000035</v>
      </c>
      <c r="J15" s="3">
        <f>(G15-D15)/D15*100</f>
        <v>2.0772381509654791</v>
      </c>
      <c r="K15" t="s">
        <v>22</v>
      </c>
      <c r="L15">
        <f>IF(ISNUMBER(SEARCH("SELL",K15)),C15*G15,0)</f>
        <v>0</v>
      </c>
      <c r="M15">
        <f>IF(ISNUMBER(SEARCH("SELL",K15)),L15-E15,H15+L15)</f>
        <v>152.81819999999999</v>
      </c>
    </row>
    <row r="16" spans="1:14" x14ac:dyDescent="0.2">
      <c r="A16" t="s">
        <v>23</v>
      </c>
      <c r="B16" t="s">
        <v>19</v>
      </c>
      <c r="C16">
        <v>2.58</v>
      </c>
      <c r="D16">
        <v>58.14</v>
      </c>
      <c r="E16">
        <f>C16*D16</f>
        <v>150.00120000000001</v>
      </c>
      <c r="F16">
        <v>53.49</v>
      </c>
      <c r="G16">
        <v>58.87</v>
      </c>
      <c r="H16">
        <f>C16*G16</f>
        <v>151.88460000000001</v>
      </c>
      <c r="I16">
        <f>(G16-D16)*C16</f>
        <v>1.883399999999992</v>
      </c>
      <c r="J16" s="3">
        <f>(G16-D16)/D16*100</f>
        <v>1.2555899552803524</v>
      </c>
      <c r="K16" t="s">
        <v>22</v>
      </c>
      <c r="L16">
        <f>IF(ISNUMBER(SEARCH("SELL",K16)),C16*G16,0)</f>
        <v>0</v>
      </c>
      <c r="M16">
        <f>IF(ISNUMBER(SEARCH("SELL",K16)),L16-E16,H16+L16)</f>
        <v>151.88460000000001</v>
      </c>
    </row>
    <row r="17" spans="1:14" x14ac:dyDescent="0.2">
      <c r="A17" s="2" t="s">
        <v>23</v>
      </c>
      <c r="B17" s="2" t="s">
        <v>20</v>
      </c>
      <c r="C17" s="2"/>
      <c r="D17" s="2"/>
      <c r="E17" s="2"/>
      <c r="F17" s="2"/>
      <c r="G17" s="2"/>
      <c r="H17" s="2">
        <f>SUM(H12:H16)</f>
        <v>743.05799999999988</v>
      </c>
      <c r="I17" s="2">
        <f>SUM(I12:I16)</f>
        <v>-6.6122000000000059</v>
      </c>
      <c r="J17" s="2"/>
      <c r="K17" s="2"/>
      <c r="L17" s="4">
        <f>SUM(L12:L16)+12.04</f>
        <v>150.1114</v>
      </c>
      <c r="M17" s="2">
        <f>SUM(M12:M16)</f>
        <v>593.13960000000009</v>
      </c>
      <c r="N17" s="2"/>
    </row>
    <row r="18" spans="1:14" x14ac:dyDescent="0.2">
      <c r="J18" s="3"/>
    </row>
    <row r="19" spans="1:14" x14ac:dyDescent="0.2">
      <c r="J19" s="3"/>
    </row>
    <row r="20" spans="1:14" x14ac:dyDescent="0.2">
      <c r="J20" s="3"/>
    </row>
    <row r="21" spans="1:14" x14ac:dyDescent="0.2">
      <c r="J21" s="3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Ofer Goren</cp:lastModifiedBy>
  <dcterms:created xsi:type="dcterms:W3CDTF">2025-09-24T21:09:33Z</dcterms:created>
  <dcterms:modified xsi:type="dcterms:W3CDTF">2025-09-24T22:24:03Z</dcterms:modified>
</cp:coreProperties>
</file>