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D611E75B-FD85-A34E-A7A9-BD0BC1C3002F}" xr6:coauthVersionLast="47" xr6:coauthVersionMax="47" xr10:uidLastSave="{00000000-0000-0000-0000-000000000000}"/>
  <bookViews>
    <workbookView xWindow="0" yWindow="680" windowWidth="34560" windowHeight="20540" xr2:uid="{00000000-000D-0000-FFFF-FFFF00000000}"/>
  </bookViews>
  <sheets>
    <sheet name="Tr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M10" i="1" s="1"/>
  <c r="F10" i="1"/>
  <c r="E10" i="1"/>
  <c r="I10" i="1" s="1"/>
  <c r="J9" i="1"/>
  <c r="I9" i="1"/>
  <c r="H9" i="1"/>
  <c r="M9" i="1" s="1"/>
  <c r="F9" i="1"/>
  <c r="E9" i="1"/>
  <c r="H8" i="1"/>
  <c r="M8" i="1" s="1"/>
  <c r="F8" i="1"/>
  <c r="E8" i="1"/>
  <c r="I8" i="1" s="1"/>
  <c r="H7" i="1"/>
  <c r="F7" i="1"/>
  <c r="E7" i="1"/>
  <c r="J7" i="1" s="1"/>
  <c r="F3" i="1"/>
  <c r="F4" i="1"/>
  <c r="F5" i="1"/>
  <c r="H3" i="1"/>
  <c r="M3" i="1" s="1"/>
  <c r="H4" i="1"/>
  <c r="M4" i="1" s="1"/>
  <c r="H5" i="1"/>
  <c r="M5" i="1" s="1"/>
  <c r="E3" i="1"/>
  <c r="J3" i="1" s="1"/>
  <c r="E4" i="1"/>
  <c r="J4" i="1" s="1"/>
  <c r="E5" i="1"/>
  <c r="J5" i="1" s="1"/>
  <c r="H2" i="1"/>
  <c r="M2" i="1" s="1"/>
  <c r="M6" i="1" s="1"/>
  <c r="F2" i="1"/>
  <c r="E2" i="1"/>
  <c r="J2" i="1" s="1"/>
  <c r="H11" i="1" l="1"/>
  <c r="M7" i="1"/>
  <c r="M11" i="1" s="1"/>
  <c r="J10" i="1"/>
  <c r="J8" i="1"/>
  <c r="I7" i="1"/>
  <c r="I11" i="1" s="1"/>
  <c r="H6" i="1"/>
  <c r="I5" i="1"/>
  <c r="I4" i="1"/>
  <c r="I3" i="1"/>
  <c r="I2" i="1"/>
  <c r="I6" i="1" l="1"/>
</calcChain>
</file>

<file path=xl/sharedStrings.xml><?xml version="1.0" encoding="utf-8"?>
<sst xmlns="http://schemas.openxmlformats.org/spreadsheetml/2006/main" count="34" uniqueCount="21">
  <si>
    <t>Date</t>
  </si>
  <si>
    <t>Ticker</t>
  </si>
  <si>
    <t>Shares</t>
  </si>
  <si>
    <t>Buy Price</t>
  </si>
  <si>
    <t>Cost Basis</t>
  </si>
  <si>
    <t>Stop Loss</t>
  </si>
  <si>
    <t>Current Price</t>
  </si>
  <si>
    <t>Total Value</t>
  </si>
  <si>
    <t>PnL</t>
  </si>
  <si>
    <t>PnL %</t>
  </si>
  <si>
    <t>Action</t>
  </si>
  <si>
    <t>Cash Balance</t>
  </si>
  <si>
    <t>Total Equity</t>
  </si>
  <si>
    <t>Notes</t>
  </si>
  <si>
    <t>PVLA</t>
  </si>
  <si>
    <t>EVLV</t>
  </si>
  <si>
    <t>CWCO</t>
  </si>
  <si>
    <t>SERV</t>
  </si>
  <si>
    <t>TOTAL</t>
  </si>
  <si>
    <t>2025-10-22</t>
  </si>
  <si>
    <t>2025-10-23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</si>
</sst>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&quot;$&quot;#,##0.00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40" zoomScaleNormal="140" workbookViewId="0">
      <pane ySplit="1" topLeftCell="A2" activePane="bottomLeft" state="frozen"/>
      <selection pane="bottomLeft" activeCell="A11" sqref="A11"/>
    </sheetView>
  </sheetViews>
  <sheetFormatPr baseColWidth="10" defaultColWidth="8.83203125" defaultRowHeight="15" x14ac:dyDescent="0.2"/>
  <cols>
    <col min="1" max="1" width="12" customWidth="1"/>
    <col min="2" max="3" width="10" customWidth="1"/>
    <col min="4" max="6" width="12" customWidth="1"/>
    <col min="7" max="7" width="13" customWidth="1"/>
    <col min="8" max="8" width="14" customWidth="1"/>
    <col min="9" max="9" width="12" customWidth="1"/>
    <col min="10" max="10" width="10" customWidth="1"/>
    <col min="11" max="11" width="12" customWidth="1"/>
    <col min="12" max="13" width="14" customWidth="1"/>
    <col min="14" max="14" width="22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s="6" t="s">
        <v>19</v>
      </c>
      <c r="B2" t="s">
        <v>15</v>
      </c>
      <c r="C2" s="2">
        <v>18.78</v>
      </c>
      <c r="D2" s="5">
        <v>7.99</v>
      </c>
      <c r="E2" s="5">
        <f>D2</f>
        <v>7.99</v>
      </c>
      <c r="F2" s="5">
        <f>IF(D2="", "", D2*0.92)</f>
        <v>7.3508000000000004</v>
      </c>
      <c r="G2" s="5">
        <v>8.44</v>
      </c>
      <c r="H2" s="5">
        <f>IF(OR(G2="", C2=""), "", G2*C2)</f>
        <v>158.50319999999999</v>
      </c>
      <c r="I2" s="5">
        <f>IF(OR(G2="", C2=""), "", (G2-E2)*C2)</f>
        <v>8.4509999999999863</v>
      </c>
      <c r="J2" s="4">
        <f>IF(OR(G2="", E2=""), "", G2/E2-1)</f>
        <v>5.63204005006257E-2</v>
      </c>
      <c r="L2" s="5">
        <v>0</v>
      </c>
      <c r="M2" s="5">
        <f>L2+SUM(H2,L5)</f>
        <v>158.50319999999999</v>
      </c>
    </row>
    <row r="3" spans="1:14" x14ac:dyDescent="0.2">
      <c r="A3" s="6" t="s">
        <v>19</v>
      </c>
      <c r="B3" t="s">
        <v>17</v>
      </c>
      <c r="C3" s="2">
        <v>10.77</v>
      </c>
      <c r="D3" s="5">
        <v>13.92</v>
      </c>
      <c r="E3" s="5">
        <f t="shared" ref="E3:E5" si="0">D3</f>
        <v>13.92</v>
      </c>
      <c r="F3" s="5">
        <f t="shared" ref="F3:F5" si="1">IF(D3="", "", D3*0.92)</f>
        <v>12.8064</v>
      </c>
      <c r="G3" s="5">
        <v>13.75</v>
      </c>
      <c r="H3" s="5">
        <f t="shared" ref="H3:H5" si="2">IF(OR(G3="", C3=""), "", G3*C3)</f>
        <v>148.08750000000001</v>
      </c>
      <c r="I3" s="5">
        <f t="shared" ref="I3:I5" si="3">IF(OR(G3="", C3=""), "", (G3-E3)*C3)</f>
        <v>-1.8308999999999991</v>
      </c>
      <c r="J3" s="4">
        <f t="shared" ref="J3:J5" si="4">IF(OR(G3="", E3=""), "", G3/E3-1)</f>
        <v>-1.2212643678160884E-2</v>
      </c>
      <c r="L3" s="5">
        <v>0</v>
      </c>
      <c r="M3" s="5">
        <f>L3+SUM(H3,L8)</f>
        <v>148.08750000000001</v>
      </c>
    </row>
    <row r="4" spans="1:14" x14ac:dyDescent="0.2">
      <c r="A4" s="6" t="s">
        <v>19</v>
      </c>
      <c r="B4" t="s">
        <v>16</v>
      </c>
      <c r="C4" s="2">
        <v>4.38</v>
      </c>
      <c r="D4" s="5">
        <v>34.18</v>
      </c>
      <c r="E4" s="5">
        <f t="shared" si="0"/>
        <v>34.18</v>
      </c>
      <c r="F4" s="5">
        <f t="shared" si="1"/>
        <v>31.445600000000002</v>
      </c>
      <c r="G4" s="5">
        <v>34.520000000000003</v>
      </c>
      <c r="H4" s="5">
        <f t="shared" si="2"/>
        <v>151.19760000000002</v>
      </c>
      <c r="I4" s="5">
        <f t="shared" si="3"/>
        <v>1.489200000000015</v>
      </c>
      <c r="J4" s="4">
        <f t="shared" si="4"/>
        <v>9.9473376243417455E-3</v>
      </c>
      <c r="L4" s="5">
        <v>0</v>
      </c>
      <c r="M4" s="5">
        <f>L4+SUM(H4,L9)</f>
        <v>151.19760000000002</v>
      </c>
    </row>
    <row r="5" spans="1:14" x14ac:dyDescent="0.2">
      <c r="A5" s="6" t="s">
        <v>19</v>
      </c>
      <c r="B5" t="s">
        <v>14</v>
      </c>
      <c r="C5" s="2">
        <v>2.58</v>
      </c>
      <c r="D5" s="5">
        <v>58.14</v>
      </c>
      <c r="E5" s="5">
        <f t="shared" si="0"/>
        <v>58.14</v>
      </c>
      <c r="F5" s="5">
        <f t="shared" si="1"/>
        <v>53.488800000000005</v>
      </c>
      <c r="G5" s="5">
        <v>58.71</v>
      </c>
      <c r="H5" s="5">
        <f t="shared" si="2"/>
        <v>151.4718</v>
      </c>
      <c r="I5" s="5">
        <f t="shared" si="3"/>
        <v>1.4706000000000008</v>
      </c>
      <c r="J5" s="4">
        <f t="shared" si="4"/>
        <v>9.8039215686274161E-3</v>
      </c>
      <c r="L5" s="5">
        <v>0</v>
      </c>
      <c r="M5" s="5">
        <f>L5+SUM(H5,L10)</f>
        <v>151.4718</v>
      </c>
    </row>
    <row r="6" spans="1:14" x14ac:dyDescent="0.2">
      <c r="A6" s="6" t="s">
        <v>19</v>
      </c>
      <c r="B6" t="s">
        <v>18</v>
      </c>
      <c r="C6" s="2"/>
      <c r="D6" s="3"/>
      <c r="E6" s="3"/>
      <c r="F6" s="3"/>
      <c r="G6" s="3"/>
      <c r="H6" s="5">
        <f>SUM(H2:H5)</f>
        <v>609.26009999999997</v>
      </c>
      <c r="I6" s="5">
        <f>SUM(I2:I5)</f>
        <v>9.5799000000000039</v>
      </c>
      <c r="J6" s="4"/>
      <c r="L6" s="5">
        <v>0</v>
      </c>
      <c r="M6" s="5">
        <f>SUM(M2:M5)</f>
        <v>609.26009999999997</v>
      </c>
    </row>
    <row r="7" spans="1:14" x14ac:dyDescent="0.2">
      <c r="A7" s="6" t="s">
        <v>20</v>
      </c>
      <c r="B7" t="s">
        <v>15</v>
      </c>
      <c r="C7" s="2">
        <v>18.78</v>
      </c>
      <c r="D7" s="5">
        <v>7.99</v>
      </c>
      <c r="E7" s="5">
        <f>D7</f>
        <v>7.99</v>
      </c>
      <c r="F7" s="5">
        <f>IF(D7="", "", D7*0.92)</f>
        <v>7.3508000000000004</v>
      </c>
      <c r="G7" s="5">
        <v>8.6</v>
      </c>
      <c r="H7" s="5">
        <f>IF(OR(G7="", C7=""), "", G7*C7)</f>
        <v>161.50800000000001</v>
      </c>
      <c r="I7" s="5">
        <f>IF(OR(G7="", C7=""), "", (G7-E7)*C7)</f>
        <v>11.455799999999989</v>
      </c>
      <c r="J7" s="4">
        <f>IF(OR(G7="", E7=""), "", G7/E7-1)</f>
        <v>7.6345431789737184E-2</v>
      </c>
      <c r="L7" s="5">
        <v>0</v>
      </c>
      <c r="M7" s="5">
        <f>L7+SUM(H7,L10)</f>
        <v>161.50800000000001</v>
      </c>
    </row>
    <row r="8" spans="1:14" x14ac:dyDescent="0.2">
      <c r="A8" s="6" t="s">
        <v>20</v>
      </c>
      <c r="B8" t="s">
        <v>17</v>
      </c>
      <c r="C8" s="2">
        <v>10.77</v>
      </c>
      <c r="D8" s="5">
        <v>13.92</v>
      </c>
      <c r="E8" s="5">
        <f t="shared" ref="E8:E10" si="5">D8</f>
        <v>13.92</v>
      </c>
      <c r="F8" s="5">
        <f t="shared" ref="F8:F10" si="6">IF(D8="", "", D8*0.92)</f>
        <v>12.8064</v>
      </c>
      <c r="G8" s="5">
        <v>13.17</v>
      </c>
      <c r="H8" s="5">
        <f t="shared" ref="H8:H10" si="7">IF(OR(G8="", C8=""), "", G8*C8)</f>
        <v>141.8409</v>
      </c>
      <c r="I8" s="5">
        <f t="shared" ref="I8:I10" si="8">IF(OR(G8="", C8=""), "", (G8-E8)*C8)</f>
        <v>-8.0775000000000006</v>
      </c>
      <c r="J8" s="4">
        <f t="shared" ref="J8:J10" si="9">IF(OR(G8="", E8=""), "", G8/E8-1)</f>
        <v>-5.3879310344827624E-2</v>
      </c>
      <c r="L8" s="5">
        <v>0</v>
      </c>
      <c r="M8" s="5">
        <f>L8+SUM(H8,L13)</f>
        <v>141.8409</v>
      </c>
    </row>
    <row r="9" spans="1:14" x14ac:dyDescent="0.2">
      <c r="A9" s="6" t="s">
        <v>20</v>
      </c>
      <c r="B9" t="s">
        <v>16</v>
      </c>
      <c r="C9" s="2">
        <v>4.38</v>
      </c>
      <c r="D9" s="5">
        <v>34.18</v>
      </c>
      <c r="E9" s="5">
        <f t="shared" si="5"/>
        <v>34.18</v>
      </c>
      <c r="F9" s="5">
        <f t="shared" si="6"/>
        <v>31.445600000000002</v>
      </c>
      <c r="G9" s="5">
        <v>34.86</v>
      </c>
      <c r="H9" s="5">
        <f t="shared" si="7"/>
        <v>152.68680000000001</v>
      </c>
      <c r="I9" s="5">
        <f t="shared" si="8"/>
        <v>2.9783999999999988</v>
      </c>
      <c r="J9" s="4">
        <f t="shared" si="9"/>
        <v>1.9894675248683491E-2</v>
      </c>
      <c r="L9" s="5">
        <v>0</v>
      </c>
      <c r="M9" s="5">
        <f>L9+SUM(H9,L14)</f>
        <v>152.68680000000001</v>
      </c>
    </row>
    <row r="10" spans="1:14" x14ac:dyDescent="0.2">
      <c r="A10" s="6" t="s">
        <v>20</v>
      </c>
      <c r="B10" t="s">
        <v>14</v>
      </c>
      <c r="C10" s="2">
        <v>2.58</v>
      </c>
      <c r="D10" s="5">
        <v>58.14</v>
      </c>
      <c r="E10" s="5">
        <f t="shared" si="5"/>
        <v>58.14</v>
      </c>
      <c r="F10" s="5">
        <f t="shared" si="6"/>
        <v>53.488800000000005</v>
      </c>
      <c r="G10" s="5">
        <v>56.69</v>
      </c>
      <c r="H10" s="5">
        <f t="shared" si="7"/>
        <v>146.2602</v>
      </c>
      <c r="I10" s="5">
        <f t="shared" si="8"/>
        <v>-3.7410000000000077</v>
      </c>
      <c r="J10" s="4">
        <f t="shared" si="9"/>
        <v>-2.4939800481596164E-2</v>
      </c>
      <c r="L10" s="5">
        <v>0</v>
      </c>
      <c r="M10" s="5">
        <f>L10+SUM(H10,L15)</f>
        <v>146.2602</v>
      </c>
    </row>
    <row r="11" spans="1:14" x14ac:dyDescent="0.2">
      <c r="A11" s="6" t="s">
        <v>20</v>
      </c>
      <c r="B11" t="s">
        <v>18</v>
      </c>
      <c r="C11" s="2"/>
      <c r="D11" s="3"/>
      <c r="E11" s="3"/>
      <c r="F11" s="3"/>
      <c r="G11" s="3"/>
      <c r="H11" s="5">
        <f>SUM(H7:H10)</f>
        <v>602.29590000000007</v>
      </c>
      <c r="I11" s="5">
        <f>SUM(I7:I10)</f>
        <v>2.6156999999999799</v>
      </c>
      <c r="J11" s="4"/>
      <c r="L11" s="5">
        <v>0</v>
      </c>
      <c r="M11" s="5">
        <f>SUM(M7:M10)</f>
        <v>602.29590000000007</v>
      </c>
    </row>
    <row r="12" spans="1:14" x14ac:dyDescent="0.2">
      <c r="H12" s="3"/>
      <c r="I12" s="3"/>
      <c r="J12" s="4"/>
      <c r="M12" s="3"/>
    </row>
    <row r="13" spans="1:14" x14ac:dyDescent="0.2">
      <c r="H13" s="3"/>
      <c r="I13" s="3"/>
      <c r="J13" s="4"/>
      <c r="M13" s="3"/>
    </row>
    <row r="14" spans="1:14" x14ac:dyDescent="0.2">
      <c r="I14" s="3"/>
      <c r="M14" s="3"/>
    </row>
    <row r="15" spans="1:14" x14ac:dyDescent="0.2">
      <c r="I15" s="3"/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2025-09-20T18:51:24Z</dcterms:created>
  <dcterms:modified xsi:type="dcterms:W3CDTF">2025-09-23T21:41:39Z</dcterms:modified>
</cp:coreProperties>
</file>