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80" windowWidth="34560" windowHeight="20540" tabRatio="600" firstSheet="0" activeTab="0" autoFilterDateGrouping="1"/>
  </bookViews>
  <sheets>
    <sheet xmlns:r="http://schemas.openxmlformats.org/officeDocument/2006/relationships" name="Portfoli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</font>
    <font>
      <name val="Calibri"/>
      <family val="2"/>
      <b val="1"/>
      <sz val="11"/>
    </font>
  </fonts>
  <fills count="4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E7E6E6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  <xf numFmtId="2" fontId="0" fillId="0" borderId="0" pivotButton="0" quotePrefix="0" xfId="0"/>
    <xf numFmtId="2" fontId="2" fillId="3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7"/>
  <sheetViews>
    <sheetView tabSelected="1" zoomScale="120" zoomScaleNormal="120" workbookViewId="0">
      <selection activeCell="C31" sqref="C31"/>
    </sheetView>
  </sheetViews>
  <sheetFormatPr baseColWidth="10" defaultColWidth="8.83203125" defaultRowHeight="15"/>
  <cols>
    <col width="12" customWidth="1" min="1" max="1"/>
    <col width="8" customWidth="1" min="2" max="3"/>
    <col width="11" customWidth="1" min="4" max="4"/>
    <col width="12" customWidth="1" min="5" max="5"/>
    <col width="11" customWidth="1" min="6" max="6"/>
    <col width="15" customWidth="1" min="7" max="7"/>
    <col width="19" customWidth="1" min="8" max="8"/>
    <col width="20" customWidth="1" min="9" max="10"/>
    <col width="28" customWidth="1" min="11" max="11"/>
    <col width="14" customWidth="1" min="12" max="12"/>
    <col width="19" customWidth="1" min="13" max="13"/>
    <col width="21" customWidth="1" min="14" max="14"/>
  </cols>
  <sheetData>
    <row r="1">
      <c r="A1" s="1" t="inlineStr">
        <is>
          <t>Date</t>
        </is>
      </c>
      <c r="B1" s="1" t="inlineStr">
        <is>
          <t>Ticker</t>
        </is>
      </c>
      <c r="C1" s="1" t="inlineStr">
        <is>
          <t>Shares</t>
        </is>
      </c>
      <c r="D1" s="1" t="inlineStr">
        <is>
          <t>Buy Price</t>
        </is>
      </c>
      <c r="E1" s="1" t="inlineStr">
        <is>
          <t>Cost Basis</t>
        </is>
      </c>
      <c r="F1" s="1" t="inlineStr">
        <is>
          <t>Stop Loss</t>
        </is>
      </c>
      <c r="G1" s="1" t="inlineStr">
        <is>
          <t>Current Price</t>
        </is>
      </c>
      <c r="H1" s="1" t="inlineStr">
        <is>
          <t>Total Value</t>
        </is>
      </c>
      <c r="I1" s="1" t="inlineStr">
        <is>
          <t>PnL</t>
        </is>
      </c>
      <c r="J1" s="1" t="inlineStr">
        <is>
          <t>PnL %</t>
        </is>
      </c>
      <c r="K1" s="1" t="inlineStr">
        <is>
          <t>Action</t>
        </is>
      </c>
      <c r="L1" s="1" t="inlineStr">
        <is>
          <t>Cash Balance</t>
        </is>
      </c>
      <c r="M1" s="1" t="inlineStr">
        <is>
          <t>Total Equity</t>
        </is>
      </c>
      <c r="N1" s="1" t="inlineStr">
        <is>
          <t>Notes</t>
        </is>
      </c>
    </row>
    <row r="2">
      <c r="A2" s="6" t="n">
        <v>45922</v>
      </c>
      <c r="B2" t="inlineStr">
        <is>
          <t>EVLV</t>
        </is>
      </c>
      <c r="C2" t="n">
        <v>18.78</v>
      </c>
      <c r="D2" t="n">
        <v>7.99</v>
      </c>
      <c r="E2">
        <f>C2*D2</f>
        <v/>
      </c>
      <c r="F2" t="n">
        <v>7.35</v>
      </c>
      <c r="G2" t="n">
        <v>8.44</v>
      </c>
      <c r="H2">
        <f>C2*G2</f>
        <v/>
      </c>
      <c r="I2">
        <f>(G2-D2)*C2</f>
        <v/>
      </c>
      <c r="J2" s="3">
        <f>(G2-D2)/D2*100</f>
        <v/>
      </c>
      <c r="K2" t="inlineStr">
        <is>
          <t>BUY - Manual Purchase</t>
        </is>
      </c>
      <c r="L2">
        <f>IF(ISNUMBER(SEARCH("SELL",K2)),C2*G2,0)</f>
        <v/>
      </c>
      <c r="M2">
        <f>IF(ISNUMBER(SEARCH("SELL",K2)),L2-E2,H2+L2)</f>
        <v/>
      </c>
    </row>
    <row r="3">
      <c r="A3" s="6" t="n">
        <v>45922</v>
      </c>
      <c r="B3" t="inlineStr">
        <is>
          <t>SERV</t>
        </is>
      </c>
      <c r="C3" t="n">
        <v>10.77</v>
      </c>
      <c r="D3" t="n">
        <v>13.92</v>
      </c>
      <c r="E3">
        <f>C3*D3</f>
        <v/>
      </c>
      <c r="F3" t="n">
        <v>12.81</v>
      </c>
      <c r="G3" t="n">
        <v>13.75</v>
      </c>
      <c r="H3">
        <f>C3*G3</f>
        <v/>
      </c>
      <c r="I3">
        <f>(G3-D3)*C3</f>
        <v/>
      </c>
      <c r="J3" s="3">
        <f>(G3-D3)/D3*100</f>
        <v/>
      </c>
      <c r="K3" t="inlineStr">
        <is>
          <t>BUY - Manual Purchase</t>
        </is>
      </c>
      <c r="L3">
        <f>IF(ISNUMBER(SEARCH("SELL",K3)),C3*G3,0)</f>
        <v/>
      </c>
      <c r="M3">
        <f>IF(ISNUMBER(SEARCH("SELL",K3)),L3-E3,H3+L3)</f>
        <v/>
      </c>
    </row>
    <row r="4">
      <c r="A4" s="6" t="n">
        <v>45922</v>
      </c>
      <c r="B4" t="inlineStr">
        <is>
          <t>CWCO</t>
        </is>
      </c>
      <c r="C4" t="n">
        <v>4.38</v>
      </c>
      <c r="D4" t="n">
        <v>34.18</v>
      </c>
      <c r="E4">
        <f>C4*D4</f>
        <v/>
      </c>
      <c r="F4" t="n">
        <v>31.45</v>
      </c>
      <c r="G4" t="n">
        <v>34.52</v>
      </c>
      <c r="H4">
        <f>C4*G4</f>
        <v/>
      </c>
      <c r="I4">
        <f>(G4-D4)*C4</f>
        <v/>
      </c>
      <c r="J4" s="3">
        <f>(G4-D4)/D4*100</f>
        <v/>
      </c>
      <c r="K4" t="inlineStr">
        <is>
          <t>BUY - Manual Purchase</t>
        </is>
      </c>
      <c r="L4">
        <f>IF(ISNUMBER(SEARCH("SELL",K4)),C4*G4,0)</f>
        <v/>
      </c>
      <c r="M4">
        <f>IF(ISNUMBER(SEARCH("SELL",K4)),L4-E4,H4+L4)</f>
        <v/>
      </c>
    </row>
    <row r="5">
      <c r="A5" s="6" t="n">
        <v>45922</v>
      </c>
      <c r="B5" t="inlineStr">
        <is>
          <t>PVLA</t>
        </is>
      </c>
      <c r="C5" t="n">
        <v>2.58</v>
      </c>
      <c r="D5" t="n">
        <v>58.14</v>
      </c>
      <c r="E5">
        <f>C5*D5</f>
        <v/>
      </c>
      <c r="F5" t="n">
        <v>53.49</v>
      </c>
      <c r="G5" t="n">
        <v>58.71</v>
      </c>
      <c r="H5">
        <f>C5*G5</f>
        <v/>
      </c>
      <c r="I5">
        <f>(G5-D5)*C5</f>
        <v/>
      </c>
      <c r="J5" s="3">
        <f>(G5-D5)/D5*100</f>
        <v/>
      </c>
      <c r="K5" t="inlineStr">
        <is>
          <t>BUY - Manual Purchase</t>
        </is>
      </c>
      <c r="L5">
        <f>IF(ISNUMBER(SEARCH("SELL",K5)),C5*G5,0)</f>
        <v/>
      </c>
      <c r="M5">
        <f>IF(ISNUMBER(SEARCH("SELL",K5)),L5-E5,H5+L5)</f>
        <v/>
      </c>
    </row>
    <row r="6">
      <c r="A6" s="6" t="n">
        <v>45922</v>
      </c>
      <c r="B6" s="2" t="inlineStr">
        <is>
          <t>TOTAL</t>
        </is>
      </c>
      <c r="C6" s="2" t="n"/>
      <c r="D6" s="2" t="n"/>
      <c r="E6" s="2" t="n"/>
      <c r="F6" s="2" t="n"/>
      <c r="G6" s="2" t="n"/>
      <c r="H6" s="2">
        <f>SUM(H2:H5)</f>
        <v/>
      </c>
      <c r="I6" s="2">
        <f>SUM(I2:I5)</f>
        <v/>
      </c>
      <c r="J6" s="4" t="n"/>
      <c r="K6" s="2" t="n"/>
      <c r="L6" s="2">
        <f>SUM(L2:L5)</f>
        <v/>
      </c>
      <c r="M6" s="2">
        <f>SUM(M2:M5)</f>
        <v/>
      </c>
      <c r="N6" s="2" t="n"/>
    </row>
    <row r="7">
      <c r="A7" s="6" t="n">
        <v>45923</v>
      </c>
      <c r="B7" t="inlineStr">
        <is>
          <t>EVLV</t>
        </is>
      </c>
      <c r="C7" t="n">
        <v>18.78</v>
      </c>
      <c r="D7" t="n">
        <v>7.99</v>
      </c>
      <c r="E7">
        <f>C7*D7</f>
        <v/>
      </c>
      <c r="F7" t="n">
        <v>7.35</v>
      </c>
      <c r="G7" t="n">
        <v>8.6</v>
      </c>
      <c r="H7">
        <f>C7*G7</f>
        <v/>
      </c>
      <c r="I7">
        <f>(G7-D7)*C7</f>
        <v/>
      </c>
      <c r="J7" s="3">
        <f>(G7-D7)/D7*100</f>
        <v/>
      </c>
      <c r="K7" t="inlineStr">
        <is>
          <t>HOLD</t>
        </is>
      </c>
      <c r="L7">
        <f>IF(ISNUMBER(SEARCH("SELL",K7)),C7*G7,0)</f>
        <v/>
      </c>
      <c r="M7">
        <f>IF(ISNUMBER(SEARCH("SELL",K7)),L7-E7,H7+L7)</f>
        <v/>
      </c>
    </row>
    <row r="8">
      <c r="A8" s="6" t="n">
        <v>45923</v>
      </c>
      <c r="B8" t="inlineStr">
        <is>
          <t>SERV</t>
        </is>
      </c>
      <c r="C8" t="n">
        <v>10.77</v>
      </c>
      <c r="D8" t="n">
        <v>13.92</v>
      </c>
      <c r="E8">
        <f>C8*D8</f>
        <v/>
      </c>
      <c r="F8" t="n">
        <v>12.81</v>
      </c>
      <c r="G8" t="n">
        <v>13.17</v>
      </c>
      <c r="H8">
        <f>C8*G8</f>
        <v/>
      </c>
      <c r="I8">
        <f>(G8-D8)*C8</f>
        <v/>
      </c>
      <c r="J8" s="3">
        <f>(G8-D8)/D8*100</f>
        <v/>
      </c>
      <c r="K8" t="inlineStr">
        <is>
          <t>HOLD</t>
        </is>
      </c>
      <c r="L8">
        <f>IF(ISNUMBER(SEARCH("SELL",K8)),C8*G8,0)</f>
        <v/>
      </c>
      <c r="M8">
        <f>IF(ISNUMBER(SEARCH("SELL",K8)),L8-E8,H8+L8)</f>
        <v/>
      </c>
    </row>
    <row r="9">
      <c r="A9" s="6" t="n">
        <v>45923</v>
      </c>
      <c r="B9" t="inlineStr">
        <is>
          <t>CWCO</t>
        </is>
      </c>
      <c r="C9" t="n">
        <v>4.38</v>
      </c>
      <c r="D9" t="n">
        <v>34.18</v>
      </c>
      <c r="E9">
        <f>C9*D9</f>
        <v/>
      </c>
      <c r="F9" t="n">
        <v>31.45</v>
      </c>
      <c r="G9" t="n">
        <v>34.86</v>
      </c>
      <c r="H9">
        <f>C9*G9</f>
        <v/>
      </c>
      <c r="I9">
        <f>(G9-D9)*C9</f>
        <v/>
      </c>
      <c r="J9" s="3">
        <f>(G9-D9)/D9*100</f>
        <v/>
      </c>
      <c r="K9" t="inlineStr">
        <is>
          <t>HOLD</t>
        </is>
      </c>
      <c r="L9">
        <f>IF(ISNUMBER(SEARCH("SELL",K9)),C9*G9,0)</f>
        <v/>
      </c>
      <c r="M9">
        <f>IF(ISNUMBER(SEARCH("SELL",K9)),L9-E9,H9+L9)</f>
        <v/>
      </c>
    </row>
    <row r="10">
      <c r="A10" s="6" t="n">
        <v>45923</v>
      </c>
      <c r="B10" t="inlineStr">
        <is>
          <t>PVLA</t>
        </is>
      </c>
      <c r="C10" t="n">
        <v>2.58</v>
      </c>
      <c r="D10" t="n">
        <v>58.14</v>
      </c>
      <c r="E10">
        <f>C10*D10</f>
        <v/>
      </c>
      <c r="F10" t="n">
        <v>53.49</v>
      </c>
      <c r="G10" t="n">
        <v>56.69</v>
      </c>
      <c r="H10">
        <f>C10*G10</f>
        <v/>
      </c>
      <c r="I10">
        <f>(G10-D10)*C10</f>
        <v/>
      </c>
      <c r="J10" s="3">
        <f>(G10-D10)/D10*100</f>
        <v/>
      </c>
      <c r="K10" t="inlineStr">
        <is>
          <t>HOLD</t>
        </is>
      </c>
      <c r="L10">
        <f>IF(ISNUMBER(SEARCH("SELL",K10)),C10*G10,0)</f>
        <v/>
      </c>
      <c r="M10">
        <f>IF(ISNUMBER(SEARCH("SELL",K10)),L10-E10,H10+L10)</f>
        <v/>
      </c>
    </row>
    <row r="11">
      <c r="A11" s="6" t="n">
        <v>45923</v>
      </c>
      <c r="B11" s="2" t="inlineStr">
        <is>
          <t>TOTAL</t>
        </is>
      </c>
      <c r="C11" s="2" t="n"/>
      <c r="D11" s="2" t="n"/>
      <c r="E11" s="2" t="n"/>
      <c r="F11" s="2" t="n"/>
      <c r="G11" s="2" t="n"/>
      <c r="H11" s="2">
        <f>SUM(H7:H10)</f>
        <v/>
      </c>
      <c r="I11" s="2">
        <f>SUM(I7:I10)</f>
        <v/>
      </c>
      <c r="J11" s="4" t="n"/>
      <c r="K11" s="2" t="n"/>
      <c r="L11" s="2">
        <f>SUM(L7:L10)</f>
        <v/>
      </c>
      <c r="M11" s="2">
        <f>SUM(M7:M10)</f>
        <v/>
      </c>
      <c r="N11" s="2" t="n"/>
    </row>
    <row r="12">
      <c r="A12" s="6" t="n">
        <v>45924</v>
      </c>
      <c r="B12" t="inlineStr">
        <is>
          <t>EVLV</t>
        </is>
      </c>
      <c r="C12" t="n">
        <v>18.78</v>
      </c>
      <c r="D12" t="n">
        <v>7.99</v>
      </c>
      <c r="E12">
        <f>C12*D12</f>
        <v/>
      </c>
      <c r="F12" t="n">
        <v>7.35</v>
      </c>
      <c r="G12" t="n">
        <v>8.25</v>
      </c>
      <c r="H12">
        <f>C12*G12</f>
        <v/>
      </c>
      <c r="I12">
        <f>(G12-D12)*C12</f>
        <v/>
      </c>
      <c r="J12" s="3">
        <f>(G12-D12)/D12*100</f>
        <v/>
      </c>
      <c r="K12" t="inlineStr">
        <is>
          <t>HOLD</t>
        </is>
      </c>
      <c r="L12">
        <f>IF(ISNUMBER(SEARCH("SELL",K12)),C12*G12,0)</f>
        <v/>
      </c>
      <c r="M12">
        <f>IF(ISNUMBER(SEARCH("SELL",K12)),L12-E12,H12+L12)</f>
        <v/>
      </c>
    </row>
    <row r="13">
      <c r="A13" s="6" t="n">
        <v>45924</v>
      </c>
      <c r="B13" t="inlineStr">
        <is>
          <t>SERV</t>
        </is>
      </c>
      <c r="C13" t="n">
        <v>10.77</v>
      </c>
      <c r="D13" t="n">
        <v>13.92</v>
      </c>
      <c r="E13">
        <f>C13*D13</f>
        <v/>
      </c>
      <c r="F13" t="n">
        <v>12.81</v>
      </c>
      <c r="G13" t="n">
        <v>12.82</v>
      </c>
      <c r="H13">
        <f>C13*G13</f>
        <v/>
      </c>
      <c r="I13">
        <f>(G13-D13)*C13</f>
        <v/>
      </c>
      <c r="J13" s="3">
        <f>(G13-D13)/D13*100</f>
        <v/>
      </c>
      <c r="K13" t="inlineStr">
        <is>
          <t>SELL - Stop Loss Triggered</t>
        </is>
      </c>
      <c r="L13" s="3">
        <f>IF(ISNUMBER(SEARCH("SELL",K13)),C13*G13,0)</f>
        <v/>
      </c>
      <c r="M13">
        <f>IF(ISNUMBER(SEARCH("SELL",K13)),L13-E13,H13+L13)</f>
        <v/>
      </c>
      <c r="N13" t="inlineStr">
        <is>
          <t>Stop loss triggered</t>
        </is>
      </c>
    </row>
    <row r="14">
      <c r="A14" s="6" t="n">
        <v>45924</v>
      </c>
      <c r="B14" t="inlineStr">
        <is>
          <t>SERV</t>
        </is>
      </c>
      <c r="C14" t="n">
        <v>11.32</v>
      </c>
      <c r="D14" t="n">
        <v>13.25</v>
      </c>
      <c r="E14">
        <f>C14*D14</f>
        <v/>
      </c>
      <c r="F14" t="n">
        <v>12.19</v>
      </c>
      <c r="G14" t="n">
        <v>12.84</v>
      </c>
      <c r="H14">
        <f>C14*G14</f>
        <v/>
      </c>
      <c r="I14">
        <f>(G14-D14)*C14</f>
        <v/>
      </c>
      <c r="J14" s="3">
        <f>(G14-D14)/D14*100</f>
        <v/>
      </c>
      <c r="K14" t="inlineStr">
        <is>
          <t>HOLD</t>
        </is>
      </c>
      <c r="L14">
        <f>IF(ISNUMBER(SEARCH("SELL",K14)),C14*G14,0)</f>
        <v/>
      </c>
      <c r="M14">
        <f>IF(ISNUMBER(SEARCH("SELL",K14)),L14-E14,H14+L14)</f>
        <v/>
      </c>
    </row>
    <row r="15">
      <c r="A15" s="6" t="n">
        <v>45924</v>
      </c>
      <c r="B15" t="inlineStr">
        <is>
          <t>CWCO</t>
        </is>
      </c>
      <c r="C15" t="n">
        <v>4.38</v>
      </c>
      <c r="D15" t="n">
        <v>34.18</v>
      </c>
      <c r="E15">
        <f>C15*D15</f>
        <v/>
      </c>
      <c r="F15" t="n">
        <v>31.45</v>
      </c>
      <c r="G15" t="n">
        <v>34.89</v>
      </c>
      <c r="H15">
        <f>C15*G15</f>
        <v/>
      </c>
      <c r="I15">
        <f>(G15-D15)*C15</f>
        <v/>
      </c>
      <c r="J15" s="3">
        <f>(G15-D15)/D15*100</f>
        <v/>
      </c>
      <c r="K15" t="inlineStr">
        <is>
          <t>HOLD</t>
        </is>
      </c>
      <c r="L15">
        <f>IF(ISNUMBER(SEARCH("SELL",K15)),C15*G15,0)</f>
        <v/>
      </c>
      <c r="M15">
        <f>IF(ISNUMBER(SEARCH("SELL",K15)),L15-E15,H15+L15)</f>
        <v/>
      </c>
    </row>
    <row r="16">
      <c r="A16" s="6" t="n">
        <v>45924</v>
      </c>
      <c r="B16" t="inlineStr">
        <is>
          <t>PVLA</t>
        </is>
      </c>
      <c r="C16" t="n">
        <v>2.58</v>
      </c>
      <c r="D16" t="n">
        <v>58.14</v>
      </c>
      <c r="E16">
        <f>C16*D16</f>
        <v/>
      </c>
      <c r="F16" t="n">
        <v>53.49</v>
      </c>
      <c r="G16" t="n">
        <v>58.87</v>
      </c>
      <c r="H16">
        <f>C16*G16</f>
        <v/>
      </c>
      <c r="I16">
        <f>(G16-D16)*C16</f>
        <v/>
      </c>
      <c r="J16" s="3">
        <f>(G16-D16)/D16*100</f>
        <v/>
      </c>
      <c r="K16" t="inlineStr">
        <is>
          <t>HOLD</t>
        </is>
      </c>
      <c r="L16">
        <f>IF(ISNUMBER(SEARCH("SELL",K16)),C16*G16,0)</f>
        <v/>
      </c>
      <c r="M16">
        <f>IF(ISNUMBER(SEARCH("SELL",K16)),L16-E16,H16+L16)</f>
        <v/>
      </c>
    </row>
    <row r="17">
      <c r="A17" s="6" t="n">
        <v>45924</v>
      </c>
      <c r="B17" s="2" t="inlineStr">
        <is>
          <t>TOTAL</t>
        </is>
      </c>
      <c r="C17" s="2" t="n"/>
      <c r="D17" s="2" t="n"/>
      <c r="E17" s="2" t="n"/>
      <c r="F17" s="2" t="n"/>
      <c r="G17" s="2" t="n"/>
      <c r="H17" s="2">
        <f>SUM(H12:H16)</f>
        <v/>
      </c>
      <c r="I17" s="2">
        <f>SUM(I12:I16)</f>
        <v/>
      </c>
      <c r="J17" s="4" t="n"/>
      <c r="K17" s="2" t="n"/>
      <c r="L17" s="4">
        <f>SUM(L12:L16)+12.04</f>
        <v/>
      </c>
      <c r="M17" s="2">
        <f>SUM(M12:M16)</f>
        <v/>
      </c>
      <c r="N17" s="2" t="n"/>
    </row>
    <row r="18">
      <c r="A18" s="6" t="n">
        <v>45925</v>
      </c>
      <c r="B18" t="inlineStr">
        <is>
          <t>EVLV</t>
        </is>
      </c>
      <c r="C18" t="n">
        <v>18.78</v>
      </c>
      <c r="D18" t="n">
        <v>7.99</v>
      </c>
      <c r="E18" t="n">
        <v>150.0522</v>
      </c>
      <c r="F18" t="n">
        <v>7.35</v>
      </c>
      <c r="G18" t="n">
        <v>7.97</v>
      </c>
      <c r="H18">
        <f>C18*G18</f>
        <v/>
      </c>
      <c r="I18">
        <f>(G18-D18)*C18</f>
        <v/>
      </c>
      <c r="J18" s="3">
        <f>(G18-D18)/D18*100</f>
        <v/>
      </c>
      <c r="K18" t="inlineStr">
        <is>
          <t>HOLD</t>
        </is>
      </c>
      <c r="L18" t="n">
        <v>0</v>
      </c>
      <c r="M18">
        <f>H18+L18</f>
        <v/>
      </c>
    </row>
    <row r="19">
      <c r="A19" s="6" t="n">
        <v>45925</v>
      </c>
      <c r="B19" t="inlineStr">
        <is>
          <t>SERV</t>
        </is>
      </c>
      <c r="C19" t="n">
        <v>11.32</v>
      </c>
      <c r="D19" t="n">
        <v>13.92</v>
      </c>
      <c r="E19" t="n">
        <v>149.9184</v>
      </c>
      <c r="F19" t="n">
        <v>12.81</v>
      </c>
      <c r="G19" t="n">
        <v>12.23</v>
      </c>
      <c r="H19">
        <f>C19*G19</f>
        <v/>
      </c>
      <c r="I19">
        <f>(G19-D19)*C19</f>
        <v/>
      </c>
      <c r="J19" s="3">
        <f>(G19-D19)/D19*100</f>
        <v/>
      </c>
      <c r="K19" t="inlineStr">
        <is>
          <t>SELL - Stop Loss Triggered</t>
        </is>
      </c>
      <c r="L19" t="n">
        <v>131.72</v>
      </c>
      <c r="M19">
        <f>IF(ISNUMBER(SEARCH("SELL",K19)),L19-E19,H19+L19)</f>
        <v/>
      </c>
    </row>
    <row r="20">
      <c r="A20" s="6" t="n">
        <v>45925</v>
      </c>
      <c r="B20" t="inlineStr">
        <is>
          <t>CWCO</t>
        </is>
      </c>
      <c r="C20" t="n">
        <v>4.38</v>
      </c>
      <c r="D20" t="n">
        <v>34.18</v>
      </c>
      <c r="E20" t="n">
        <v>149.7084</v>
      </c>
      <c r="F20" t="n">
        <v>31.45</v>
      </c>
      <c r="G20" t="n">
        <v>34.72</v>
      </c>
      <c r="H20">
        <f>C20*G20</f>
        <v/>
      </c>
      <c r="I20">
        <f>(G20-D20)*C20</f>
        <v/>
      </c>
      <c r="J20" s="3">
        <f>(G20-D20)/D20*100</f>
        <v/>
      </c>
      <c r="K20" t="inlineStr">
        <is>
          <t>HOLD</t>
        </is>
      </c>
      <c r="L20" t="n">
        <v>0</v>
      </c>
      <c r="M20">
        <f>H20+L20</f>
        <v/>
      </c>
    </row>
    <row r="21">
      <c r="A21" s="6" t="n">
        <v>45925</v>
      </c>
      <c r="B21" t="inlineStr">
        <is>
          <t>PVLA</t>
        </is>
      </c>
      <c r="C21" t="n">
        <v>2.58</v>
      </c>
      <c r="D21" t="n">
        <v>58.14</v>
      </c>
      <c r="E21" t="n">
        <v>150.0012</v>
      </c>
      <c r="F21" t="n">
        <v>53.49</v>
      </c>
      <c r="G21" t="n">
        <v>57.69</v>
      </c>
      <c r="H21">
        <f>C21*G21</f>
        <v/>
      </c>
      <c r="I21">
        <f>(G21-D21)*C21</f>
        <v/>
      </c>
      <c r="J21" s="3">
        <f>(G21-D21)/D21*100</f>
        <v/>
      </c>
      <c r="K21" t="inlineStr">
        <is>
          <t>HOLD</t>
        </is>
      </c>
      <c r="L21" t="n">
        <v>0</v>
      </c>
      <c r="M21">
        <f>H21+L21</f>
        <v/>
      </c>
    </row>
    <row r="22">
      <c r="A22" s="6" t="n">
        <v>45925</v>
      </c>
      <c r="B22" s="2" t="inlineStr">
        <is>
          <t>TOTAL</t>
        </is>
      </c>
      <c r="C22" s="2" t="n"/>
      <c r="D22" s="2" t="n"/>
      <c r="E22" s="2" t="n"/>
      <c r="F22" s="2" t="n"/>
      <c r="G22" s="2" t="n"/>
      <c r="H22" s="2">
        <f>SUM(H18:H21)</f>
        <v/>
      </c>
      <c r="I22" s="2">
        <f>SUM(I18:I21)</f>
        <v/>
      </c>
      <c r="J22" s="4" t="n"/>
      <c r="K22" s="2" t="n"/>
      <c r="L22" s="2">
        <f>SUM(L18:L21)</f>
        <v/>
      </c>
      <c r="M22" s="2">
        <f>SUM(M18:M21)+L22</f>
        <v/>
      </c>
      <c r="N22" s="2" t="n"/>
    </row>
    <row r="23">
      <c r="J23" s="3" t="n"/>
    </row>
    <row r="24">
      <c r="J24" s="3" t="n"/>
    </row>
    <row r="25">
      <c r="J25" s="3" t="n"/>
    </row>
    <row r="26">
      <c r="J26" s="3" t="n"/>
    </row>
    <row r="27">
      <c r="J27" s="3" t="n"/>
    </row>
    <row r="28">
      <c r="J28" s="3" t="n"/>
    </row>
    <row r="29">
      <c r="J29" s="3" t="n"/>
    </row>
    <row r="30">
      <c r="J30" s="3" t="n"/>
    </row>
    <row r="31">
      <c r="J31" s="3" t="n"/>
    </row>
    <row r="32">
      <c r="J32" s="3" t="n"/>
    </row>
    <row r="33">
      <c r="J33" s="3" t="n"/>
    </row>
    <row r="34">
      <c r="J34" s="3" t="n"/>
    </row>
    <row r="35">
      <c r="J35" s="3" t="n"/>
    </row>
    <row r="36">
      <c r="J36" s="3" t="n"/>
    </row>
    <row r="37">
      <c r="J37" s="3" t="n"/>
    </row>
    <row r="38">
      <c r="J38" s="3" t="n"/>
    </row>
    <row r="39">
      <c r="J39" s="3" t="n"/>
    </row>
    <row r="40">
      <c r="J40" s="3" t="n"/>
    </row>
    <row r="41">
      <c r="J41" s="3" t="n"/>
    </row>
    <row r="42">
      <c r="J42" s="3" t="n"/>
    </row>
    <row r="43">
      <c r="A43" t="inlineStr">
        <is>
          <t>2025-09-26</t>
        </is>
      </c>
      <c r="B43" t="inlineStr">
        <is>
          <t>EVLV</t>
        </is>
      </c>
      <c r="C43" t="n">
        <v>18.78</v>
      </c>
      <c r="D43" t="n">
        <v>7.99</v>
      </c>
      <c r="E43" t="n">
        <v>150.0522</v>
      </c>
      <c r="F43" t="n">
        <v>7.35</v>
      </c>
      <c r="H43">
        <f>C43*G43</f>
        <v/>
      </c>
      <c r="I43">
        <f>(G43-D43)*C43</f>
        <v/>
      </c>
      <c r="J43">
        <f>(G43-D43)/D43*100</f>
        <v/>
      </c>
      <c r="K43" t="inlineStr">
        <is>
          <t>NO DATA</t>
        </is>
      </c>
      <c r="L43" t="n">
        <v>0</v>
      </c>
      <c r="M43">
        <f>H43+L43</f>
        <v/>
      </c>
    </row>
    <row r="44">
      <c r="A44" t="inlineStr">
        <is>
          <t>2025-09-26</t>
        </is>
      </c>
      <c r="B44" t="inlineStr">
        <is>
          <t>SERV</t>
        </is>
      </c>
      <c r="C44" t="n">
        <v>11.32</v>
      </c>
      <c r="D44" t="n">
        <v>13.92</v>
      </c>
      <c r="E44" t="n">
        <v>149.9184</v>
      </c>
      <c r="F44" t="n">
        <v>12.81</v>
      </c>
      <c r="H44">
        <f>C44*G44</f>
        <v/>
      </c>
      <c r="I44">
        <f>(G44-D44)*C44</f>
        <v/>
      </c>
      <c r="J44">
        <f>(G44-D44)/D44*100</f>
        <v/>
      </c>
      <c r="K44" t="inlineStr">
        <is>
          <t>NO DATA</t>
        </is>
      </c>
      <c r="L44" t="n">
        <v>0</v>
      </c>
      <c r="M44">
        <f>H44+L44</f>
        <v/>
      </c>
    </row>
    <row r="45">
      <c r="A45" t="inlineStr">
        <is>
          <t>2025-09-26</t>
        </is>
      </c>
      <c r="B45" t="inlineStr">
        <is>
          <t>CWCO</t>
        </is>
      </c>
      <c r="C45" t="n">
        <v>4.38</v>
      </c>
      <c r="D45" t="n">
        <v>34.18</v>
      </c>
      <c r="E45" t="n">
        <v>149.7084</v>
      </c>
      <c r="F45" t="n">
        <v>31.45</v>
      </c>
      <c r="H45">
        <f>C45*G45</f>
        <v/>
      </c>
      <c r="I45">
        <f>(G45-D45)*C45</f>
        <v/>
      </c>
      <c r="J45">
        <f>(G45-D45)/D45*100</f>
        <v/>
      </c>
      <c r="K45" t="inlineStr">
        <is>
          <t>NO DATA</t>
        </is>
      </c>
      <c r="L45" t="n">
        <v>0</v>
      </c>
      <c r="M45">
        <f>H45+L45</f>
        <v/>
      </c>
    </row>
    <row r="46">
      <c r="A46" t="inlineStr">
        <is>
          <t>2025-09-26</t>
        </is>
      </c>
      <c r="B46" t="inlineStr">
        <is>
          <t>PVLA</t>
        </is>
      </c>
      <c r="C46" t="n">
        <v>2.58</v>
      </c>
      <c r="D46" t="n">
        <v>58.14</v>
      </c>
      <c r="E46" t="n">
        <v>150.0012</v>
      </c>
      <c r="F46" t="n">
        <v>53.49</v>
      </c>
      <c r="H46">
        <f>C46*G46</f>
        <v/>
      </c>
      <c r="I46">
        <f>(G46-D46)*C46</f>
        <v/>
      </c>
      <c r="J46">
        <f>(G46-D46)/D46*100</f>
        <v/>
      </c>
      <c r="K46" t="inlineStr">
        <is>
          <t>NO DATA</t>
        </is>
      </c>
      <c r="L46" t="n">
        <v>0</v>
      </c>
      <c r="M46">
        <f>H46+L46</f>
        <v/>
      </c>
    </row>
    <row r="47">
      <c r="A47" t="inlineStr">
        <is>
          <t>2025-09-26</t>
        </is>
      </c>
      <c r="B47" t="inlineStr">
        <is>
          <t>TOTAL</t>
        </is>
      </c>
      <c r="C47" t="n">
        <v/>
      </c>
      <c r="D47" t="n">
        <v/>
      </c>
      <c r="E47" t="n">
        <v/>
      </c>
      <c r="F47" t="n">
        <v/>
      </c>
      <c r="H47">
        <f>SUM(H43:H46)</f>
        <v/>
      </c>
      <c r="I47">
        <f>SUM(I43:I46)</f>
        <v/>
      </c>
      <c r="L47">
        <f>SUM(L43:L46)</f>
        <v/>
      </c>
      <c r="M47">
        <f>SUM(M43:M46)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2025-09-24T21:09:33Z</dcterms:created>
  <dcterms:modified xmlns:dcterms="http://purl.org/dc/terms/" xmlns:xsi="http://www.w3.org/2001/XMLSchema-instance" xsi:type="dcterms:W3CDTF">2025-09-25T21:02:25Z</dcterms:modified>
  <cp:lastModifiedBy>Ofer Goren</cp:lastModifiedBy>
</cp:coreProperties>
</file>