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ython\Numpy_Panda.np\Excel\ExcelAdvanceTask\"/>
    </mc:Choice>
  </mc:AlternateContent>
  <xr:revisionPtr revIDLastSave="0" documentId="13_ncr:1_{BF80C2B0-1EDB-4443-8E0F-61E526CFA729}" xr6:coauthVersionLast="36" xr6:coauthVersionMax="36" xr10:uidLastSave="{00000000-0000-0000-0000-000000000000}"/>
  <bookViews>
    <workbookView xWindow="0" yWindow="72" windowWidth="22980" windowHeight="10080" xr2:uid="{00000000-000D-0000-FFFF-FFFF00000000}"/>
  </bookViews>
  <sheets>
    <sheet name="QUESTIONS" sheetId="2" r:id="rId1"/>
    <sheet name="AverageSalaryByDepartment" sheetId="6" r:id="rId2"/>
    <sheet name="FilterforGenderandHireDate " sheetId="7" r:id="rId3"/>
    <sheet name="TotalBonusDistributionbyDepart " sheetId="8" r:id="rId4"/>
    <sheet name="EMPLOYEESDATA" sheetId="1" r:id="rId5"/>
  </sheet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L12" i="1" l="1"/>
  <c r="N9" i="1" l="1"/>
  <c r="N10" i="1"/>
  <c r="N13" i="1"/>
  <c r="N14" i="1"/>
  <c r="M7" i="1"/>
  <c r="N7" i="1" s="1"/>
  <c r="M8" i="1"/>
  <c r="N8" i="1" s="1"/>
  <c r="M9" i="1"/>
  <c r="M10" i="1"/>
  <c r="M11" i="1"/>
  <c r="N11" i="1" s="1"/>
  <c r="M12" i="1"/>
  <c r="N12" i="1" s="1"/>
  <c r="M13" i="1"/>
  <c r="M14" i="1"/>
  <c r="M15" i="1"/>
  <c r="N15" i="1" s="1"/>
  <c r="M6" i="1"/>
  <c r="N6" i="1" s="1"/>
  <c r="C19" i="1"/>
  <c r="G25" i="1"/>
  <c r="G23" i="1"/>
  <c r="G24" i="1"/>
  <c r="G22" i="1"/>
  <c r="L7" i="1"/>
  <c r="L8" i="1"/>
  <c r="L9" i="1"/>
  <c r="L10" i="1"/>
  <c r="L11" i="1"/>
  <c r="L13" i="1"/>
  <c r="L14" i="1"/>
  <c r="L15" i="1"/>
  <c r="L6" i="1"/>
  <c r="K7" i="1"/>
  <c r="K8" i="1"/>
  <c r="K9" i="1"/>
  <c r="K10" i="1"/>
  <c r="K11" i="1"/>
  <c r="K12" i="1"/>
  <c r="K13" i="1"/>
  <c r="K14" i="1"/>
  <c r="K15" i="1"/>
  <c r="K6" i="1"/>
  <c r="J12" i="1"/>
  <c r="J6" i="1"/>
  <c r="F25" i="1"/>
  <c r="F23" i="1"/>
  <c r="F24" i="1"/>
  <c r="F22" i="1"/>
  <c r="D8" i="2"/>
  <c r="F18" i="1"/>
  <c r="F17" i="1"/>
  <c r="C8" i="2" s="1"/>
  <c r="F16" i="1"/>
  <c r="J7" i="1" s="1"/>
  <c r="B16" i="1"/>
  <c r="C6" i="2" s="1"/>
  <c r="J14" i="1" l="1"/>
  <c r="J10" i="1"/>
  <c r="C7" i="2"/>
  <c r="J13" i="1"/>
  <c r="J9" i="1"/>
  <c r="J8" i="1"/>
  <c r="J15" i="1"/>
  <c r="J11" i="1"/>
</calcChain>
</file>

<file path=xl/sharedStrings.xml><?xml version="1.0" encoding="utf-8"?>
<sst xmlns="http://schemas.openxmlformats.org/spreadsheetml/2006/main" count="164" uniqueCount="101">
  <si>
    <t>An Excel assignment idea and dataset based on a Human Resources (HR) domain. This dataset focuses on employee management and performance evaluation.</t>
  </si>
  <si>
    <t>Sample Employee Dataset</t>
  </si>
  <si>
    <t>Employee ID</t>
  </si>
  <si>
    <t>Name</t>
  </si>
  <si>
    <t>Department</t>
  </si>
  <si>
    <t>Gender</t>
  </si>
  <si>
    <t>Salary ($)</t>
  </si>
  <si>
    <t>Hire Date</t>
  </si>
  <si>
    <t>Performance Rating</t>
  </si>
  <si>
    <t>Bonus (%)</t>
  </si>
  <si>
    <t>E001</t>
  </si>
  <si>
    <t>Alice Johnson</t>
  </si>
  <si>
    <t>IT</t>
  </si>
  <si>
    <t>Female</t>
  </si>
  <si>
    <t>E002</t>
  </si>
  <si>
    <t>Bob Smith</t>
  </si>
  <si>
    <t>HR</t>
  </si>
  <si>
    <t>Male</t>
  </si>
  <si>
    <t>E003</t>
  </si>
  <si>
    <t>Carol Davis</t>
  </si>
  <si>
    <t>Marketing</t>
  </si>
  <si>
    <t>E004</t>
  </si>
  <si>
    <t>David Wilson</t>
  </si>
  <si>
    <t>E005</t>
  </si>
  <si>
    <t>Emma Brown</t>
  </si>
  <si>
    <t>Sales</t>
  </si>
  <si>
    <t>E006</t>
  </si>
  <si>
    <t>Frank Taylor</t>
  </si>
  <si>
    <t>E007</t>
  </si>
  <si>
    <t>Grace Lee</t>
  </si>
  <si>
    <t>E008</t>
  </si>
  <si>
    <t>Henry Martin</t>
  </si>
  <si>
    <t>E009</t>
  </si>
  <si>
    <t>Irene Clark</t>
  </si>
  <si>
    <t>E010</t>
  </si>
  <si>
    <t>Jack Young</t>
  </si>
  <si>
    <t>Job Titles</t>
  </si>
  <si>
    <t>Max</t>
  </si>
  <si>
    <t>Job Title</t>
  </si>
  <si>
    <t>Min</t>
  </si>
  <si>
    <t>Systems Analyst</t>
  </si>
  <si>
    <t>Additional Data for Lookups (Job Titles)</t>
  </si>
  <si>
    <t>Average Salary</t>
  </si>
  <si>
    <t>Software Engineer</t>
  </si>
  <si>
    <t>HR Manager</t>
  </si>
  <si>
    <t>Marketing Analyst</t>
  </si>
  <si>
    <t>IT Manager</t>
  </si>
  <si>
    <t>Sales Associate</t>
  </si>
  <si>
    <t>Marketing Lead</t>
  </si>
  <si>
    <t>HR Associate</t>
  </si>
  <si>
    <t>Sales Executive</t>
  </si>
  <si>
    <t>Assignment: Employee Management and Performance</t>
  </si>
  <si>
    <t>Tasks</t>
  </si>
  <si>
    <r>
      <t>1. Basic Analysis</t>
    </r>
    <r>
      <rPr>
        <sz val="12"/>
        <color theme="1"/>
        <rFont val="Times New Roman"/>
        <family val="1"/>
      </rPr>
      <t>:</t>
    </r>
  </si>
  <si>
    <t>Calculate the total number of employees in the dataset.</t>
  </si>
  <si>
    <t>Calculate the average salary across all employees.</t>
  </si>
  <si>
    <r>
      <t xml:space="preserve">Find the highest and lowest salary using </t>
    </r>
    <r>
      <rPr>
        <b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MIN</t>
    </r>
    <r>
      <rPr>
        <sz val="12"/>
        <color theme="1"/>
        <rFont val="Times New Roman"/>
        <family val="1"/>
      </rPr>
      <t xml:space="preserve"> functions.</t>
    </r>
  </si>
  <si>
    <r>
      <t xml:space="preserve">Identify how many employees work in each department using </t>
    </r>
    <r>
      <rPr>
        <b/>
        <sz val="12"/>
        <color theme="1"/>
        <rFont val="Times New Roman"/>
        <family val="1"/>
      </rPr>
      <t>COUNTIF</t>
    </r>
    <r>
      <rPr>
        <sz val="12"/>
        <color theme="1"/>
        <rFont val="Times New Roman"/>
        <family val="1"/>
      </rPr>
      <t>.</t>
    </r>
  </si>
  <si>
    <t>Highlight employees with salaries above $75,000 using conditional formatting.</t>
  </si>
  <si>
    <r>
      <t>2. Logical Functions</t>
    </r>
    <r>
      <rPr>
        <sz val="12"/>
        <color theme="1"/>
        <rFont val="Times New Roman"/>
        <family val="1"/>
      </rPr>
      <t>:</t>
    </r>
  </si>
  <si>
    <r>
      <t xml:space="preserve">Add a column to classify employees as "Above Average" or "Below Average" salary using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>.</t>
    </r>
  </si>
  <si>
    <r>
      <t xml:space="preserve">Determine eligibility for a bonus (salary &gt; $60,000 and rating ≥ 4) using </t>
    </r>
    <r>
      <rPr>
        <b/>
        <sz val="12"/>
        <color theme="1"/>
        <rFont val="Times New Roman"/>
        <family val="1"/>
      </rPr>
      <t>AND</t>
    </r>
    <r>
      <rPr>
        <sz val="12"/>
        <color theme="1"/>
        <rFont val="Times New Roman"/>
        <family val="1"/>
      </rPr>
      <t>.</t>
    </r>
  </si>
  <si>
    <r>
      <t xml:space="preserve">Categorize employees' performance as "Excellent," "Good," or "Needs Improvement" based on their ratings using nested </t>
    </r>
    <r>
      <rPr>
        <b/>
        <sz val="12"/>
        <color theme="1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 statements.</t>
    </r>
  </si>
  <si>
    <r>
      <t>3. Data Visualization</t>
    </r>
    <r>
      <rPr>
        <sz val="12"/>
        <color theme="1"/>
        <rFont val="Times New Roman"/>
        <family val="1"/>
      </rPr>
      <t>:</t>
    </r>
  </si>
  <si>
    <t>Create a bar chart to show the number of employees in each department.</t>
  </si>
  <si>
    <t>Create a pie chart showing the percentage distribution of performance ratings.</t>
  </si>
  <si>
    <t>Build a line chart to track average salaries across departments.</t>
  </si>
  <si>
    <r>
      <t>4. Advanced Functions</t>
    </r>
    <r>
      <rPr>
        <sz val="12"/>
        <color theme="1"/>
        <rFont val="Times New Roman"/>
        <family val="1"/>
      </rPr>
      <t>:</t>
    </r>
  </si>
  <si>
    <r>
      <t xml:space="preserve">Use </t>
    </r>
    <r>
      <rPr>
        <b/>
        <sz val="12"/>
        <color theme="1"/>
        <rFont val="Times New Roman"/>
        <family val="1"/>
      </rPr>
      <t>VLOOKUP</t>
    </r>
    <r>
      <rPr>
        <sz val="12"/>
        <color theme="1"/>
        <rFont val="Times New Roman"/>
        <family val="1"/>
      </rPr>
      <t xml:space="preserve"> to fetch job titles based on Employee ID from another sheet.</t>
    </r>
  </si>
  <si>
    <t>Calculate total annual compensation (Salary + Bonus) for each employee.</t>
  </si>
  <si>
    <r>
      <t xml:space="preserve">Use </t>
    </r>
    <r>
      <rPr>
        <b/>
        <sz val="12"/>
        <color theme="1"/>
        <rFont val="Times New Roman"/>
        <family val="1"/>
      </rPr>
      <t>TEXT</t>
    </r>
    <r>
      <rPr>
        <sz val="12"/>
        <color theme="1"/>
        <rFont val="Times New Roman"/>
        <family val="1"/>
      </rPr>
      <t xml:space="preserve"> to format hire dates as "MMM-YYYY."</t>
    </r>
  </si>
  <si>
    <r>
      <t>5. Pivot Table</t>
    </r>
    <r>
      <rPr>
        <sz val="12"/>
        <color theme="1"/>
        <rFont val="Times New Roman"/>
        <family val="1"/>
      </rPr>
      <t>:</t>
    </r>
  </si>
  <si>
    <t>Create a Pivot Table summarizing average salaries by department.</t>
  </si>
  <si>
    <t>Add filters for gender and hire date.</t>
  </si>
  <si>
    <t>Display total bonus distribution by department.</t>
  </si>
  <si>
    <t>Total Num. of Emp</t>
  </si>
  <si>
    <t>No. of Emp.</t>
  </si>
  <si>
    <t>F6:F15</t>
  </si>
  <si>
    <t>E21:F25</t>
  </si>
  <si>
    <t>Above Average / Below Average</t>
  </si>
  <si>
    <t>Salary &gt; 60000 and rating &gt;=4</t>
  </si>
  <si>
    <t>J5:J15</t>
  </si>
  <si>
    <t>K5:K15</t>
  </si>
  <si>
    <t>L5:L15</t>
  </si>
  <si>
    <t>Performance</t>
  </si>
  <si>
    <t>Row Labels</t>
  </si>
  <si>
    <t>Grand Total</t>
  </si>
  <si>
    <t>H16:K28</t>
  </si>
  <si>
    <t>D29:H42</t>
  </si>
  <si>
    <t>B17:C19</t>
  </si>
  <si>
    <t>Bonus</t>
  </si>
  <si>
    <t>Annual Compensation ( Salary+Bonus )</t>
  </si>
  <si>
    <t>N5:N15</t>
  </si>
  <si>
    <t>Average of Salary ($)</t>
  </si>
  <si>
    <t>(All)</t>
  </si>
  <si>
    <t>Sum of Bonus</t>
  </si>
  <si>
    <t>x</t>
  </si>
  <si>
    <t>EMPLOYEESDATA G5:G15</t>
  </si>
  <si>
    <t>AverageSalaryByDepartment A3:B8</t>
  </si>
  <si>
    <t>FilterforGenderandHireDate ' A1:B19</t>
  </si>
  <si>
    <t>TotalBonusDistributionbyDepart ' A3:B7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</si>
</sst>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.5"/>
      <color rgb="FFFF0000"/>
      <name val="Times New Roman"/>
      <family val="1"/>
    </font>
    <font>
      <b/>
      <sz val="12"/>
      <color theme="4" tint="0.79998168889431442"/>
      <name val="Times New Roman"/>
      <family val="1"/>
    </font>
    <font>
      <b/>
      <sz val="16"/>
      <color theme="4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164" fontId="1" fillId="4" borderId="6" xfId="0" applyNumberFormat="1" applyFont="1" applyFill="1" applyBorder="1" applyAlignment="1">
      <alignment vertical="center"/>
    </xf>
    <xf numFmtId="0" fontId="0" fillId="0" borderId="0" xfId="0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1" fillId="4" borderId="7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4" borderId="1" xfId="0" applyFill="1" applyBorder="1" applyAlignment="1"/>
    <xf numFmtId="0" fontId="0" fillId="0" borderId="2" xfId="0" applyBorder="1" applyAlignment="1"/>
    <xf numFmtId="0" fontId="0" fillId="0" borderId="15" xfId="0" applyBorder="1"/>
    <xf numFmtId="0" fontId="3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4" borderId="1" xfId="0" applyNumberFormat="1" applyFill="1" applyBorder="1" applyAlignment="1"/>
    <xf numFmtId="0" fontId="0" fillId="0" borderId="0" xfId="0" applyAlignment="1">
      <alignment horizontal="left" indent="2"/>
    </xf>
    <xf numFmtId="0" fontId="5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Number of employees in each department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EMPLOYEESDATA!$F$21</c:f>
              <c:strCache>
                <c:ptCount val="1"/>
                <c:pt idx="0">
                  <c:v>No. of Emp.</c:v>
                </c:pt>
              </c:strCache>
            </c:strRef>
          </c:tx>
          <c:invertIfNegative val="0"/>
          <c:cat>
            <c:strRef>
              <c:f>EMPLOYEESDATA!$E$22:$E$25</c:f>
              <c:strCache>
                <c:ptCount val="4"/>
                <c:pt idx="0">
                  <c:v>IT</c:v>
                </c:pt>
                <c:pt idx="1">
                  <c:v>HR</c:v>
                </c:pt>
                <c:pt idx="2">
                  <c:v>Marketing</c:v>
                </c:pt>
                <c:pt idx="3">
                  <c:v>Sales</c:v>
                </c:pt>
              </c:strCache>
            </c:strRef>
          </c:cat>
          <c:val>
            <c:numRef>
              <c:f>EMPLOYEESDATA!$F$22:$F$25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6-41D2-B228-31B681AC0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021120"/>
        <c:axId val="180022656"/>
      </c:barChart>
      <c:catAx>
        <c:axId val="180021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Departments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80022656"/>
        <c:crosses val="autoZero"/>
        <c:auto val="1"/>
        <c:lblAlgn val="ctr"/>
        <c:lblOffset val="100"/>
        <c:noMultiLvlLbl val="0"/>
      </c:catAx>
      <c:valAx>
        <c:axId val="18002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Number of Employees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02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24721084864391951"/>
          <c:y val="0.20406277340332457"/>
          <c:w val="0.49453805774278214"/>
          <c:h val="0.59104512977544477"/>
        </c:manualLayout>
      </c:layout>
      <c:lineChart>
        <c:grouping val="standard"/>
        <c:varyColors val="0"/>
        <c:ser>
          <c:idx val="0"/>
          <c:order val="0"/>
          <c:tx>
            <c:strRef>
              <c:f>EMPLOYEESDATA!$G$21</c:f>
              <c:strCache>
                <c:ptCount val="1"/>
                <c:pt idx="0">
                  <c:v>Average Salary</c:v>
                </c:pt>
              </c:strCache>
            </c:strRef>
          </c:tx>
          <c:cat>
            <c:strRef>
              <c:f>EMPLOYEESDATA!$E$22:$E$25</c:f>
              <c:strCache>
                <c:ptCount val="4"/>
                <c:pt idx="0">
                  <c:v>IT</c:v>
                </c:pt>
                <c:pt idx="1">
                  <c:v>HR</c:v>
                </c:pt>
                <c:pt idx="2">
                  <c:v>Marketing</c:v>
                </c:pt>
                <c:pt idx="3">
                  <c:v>Sales</c:v>
                </c:pt>
              </c:strCache>
            </c:strRef>
          </c:cat>
          <c:val>
            <c:numRef>
              <c:f>EMPLOYEESDATA!$G$22:$G$25</c:f>
              <c:numCache>
                <c:formatCode>0.00</c:formatCode>
                <c:ptCount val="4"/>
                <c:pt idx="0">
                  <c:v>81666.666666666672</c:v>
                </c:pt>
                <c:pt idx="1">
                  <c:v>57500</c:v>
                </c:pt>
                <c:pt idx="2">
                  <c:v>67333.333333333328</c:v>
                </c:pt>
                <c:pt idx="3">
                  <c:v>46500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F-479B-990F-D13C8B285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80061696"/>
        <c:axId val="211611648"/>
      </c:lineChart>
      <c:catAx>
        <c:axId val="18006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Departments</a:t>
                </a:r>
              </a:p>
            </c:rich>
          </c:tx>
          <c:layout>
            <c:manualLayout>
              <c:xMode val="edge"/>
              <c:yMode val="edge"/>
              <c:x val="0.3824658792650919"/>
              <c:y val="0.8925692621755614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crossAx val="211611648"/>
        <c:crosses val="autoZero"/>
        <c:auto val="1"/>
        <c:lblAlgn val="ctr"/>
        <c:lblOffset val="100"/>
        <c:noMultiLvlLbl val="0"/>
      </c:catAx>
      <c:valAx>
        <c:axId val="211611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Average Salary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3363626421697284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80061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107577</xdr:colOff>
      <xdr:row>15</xdr:row>
      <xdr:rowOff>58271</xdr:rowOff>
    </xdr:from>
    <xdr:to>
      <xdr:col>10</xdr:col>
      <xdr:colOff>1290918</xdr:colOff>
      <xdr:row>27</xdr:row>
      <xdr:rowOff>143437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134469</xdr:colOff>
      <xdr:row>28</xdr:row>
      <xdr:rowOff>103093</xdr:rowOff>
    </xdr:from>
    <xdr:to>
      <xdr:col>7</xdr:col>
      <xdr:colOff>1183341</xdr:colOff>
      <xdr:row>41</xdr:row>
      <xdr:rowOff>89647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85.539868865744" createdVersion="4" refreshedVersion="4" minRefreshableVersion="3" recordCount="10" xr:uid="{00000000-000A-0000-FFFF-FFFF11000000}">
  <cacheSource type="worksheet">
    <worksheetSource ref="B5:N15" sheet="EMPLOYEESDATA"/>
  </cacheSource>
  <cacheFields count="13">
    <cacheField name="Employee ID" numFmtId="0">
      <sharedItems count="10">
        <s v="E001"/>
        <s v="E002"/>
        <s v="E003"/>
        <s v="E004"/>
        <s v="E005"/>
        <s v="E006"/>
        <s v="E007"/>
        <s v="E008"/>
        <s v="E009"/>
        <s v="E010"/>
      </sharedItems>
    </cacheField>
    <cacheField name="Name" numFmtId="0">
      <sharedItems count="10">
        <s v="Alice Johnson"/>
        <s v="Bob Smith"/>
        <s v="Carol Davis"/>
        <s v="David Wilson"/>
        <s v="Emma Brown"/>
        <s v="Frank Taylor"/>
        <s v="Grace Lee"/>
        <s v="Henry Martin"/>
        <s v="Irene Clark"/>
        <s v="Jack Young"/>
      </sharedItems>
    </cacheField>
    <cacheField name="Department" numFmtId="0">
      <sharedItems count="4">
        <s v="IT"/>
        <s v="HR"/>
        <s v="Marketing"/>
        <s v="Sales"/>
      </sharedItems>
    </cacheField>
    <cacheField name="Gender" numFmtId="0">
      <sharedItems count="2">
        <s v="Female"/>
        <s v="Male"/>
      </sharedItems>
    </cacheField>
    <cacheField name="Salary ($)" numFmtId="0">
      <sharedItems containsSemiMixedTypes="0" containsString="0" containsNumber="1" containsInteger="1" minValue="45000" maxValue="90000"/>
    </cacheField>
    <cacheField name="Hire Date" numFmtId="164">
      <sharedItems containsSemiMixedTypes="0" containsNonDate="0" containsDate="1" containsString="0" minDate="2017-09-25T00:00:00" maxDate="2023-01-15T00:00:00" count="10">
        <d v="2020-03-15T00:00:00"/>
        <d v="2019-07-12T00:00:00"/>
        <d v="2021-01-20T00:00:00"/>
        <d v="2018-11-30T00:00:00"/>
        <d v="2022-06-10T00:00:00"/>
        <d v="2020-10-05T00:00:00"/>
        <d v="2017-09-25T00:00:00"/>
        <d v="2023-01-14T00:00:00"/>
        <d v="2019-04-18T00:00:00"/>
        <d v="2021-03-08T00:00:00"/>
      </sharedItems>
    </cacheField>
    <cacheField name="Performance Rating" numFmtId="0">
      <sharedItems containsSemiMixedTypes="0" containsString="0" containsNumber="1" containsInteger="1" minValue="2" maxValue="5"/>
    </cacheField>
    <cacheField name="Bonus (%)" numFmtId="0">
      <sharedItems containsSemiMixedTypes="0" containsString="0" containsNumber="1" containsInteger="1" minValue="3" maxValue="15"/>
    </cacheField>
    <cacheField name="Above Average / Below Average" numFmtId="0">
      <sharedItems/>
    </cacheField>
    <cacheField name="Salary &gt; 60000 and rating &gt;=4" numFmtId="0">
      <sharedItems/>
    </cacheField>
    <cacheField name="Performance" numFmtId="0">
      <sharedItems/>
    </cacheField>
    <cacheField name="Bonus" numFmtId="0">
      <sharedItems containsSemiMixedTypes="0" containsString="0" containsNumber="1" containsInteger="1" minValue="4500" maxValue="9000"/>
    </cacheField>
    <cacheField name="Annual Compensation ( Salary+Bonus )" numFmtId="0">
      <sharedItems containsSemiMixedTypes="0" containsString="0" containsNumber="1" containsInteger="1" minValue="49500" maxValue="9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n v="80000"/>
    <x v="0"/>
    <n v="4"/>
    <n v="10"/>
    <s v="Above Average"/>
    <s v="Bonus"/>
    <s v="Excellent"/>
    <n v="8000"/>
    <n v="88000"/>
  </r>
  <r>
    <x v="1"/>
    <x v="1"/>
    <x v="1"/>
    <x v="1"/>
    <n v="55000"/>
    <x v="1"/>
    <n v="3"/>
    <n v="5"/>
    <s v="Below Average"/>
    <s v="No Bonus"/>
    <s v="Good"/>
    <n v="5500"/>
    <n v="60500"/>
  </r>
  <r>
    <x v="2"/>
    <x v="2"/>
    <x v="2"/>
    <x v="0"/>
    <n v="65000"/>
    <x v="2"/>
    <n v="5"/>
    <n v="12"/>
    <s v="Below Average"/>
    <s v="Bonus"/>
    <s v="Excellent"/>
    <n v="6500"/>
    <n v="71500"/>
  </r>
  <r>
    <x v="3"/>
    <x v="3"/>
    <x v="0"/>
    <x v="1"/>
    <n v="90000"/>
    <x v="3"/>
    <n v="4"/>
    <n v="15"/>
    <s v="Above Average"/>
    <s v="Bonus"/>
    <s v="Excellent"/>
    <n v="9000"/>
    <n v="99000"/>
  </r>
  <r>
    <x v="4"/>
    <x v="4"/>
    <x v="3"/>
    <x v="0"/>
    <n v="45000"/>
    <x v="4"/>
    <n v="2"/>
    <n v="3"/>
    <s v="Below Average"/>
    <s v="No Bonus"/>
    <s v="Needs Improvement"/>
    <n v="4500"/>
    <n v="49500"/>
  </r>
  <r>
    <x v="5"/>
    <x v="5"/>
    <x v="2"/>
    <x v="1"/>
    <n v="70000"/>
    <x v="5"/>
    <n v="5"/>
    <n v="12"/>
    <s v="Above Average"/>
    <s v="Bonus"/>
    <s v="Excellent"/>
    <n v="7000"/>
    <n v="77000"/>
  </r>
  <r>
    <x v="6"/>
    <x v="6"/>
    <x v="1"/>
    <x v="0"/>
    <n v="60000"/>
    <x v="6"/>
    <n v="3"/>
    <n v="7"/>
    <s v="Below Average"/>
    <s v="No Bonus"/>
    <s v="Good"/>
    <n v="6000"/>
    <n v="66000"/>
  </r>
  <r>
    <x v="7"/>
    <x v="7"/>
    <x v="3"/>
    <x v="1"/>
    <n v="48000"/>
    <x v="7"/>
    <n v="2"/>
    <n v="4"/>
    <s v="Below Average"/>
    <s v="No Bonus"/>
    <s v="Needs Improvement"/>
    <n v="4800"/>
    <n v="52800"/>
  </r>
  <r>
    <x v="8"/>
    <x v="8"/>
    <x v="0"/>
    <x v="0"/>
    <n v="75000"/>
    <x v="8"/>
    <n v="3"/>
    <n v="10"/>
    <s v="Above Average"/>
    <s v="No Bonus"/>
    <s v="Good"/>
    <n v="7500"/>
    <n v="82500"/>
  </r>
  <r>
    <x v="9"/>
    <x v="9"/>
    <x v="2"/>
    <x v="1"/>
    <n v="67000"/>
    <x v="9"/>
    <n v="5"/>
    <n v="12"/>
    <s v="Above Average"/>
    <s v="Bonus"/>
    <s v="Excellent"/>
    <n v="6700"/>
    <n v="73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8" firstHeaderRow="1" firstDataRow="1" firstDataCol="1"/>
  <pivotFields count="13"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ary ($)" fld="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A19" firstHeaderRow="1" firstDataRow="1" firstDataCol="1" rowPageCount="2" colPageCount="1"/>
  <pivotFields count="1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Page" numFmtId="164" showAll="0">
      <items count="11">
        <item x="6"/>
        <item x="3"/>
        <item x="8"/>
        <item x="1"/>
        <item x="0"/>
        <item x="5"/>
        <item x="2"/>
        <item x="9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3">
    <field x="2"/>
    <field x="0"/>
    <field x="1"/>
  </rowFields>
  <rowItems count="15">
    <i>
      <x/>
    </i>
    <i r="1">
      <x v="1"/>
    </i>
    <i r="2">
      <x v="1"/>
    </i>
    <i>
      <x v="1"/>
    </i>
    <i r="1">
      <x v="3"/>
    </i>
    <i r="2">
      <x v="3"/>
    </i>
    <i>
      <x v="2"/>
    </i>
    <i r="1">
      <x v="5"/>
    </i>
    <i r="2">
      <x v="5"/>
    </i>
    <i r="1">
      <x v="9"/>
    </i>
    <i r="2">
      <x v="9"/>
    </i>
    <i>
      <x v="3"/>
    </i>
    <i r="1">
      <x v="7"/>
    </i>
    <i r="2">
      <x v="7"/>
    </i>
    <i t="grand">
      <x/>
    </i>
  </rowItems>
  <colItems count="1">
    <i/>
  </colItems>
  <pageFields count="2">
    <pageField fld="3" item="1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3:B7" firstHeaderRow="1" firstDataRow="1" firstDataCol="1"/>
  <pivotFields count="13"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Bonu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zoomScale="80" zoomScaleNormal="80" workbookViewId="0">
      <selection activeCell="C17" sqref="C17"/>
    </sheetView>
  </sheetViews>
  <sheetFormatPr defaultRowHeight="14.4" x14ac:dyDescent="0.3"/>
  <cols>
    <col min="2" max="2" width="125" bestFit="1" customWidth="1"/>
    <col min="3" max="3" width="25.44140625" customWidth="1"/>
  </cols>
  <sheetData>
    <row r="2" spans="2:4" ht="17.399999999999999" x14ac:dyDescent="0.3">
      <c r="B2" s="13" t="s">
        <v>51</v>
      </c>
    </row>
    <row r="3" spans="2:4" ht="15.6" x14ac:dyDescent="0.3">
      <c r="B3" s="14" t="s">
        <v>52</v>
      </c>
    </row>
    <row r="4" spans="2:4" x14ac:dyDescent="0.3">
      <c r="B4" s="15"/>
    </row>
    <row r="5" spans="2:4" ht="15.6" x14ac:dyDescent="0.3">
      <c r="B5" s="16" t="s">
        <v>53</v>
      </c>
    </row>
    <row r="6" spans="2:4" ht="15.6" x14ac:dyDescent="0.3">
      <c r="B6" s="17" t="s">
        <v>54</v>
      </c>
      <c r="C6" s="30">
        <f>EMPLOYEESDATA!B16</f>
        <v>10</v>
      </c>
      <c r="D6" s="30"/>
    </row>
    <row r="7" spans="2:4" ht="15.6" x14ac:dyDescent="0.3">
      <c r="B7" s="17" t="s">
        <v>55</v>
      </c>
      <c r="C7" s="30">
        <f>EMPLOYEESDATA!F16</f>
        <v>65500</v>
      </c>
      <c r="D7" s="30"/>
    </row>
    <row r="8" spans="2:4" ht="15.6" x14ac:dyDescent="0.3">
      <c r="B8" s="17" t="s">
        <v>56</v>
      </c>
      <c r="C8" s="30">
        <f>(EMPLOYEESDATA!F17)</f>
        <v>90000</v>
      </c>
      <c r="D8" s="30">
        <f>EMPLOYEESDATA!F18</f>
        <v>45000</v>
      </c>
    </row>
    <row r="9" spans="2:4" ht="15.6" x14ac:dyDescent="0.3">
      <c r="B9" s="17" t="s">
        <v>57</v>
      </c>
      <c r="C9" s="30" t="s">
        <v>78</v>
      </c>
      <c r="D9" s="30"/>
    </row>
    <row r="10" spans="2:4" ht="15.6" x14ac:dyDescent="0.3">
      <c r="B10" s="17" t="s">
        <v>58</v>
      </c>
      <c r="C10" s="30" t="s">
        <v>77</v>
      </c>
      <c r="D10" s="30"/>
    </row>
    <row r="11" spans="2:4" ht="15.6" x14ac:dyDescent="0.3">
      <c r="B11" s="16" t="s">
        <v>59</v>
      </c>
      <c r="C11" s="30"/>
      <c r="D11" s="30"/>
    </row>
    <row r="12" spans="2:4" ht="15.6" x14ac:dyDescent="0.3">
      <c r="B12" s="17" t="s">
        <v>60</v>
      </c>
      <c r="C12" s="30" t="s">
        <v>81</v>
      </c>
      <c r="D12" s="30"/>
    </row>
    <row r="13" spans="2:4" ht="15.6" x14ac:dyDescent="0.3">
      <c r="B13" s="17" t="s">
        <v>61</v>
      </c>
      <c r="C13" s="30" t="s">
        <v>82</v>
      </c>
      <c r="D13" s="30"/>
    </row>
    <row r="14" spans="2:4" ht="15.6" x14ac:dyDescent="0.3">
      <c r="B14" s="17" t="s">
        <v>62</v>
      </c>
      <c r="C14" s="30" t="s">
        <v>83</v>
      </c>
      <c r="D14" s="30"/>
    </row>
    <row r="15" spans="2:4" ht="15.6" x14ac:dyDescent="0.3">
      <c r="B15" s="16" t="s">
        <v>63</v>
      </c>
      <c r="C15" s="30"/>
      <c r="D15" s="30"/>
    </row>
    <row r="16" spans="2:4" ht="15.6" x14ac:dyDescent="0.3">
      <c r="B16" s="17" t="s">
        <v>64</v>
      </c>
      <c r="C16" s="30" t="s">
        <v>87</v>
      </c>
      <c r="D16" s="30"/>
    </row>
    <row r="17" spans="1:4" ht="15.6" x14ac:dyDescent="0.3">
      <c r="A17" s="29"/>
      <c r="B17" s="17" t="s">
        <v>65</v>
      </c>
      <c r="C17" s="30" t="s">
        <v>96</v>
      </c>
      <c r="D17" s="30"/>
    </row>
    <row r="18" spans="1:4" ht="15.6" x14ac:dyDescent="0.3">
      <c r="B18" s="17" t="s">
        <v>66</v>
      </c>
      <c r="C18" s="30" t="s">
        <v>88</v>
      </c>
      <c r="D18" s="30"/>
    </row>
    <row r="19" spans="1:4" ht="15.6" x14ac:dyDescent="0.3">
      <c r="B19" s="16" t="s">
        <v>67</v>
      </c>
      <c r="C19" s="30"/>
      <c r="D19" s="30"/>
    </row>
    <row r="20" spans="1:4" ht="15.6" x14ac:dyDescent="0.3">
      <c r="B20" s="17" t="s">
        <v>68</v>
      </c>
      <c r="C20" s="30" t="s">
        <v>89</v>
      </c>
      <c r="D20" s="30"/>
    </row>
    <row r="21" spans="1:4" ht="15.6" x14ac:dyDescent="0.3">
      <c r="B21" s="17" t="s">
        <v>69</v>
      </c>
      <c r="C21" s="30" t="s">
        <v>92</v>
      </c>
      <c r="D21" s="30"/>
    </row>
    <row r="22" spans="1:4" ht="15.6" x14ac:dyDescent="0.3">
      <c r="B22" s="17" t="s">
        <v>70</v>
      </c>
      <c r="C22" s="30" t="s">
        <v>97</v>
      </c>
      <c r="D22" s="30"/>
    </row>
    <row r="23" spans="1:4" ht="15.6" x14ac:dyDescent="0.3">
      <c r="B23" s="16" t="s">
        <v>71</v>
      </c>
      <c r="C23" s="30"/>
      <c r="D23" s="30"/>
    </row>
    <row r="24" spans="1:4" ht="28.8" x14ac:dyDescent="0.3">
      <c r="B24" s="17" t="s">
        <v>72</v>
      </c>
      <c r="C24" s="30" t="s">
        <v>98</v>
      </c>
      <c r="D24" s="30"/>
    </row>
    <row r="25" spans="1:4" ht="28.8" x14ac:dyDescent="0.3">
      <c r="B25" s="17" t="s">
        <v>73</v>
      </c>
      <c r="C25" s="31" t="s">
        <v>99</v>
      </c>
      <c r="D25" s="30"/>
    </row>
    <row r="26" spans="1:4" ht="28.8" x14ac:dyDescent="0.3">
      <c r="B26" s="17" t="s">
        <v>74</v>
      </c>
      <c r="C26" s="31" t="s">
        <v>100</v>
      </c>
      <c r="D26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workbookViewId="0">
      <selection activeCell="C29" sqref="C29"/>
    </sheetView>
  </sheetViews>
  <sheetFormatPr defaultRowHeight="14.4" x14ac:dyDescent="0.3"/>
  <cols>
    <col min="1" max="1" width="12.5546875" bestFit="1" customWidth="1"/>
    <col min="2" max="2" width="18.6640625" bestFit="1" customWidth="1"/>
  </cols>
  <sheetData>
    <row r="3" spans="1:2" x14ac:dyDescent="0.3">
      <c r="A3" s="23" t="s">
        <v>85</v>
      </c>
      <c r="B3" t="s">
        <v>93</v>
      </c>
    </row>
    <row r="4" spans="1:2" x14ac:dyDescent="0.3">
      <c r="A4" s="24" t="s">
        <v>16</v>
      </c>
      <c r="B4" s="25">
        <v>57500</v>
      </c>
    </row>
    <row r="5" spans="1:2" x14ac:dyDescent="0.3">
      <c r="A5" s="24" t="s">
        <v>12</v>
      </c>
      <c r="B5" s="25">
        <v>81666.666666666672</v>
      </c>
    </row>
    <row r="6" spans="1:2" x14ac:dyDescent="0.3">
      <c r="A6" s="24" t="s">
        <v>20</v>
      </c>
      <c r="B6" s="25">
        <v>67333.333333333328</v>
      </c>
    </row>
    <row r="7" spans="1:2" x14ac:dyDescent="0.3">
      <c r="A7" s="24" t="s">
        <v>25</v>
      </c>
      <c r="B7" s="25">
        <v>46500</v>
      </c>
    </row>
    <row r="8" spans="1:2" x14ac:dyDescent="0.3">
      <c r="A8" s="24" t="s">
        <v>86</v>
      </c>
      <c r="B8" s="25">
        <v>65500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4.4" x14ac:dyDescent="0.3"/>
  <cols>
    <col min="1" max="1" width="17.77734375" customWidth="1"/>
    <col min="2" max="2" width="7.33203125" customWidth="1"/>
  </cols>
  <sheetData>
    <row r="1" spans="1:2" x14ac:dyDescent="0.3">
      <c r="A1" s="23" t="s">
        <v>5</v>
      </c>
      <c r="B1" t="s">
        <v>17</v>
      </c>
    </row>
    <row r="2" spans="1:2" x14ac:dyDescent="0.3">
      <c r="A2" s="23" t="s">
        <v>7</v>
      </c>
      <c r="B2" t="s">
        <v>94</v>
      </c>
    </row>
    <row r="4" spans="1:2" x14ac:dyDescent="0.3">
      <c r="A4" s="23" t="s">
        <v>85</v>
      </c>
    </row>
    <row r="5" spans="1:2" x14ac:dyDescent="0.3">
      <c r="A5" s="24" t="s">
        <v>16</v>
      </c>
    </row>
    <row r="6" spans="1:2" x14ac:dyDescent="0.3">
      <c r="A6" s="26" t="s">
        <v>14</v>
      </c>
    </row>
    <row r="7" spans="1:2" x14ac:dyDescent="0.3">
      <c r="A7" s="28" t="s">
        <v>15</v>
      </c>
    </row>
    <row r="8" spans="1:2" x14ac:dyDescent="0.3">
      <c r="A8" s="24" t="s">
        <v>12</v>
      </c>
    </row>
    <row r="9" spans="1:2" x14ac:dyDescent="0.3">
      <c r="A9" s="26" t="s">
        <v>21</v>
      </c>
    </row>
    <row r="10" spans="1:2" x14ac:dyDescent="0.3">
      <c r="A10" s="28" t="s">
        <v>22</v>
      </c>
    </row>
    <row r="11" spans="1:2" x14ac:dyDescent="0.3">
      <c r="A11" s="24" t="s">
        <v>20</v>
      </c>
    </row>
    <row r="12" spans="1:2" x14ac:dyDescent="0.3">
      <c r="A12" s="26" t="s">
        <v>26</v>
      </c>
    </row>
    <row r="13" spans="1:2" x14ac:dyDescent="0.3">
      <c r="A13" s="28" t="s">
        <v>27</v>
      </c>
    </row>
    <row r="14" spans="1:2" x14ac:dyDescent="0.3">
      <c r="A14" s="26" t="s">
        <v>34</v>
      </c>
    </row>
    <row r="15" spans="1:2" x14ac:dyDescent="0.3">
      <c r="A15" s="28" t="s">
        <v>35</v>
      </c>
    </row>
    <row r="16" spans="1:2" x14ac:dyDescent="0.3">
      <c r="A16" s="24" t="s">
        <v>25</v>
      </c>
    </row>
    <row r="17" spans="1:1" x14ac:dyDescent="0.3">
      <c r="A17" s="26" t="s">
        <v>30</v>
      </c>
    </row>
    <row r="18" spans="1:1" x14ac:dyDescent="0.3">
      <c r="A18" s="28" t="s">
        <v>31</v>
      </c>
    </row>
    <row r="19" spans="1:1" x14ac:dyDescent="0.3">
      <c r="A19" s="2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7"/>
  <sheetViews>
    <sheetView workbookViewId="0">
      <selection activeCell="D16" sqref="D16"/>
    </sheetView>
  </sheetViews>
  <sheetFormatPr defaultRowHeight="14.4" x14ac:dyDescent="0.3"/>
  <cols>
    <col min="1" max="1" width="12.5546875" bestFit="1" customWidth="1"/>
    <col min="2" max="2" width="12.6640625" bestFit="1" customWidth="1"/>
  </cols>
  <sheetData>
    <row r="3" spans="1:2" x14ac:dyDescent="0.3">
      <c r="A3" s="23" t="s">
        <v>85</v>
      </c>
      <c r="B3" t="s">
        <v>95</v>
      </c>
    </row>
    <row r="4" spans="1:2" x14ac:dyDescent="0.3">
      <c r="A4" s="24" t="s">
        <v>16</v>
      </c>
      <c r="B4" s="25">
        <v>11500</v>
      </c>
    </row>
    <row r="5" spans="1:2" x14ac:dyDescent="0.3">
      <c r="A5" s="24" t="s">
        <v>12</v>
      </c>
      <c r="B5" s="25">
        <v>24500</v>
      </c>
    </row>
    <row r="6" spans="1:2" x14ac:dyDescent="0.3">
      <c r="A6" s="24" t="s">
        <v>20</v>
      </c>
      <c r="B6" s="25">
        <v>20200</v>
      </c>
    </row>
    <row r="7" spans="1:2" x14ac:dyDescent="0.3">
      <c r="A7" s="24" t="s">
        <v>25</v>
      </c>
      <c r="B7" s="25">
        <v>9300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topLeftCell="A13" zoomScale="85" zoomScaleNormal="85" workbookViewId="0">
      <selection activeCell="L25" sqref="L25"/>
    </sheetView>
  </sheetViews>
  <sheetFormatPr defaultRowHeight="14.4" x14ac:dyDescent="0.3"/>
  <cols>
    <col min="1" max="1" width="16.6640625" bestFit="1" customWidth="1"/>
    <col min="2" max="2" width="13.5546875" bestFit="1" customWidth="1"/>
    <col min="3" max="3" width="17.77734375" bestFit="1" customWidth="1"/>
    <col min="4" max="4" width="12.6640625" bestFit="1" customWidth="1"/>
    <col min="5" max="5" width="14.77734375" bestFit="1" customWidth="1"/>
    <col min="6" max="6" width="12.21875" bestFit="1" customWidth="1"/>
    <col min="7" max="7" width="15.77734375" bestFit="1" customWidth="1"/>
    <col min="8" max="8" width="21" bestFit="1" customWidth="1"/>
    <col min="9" max="9" width="11.33203125" bestFit="1" customWidth="1"/>
    <col min="10" max="10" width="17.88671875" bestFit="1" customWidth="1"/>
    <col min="11" max="11" width="20" bestFit="1" customWidth="1"/>
    <col min="12" max="12" width="23.21875" bestFit="1" customWidth="1"/>
    <col min="13" max="13" width="12" bestFit="1" customWidth="1"/>
    <col min="14" max="14" width="23.21875" customWidth="1"/>
  </cols>
  <sheetData>
    <row r="1" spans="1:14" x14ac:dyDescent="0.3">
      <c r="A1" s="9"/>
      <c r="B1" s="39" t="s">
        <v>0</v>
      </c>
      <c r="C1" s="39"/>
      <c r="D1" s="39"/>
      <c r="E1" s="39"/>
      <c r="F1" s="39"/>
      <c r="G1" s="39"/>
      <c r="H1" s="39"/>
      <c r="I1" s="39"/>
      <c r="J1" s="9"/>
      <c r="K1" s="9"/>
      <c r="L1" s="9"/>
      <c r="M1" s="9"/>
      <c r="N1" s="9"/>
    </row>
    <row r="2" spans="1:14" x14ac:dyDescent="0.3">
      <c r="A2" s="9"/>
      <c r="B2" s="39"/>
      <c r="C2" s="39"/>
      <c r="D2" s="39"/>
      <c r="E2" s="39"/>
      <c r="F2" s="39"/>
      <c r="G2" s="39"/>
      <c r="H2" s="39"/>
      <c r="I2" s="39"/>
      <c r="J2" s="9"/>
      <c r="K2" s="9"/>
      <c r="L2" s="9"/>
      <c r="M2" s="9"/>
      <c r="N2" s="9"/>
    </row>
    <row r="3" spans="1:14" x14ac:dyDescent="0.3">
      <c r="A3" s="9"/>
      <c r="B3" s="40"/>
      <c r="C3" s="40"/>
      <c r="D3" s="40"/>
      <c r="E3" s="40"/>
      <c r="F3" s="40"/>
      <c r="G3" s="40"/>
      <c r="H3" s="40"/>
      <c r="I3" s="40"/>
      <c r="J3" s="9"/>
      <c r="K3" s="9"/>
      <c r="L3" s="9"/>
      <c r="M3" s="9"/>
      <c r="N3" s="9"/>
    </row>
    <row r="4" spans="1:14" ht="18" thickBot="1" x14ac:dyDescent="0.35">
      <c r="A4" s="9"/>
      <c r="B4" s="32" t="s">
        <v>1</v>
      </c>
      <c r="C4" s="33"/>
      <c r="D4" s="33"/>
      <c r="E4" s="33"/>
      <c r="F4" s="33"/>
      <c r="G4" s="33"/>
      <c r="H4" s="33"/>
      <c r="I4" s="34"/>
      <c r="J4" s="9"/>
      <c r="K4" s="9"/>
      <c r="L4" s="9"/>
      <c r="M4" s="9"/>
      <c r="N4" s="9"/>
    </row>
    <row r="5" spans="1:14" ht="47.4" thickBot="1" x14ac:dyDescent="0.35">
      <c r="A5" s="9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22" t="s">
        <v>79</v>
      </c>
      <c r="K5" s="22" t="s">
        <v>80</v>
      </c>
      <c r="L5" s="21" t="s">
        <v>84</v>
      </c>
      <c r="M5" s="21" t="s">
        <v>90</v>
      </c>
      <c r="N5" s="22" t="s">
        <v>91</v>
      </c>
    </row>
    <row r="6" spans="1:14" ht="16.2" thickBot="1" x14ac:dyDescent="0.35">
      <c r="A6" s="9"/>
      <c r="B6" s="7" t="s">
        <v>10</v>
      </c>
      <c r="C6" s="7" t="s">
        <v>11</v>
      </c>
      <c r="D6" s="7" t="s">
        <v>12</v>
      </c>
      <c r="E6" s="7" t="s">
        <v>13</v>
      </c>
      <c r="F6" s="7">
        <v>80000</v>
      </c>
      <c r="G6" s="8">
        <v>43905</v>
      </c>
      <c r="H6" s="7">
        <v>4</v>
      </c>
      <c r="I6" s="7">
        <v>10</v>
      </c>
      <c r="J6" t="str">
        <f>IF($F$16&lt;=F6,"Above Average","Below Average")</f>
        <v>Above Average</v>
      </c>
      <c r="K6" t="str">
        <f>IF(AND(F6&gt;60000,H6&gt;=4),"Bonus","No Bonus")</f>
        <v>Bonus</v>
      </c>
      <c r="L6" t="str">
        <f>IF(H6&gt;=4,"Excellent",IF(H6&gt;=2.5,"Good","Needs Improvement"))</f>
        <v>Excellent</v>
      </c>
      <c r="M6">
        <f>F6*0.1</f>
        <v>8000</v>
      </c>
      <c r="N6">
        <f>F6+M6</f>
        <v>88000</v>
      </c>
    </row>
    <row r="7" spans="1:14" ht="16.2" thickBot="1" x14ac:dyDescent="0.35">
      <c r="A7" s="9"/>
      <c r="B7" s="1" t="s">
        <v>14</v>
      </c>
      <c r="C7" s="1" t="s">
        <v>15</v>
      </c>
      <c r="D7" s="1" t="s">
        <v>16</v>
      </c>
      <c r="E7" s="1" t="s">
        <v>17</v>
      </c>
      <c r="F7" s="1">
        <v>55000</v>
      </c>
      <c r="G7" s="6">
        <v>43658</v>
      </c>
      <c r="H7" s="1">
        <v>3</v>
      </c>
      <c r="I7" s="1">
        <v>5</v>
      </c>
      <c r="J7" t="str">
        <f t="shared" ref="J7:J15" si="0">IF($F$16&lt;=F7,"Above Average","Below Average")</f>
        <v>Below Average</v>
      </c>
      <c r="K7" t="str">
        <f t="shared" ref="K7:K15" si="1">IF(AND(F7&gt;60000,H7&gt;=4),"Bonus","No Bonus")</f>
        <v>No Bonus</v>
      </c>
      <c r="L7" t="str">
        <f t="shared" ref="L7:L15" si="2">IF(H7&gt;=4,"Excellent",IF(H7&gt;=2.5,"Good","Needs Improvement"))</f>
        <v>Good</v>
      </c>
      <c r="M7">
        <f t="shared" ref="M7:M15" si="3">F7*0.1</f>
        <v>5500</v>
      </c>
      <c r="N7">
        <f t="shared" ref="N7:N15" si="4">F7+M7</f>
        <v>60500</v>
      </c>
    </row>
    <row r="8" spans="1:14" ht="16.2" thickBot="1" x14ac:dyDescent="0.35">
      <c r="A8" s="9"/>
      <c r="B8" s="1" t="s">
        <v>18</v>
      </c>
      <c r="C8" s="1" t="s">
        <v>19</v>
      </c>
      <c r="D8" s="1" t="s">
        <v>20</v>
      </c>
      <c r="E8" s="1" t="s">
        <v>13</v>
      </c>
      <c r="F8" s="1">
        <v>65000</v>
      </c>
      <c r="G8" s="6">
        <v>44216</v>
      </c>
      <c r="H8" s="1">
        <v>5</v>
      </c>
      <c r="I8" s="1">
        <v>12</v>
      </c>
      <c r="J8" t="str">
        <f t="shared" si="0"/>
        <v>Below Average</v>
      </c>
      <c r="K8" t="str">
        <f t="shared" si="1"/>
        <v>Bonus</v>
      </c>
      <c r="L8" t="str">
        <f t="shared" si="2"/>
        <v>Excellent</v>
      </c>
      <c r="M8">
        <f t="shared" si="3"/>
        <v>6500</v>
      </c>
      <c r="N8">
        <f t="shared" si="4"/>
        <v>71500</v>
      </c>
    </row>
    <row r="9" spans="1:14" ht="16.2" thickBot="1" x14ac:dyDescent="0.35">
      <c r="A9" s="9"/>
      <c r="B9" s="1" t="s">
        <v>21</v>
      </c>
      <c r="C9" s="1" t="s">
        <v>22</v>
      </c>
      <c r="D9" s="1" t="s">
        <v>12</v>
      </c>
      <c r="E9" s="1" t="s">
        <v>17</v>
      </c>
      <c r="F9" s="1">
        <v>90000</v>
      </c>
      <c r="G9" s="6">
        <v>43434</v>
      </c>
      <c r="H9" s="1">
        <v>4</v>
      </c>
      <c r="I9" s="1">
        <v>15</v>
      </c>
      <c r="J9" t="str">
        <f t="shared" si="0"/>
        <v>Above Average</v>
      </c>
      <c r="K9" t="str">
        <f t="shared" si="1"/>
        <v>Bonus</v>
      </c>
      <c r="L9" t="str">
        <f t="shared" si="2"/>
        <v>Excellent</v>
      </c>
      <c r="M9">
        <f t="shared" si="3"/>
        <v>9000</v>
      </c>
      <c r="N9">
        <f t="shared" si="4"/>
        <v>99000</v>
      </c>
    </row>
    <row r="10" spans="1:14" ht="16.2" thickBot="1" x14ac:dyDescent="0.35">
      <c r="A10" s="9"/>
      <c r="B10" s="1" t="s">
        <v>23</v>
      </c>
      <c r="C10" s="1" t="s">
        <v>24</v>
      </c>
      <c r="D10" s="1" t="s">
        <v>25</v>
      </c>
      <c r="E10" s="1" t="s">
        <v>13</v>
      </c>
      <c r="F10" s="1">
        <v>45000</v>
      </c>
      <c r="G10" s="6">
        <v>44722</v>
      </c>
      <c r="H10" s="1">
        <v>2</v>
      </c>
      <c r="I10" s="1">
        <v>3</v>
      </c>
      <c r="J10" t="str">
        <f t="shared" si="0"/>
        <v>Below Average</v>
      </c>
      <c r="K10" t="str">
        <f t="shared" si="1"/>
        <v>No Bonus</v>
      </c>
      <c r="L10" t="str">
        <f t="shared" si="2"/>
        <v>Needs Improvement</v>
      </c>
      <c r="M10">
        <f t="shared" si="3"/>
        <v>4500</v>
      </c>
      <c r="N10">
        <f t="shared" si="4"/>
        <v>49500</v>
      </c>
    </row>
    <row r="11" spans="1:14" ht="16.2" thickBot="1" x14ac:dyDescent="0.35">
      <c r="A11" s="9"/>
      <c r="B11" s="1" t="s">
        <v>26</v>
      </c>
      <c r="C11" s="1" t="s">
        <v>27</v>
      </c>
      <c r="D11" s="1" t="s">
        <v>20</v>
      </c>
      <c r="E11" s="1" t="s">
        <v>17</v>
      </c>
      <c r="F11" s="1">
        <v>70000</v>
      </c>
      <c r="G11" s="6">
        <v>44109</v>
      </c>
      <c r="H11" s="1">
        <v>5</v>
      </c>
      <c r="I11" s="1">
        <v>12</v>
      </c>
      <c r="J11" t="str">
        <f t="shared" si="0"/>
        <v>Above Average</v>
      </c>
      <c r="K11" t="str">
        <f t="shared" si="1"/>
        <v>Bonus</v>
      </c>
      <c r="L11" t="str">
        <f t="shared" si="2"/>
        <v>Excellent</v>
      </c>
      <c r="M11">
        <f t="shared" si="3"/>
        <v>7000</v>
      </c>
      <c r="N11">
        <f t="shared" si="4"/>
        <v>77000</v>
      </c>
    </row>
    <row r="12" spans="1:14" ht="16.2" thickBot="1" x14ac:dyDescent="0.35">
      <c r="A12" s="9"/>
      <c r="B12" s="1" t="s">
        <v>28</v>
      </c>
      <c r="C12" s="1" t="s">
        <v>29</v>
      </c>
      <c r="D12" s="1" t="s">
        <v>16</v>
      </c>
      <c r="E12" s="1" t="s">
        <v>13</v>
      </c>
      <c r="F12" s="1">
        <v>60000</v>
      </c>
      <c r="G12" s="6">
        <v>43003</v>
      </c>
      <c r="H12" s="1">
        <v>3</v>
      </c>
      <c r="I12" s="1">
        <v>7</v>
      </c>
      <c r="J12" t="str">
        <f t="shared" si="0"/>
        <v>Below Average</v>
      </c>
      <c r="K12" t="str">
        <f t="shared" si="1"/>
        <v>No Bonus</v>
      </c>
      <c r="L12" t="str">
        <f>IF(H12&gt;=4,"Excellent",IF(H12&gt;=2.5,"Good","Needs Improvement"))</f>
        <v>Good</v>
      </c>
      <c r="M12">
        <f t="shared" si="3"/>
        <v>6000</v>
      </c>
      <c r="N12">
        <f t="shared" si="4"/>
        <v>66000</v>
      </c>
    </row>
    <row r="13" spans="1:14" ht="16.2" thickBot="1" x14ac:dyDescent="0.35">
      <c r="A13" s="9"/>
      <c r="B13" s="1" t="s">
        <v>30</v>
      </c>
      <c r="C13" s="1" t="s">
        <v>31</v>
      </c>
      <c r="D13" s="1" t="s">
        <v>25</v>
      </c>
      <c r="E13" s="1" t="s">
        <v>17</v>
      </c>
      <c r="F13" s="1">
        <v>48000</v>
      </c>
      <c r="G13" s="6">
        <v>44940</v>
      </c>
      <c r="H13" s="1">
        <v>2</v>
      </c>
      <c r="I13" s="1">
        <v>4</v>
      </c>
      <c r="J13" t="str">
        <f t="shared" si="0"/>
        <v>Below Average</v>
      </c>
      <c r="K13" t="str">
        <f t="shared" si="1"/>
        <v>No Bonus</v>
      </c>
      <c r="L13" t="str">
        <f t="shared" si="2"/>
        <v>Needs Improvement</v>
      </c>
      <c r="M13">
        <f t="shared" si="3"/>
        <v>4800</v>
      </c>
      <c r="N13">
        <f t="shared" si="4"/>
        <v>52800</v>
      </c>
    </row>
    <row r="14" spans="1:14" ht="16.2" thickBot="1" x14ac:dyDescent="0.35">
      <c r="A14" s="9"/>
      <c r="B14" s="1" t="s">
        <v>32</v>
      </c>
      <c r="C14" s="1" t="s">
        <v>33</v>
      </c>
      <c r="D14" s="1" t="s">
        <v>12</v>
      </c>
      <c r="E14" s="1" t="s">
        <v>13</v>
      </c>
      <c r="F14" s="1">
        <v>75000</v>
      </c>
      <c r="G14" s="6">
        <v>43573</v>
      </c>
      <c r="H14" s="1">
        <v>3</v>
      </c>
      <c r="I14" s="1">
        <v>10</v>
      </c>
      <c r="J14" t="str">
        <f t="shared" si="0"/>
        <v>Above Average</v>
      </c>
      <c r="K14" t="str">
        <f t="shared" si="1"/>
        <v>No Bonus</v>
      </c>
      <c r="L14" t="str">
        <f t="shared" si="2"/>
        <v>Good</v>
      </c>
      <c r="M14">
        <f t="shared" si="3"/>
        <v>7500</v>
      </c>
      <c r="N14">
        <f t="shared" si="4"/>
        <v>82500</v>
      </c>
    </row>
    <row r="15" spans="1:14" ht="16.2" thickBot="1" x14ac:dyDescent="0.35">
      <c r="A15" s="9"/>
      <c r="B15" s="1" t="s">
        <v>34</v>
      </c>
      <c r="C15" s="1" t="s">
        <v>35</v>
      </c>
      <c r="D15" s="1" t="s">
        <v>20</v>
      </c>
      <c r="E15" s="1" t="s">
        <v>17</v>
      </c>
      <c r="F15" s="1">
        <v>67000</v>
      </c>
      <c r="G15" s="6">
        <v>44263</v>
      </c>
      <c r="H15" s="1">
        <v>5</v>
      </c>
      <c r="I15" s="1">
        <v>12</v>
      </c>
      <c r="J15" t="str">
        <f t="shared" si="0"/>
        <v>Above Average</v>
      </c>
      <c r="K15" t="str">
        <f t="shared" si="1"/>
        <v>Bonus</v>
      </c>
      <c r="L15" t="str">
        <f t="shared" si="2"/>
        <v>Excellent</v>
      </c>
      <c r="M15">
        <f t="shared" si="3"/>
        <v>6700</v>
      </c>
      <c r="N15">
        <f t="shared" si="4"/>
        <v>73700</v>
      </c>
    </row>
    <row r="16" spans="1:14" ht="16.2" thickBot="1" x14ac:dyDescent="0.35">
      <c r="A16" s="9" t="s">
        <v>75</v>
      </c>
      <c r="B16">
        <f>COUNTA(B6:B15)</f>
        <v>10</v>
      </c>
      <c r="E16" s="12" t="s">
        <v>42</v>
      </c>
      <c r="F16" s="20">
        <f>AVERAGE(F6:F15)</f>
        <v>65500</v>
      </c>
    </row>
    <row r="17" spans="1:13" ht="18" thickBot="1" x14ac:dyDescent="0.35">
      <c r="A17" s="9"/>
      <c r="B17" s="37" t="s">
        <v>36</v>
      </c>
      <c r="C17" s="38"/>
      <c r="D17" s="9"/>
      <c r="E17" s="12" t="s">
        <v>37</v>
      </c>
      <c r="F17" s="19">
        <f>MAX(F6:F15)</f>
        <v>90000</v>
      </c>
    </row>
    <row r="18" spans="1:13" ht="16.2" thickBot="1" x14ac:dyDescent="0.35">
      <c r="A18" s="9"/>
      <c r="B18" s="4" t="s">
        <v>2</v>
      </c>
      <c r="C18" s="5" t="s">
        <v>38</v>
      </c>
      <c r="D18" s="9"/>
      <c r="E18" s="12" t="s">
        <v>39</v>
      </c>
      <c r="F18" s="19">
        <f>MIN(F6:F15)</f>
        <v>45000</v>
      </c>
    </row>
    <row r="19" spans="1:13" ht="15" thickBot="1" x14ac:dyDescent="0.35">
      <c r="A19" s="9"/>
      <c r="B19" s="10" t="s">
        <v>21</v>
      </c>
      <c r="C19" s="11" t="str">
        <f>VLOOKUP(B19:B19,B23:C32,2,0)</f>
        <v>IT Manager</v>
      </c>
      <c r="D19" s="9"/>
      <c r="E19" s="9"/>
      <c r="F19" s="9"/>
      <c r="G19" s="9"/>
      <c r="H19" s="9"/>
      <c r="I19" s="9"/>
      <c r="J19" s="9"/>
      <c r="K19" s="9"/>
    </row>
    <row r="20" spans="1:13" ht="15" thickBo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3" ht="18" thickBot="1" x14ac:dyDescent="0.35">
      <c r="A21" s="9"/>
      <c r="B21" s="35" t="s">
        <v>41</v>
      </c>
      <c r="C21" s="36"/>
      <c r="D21" s="9"/>
      <c r="E21" s="3" t="s">
        <v>4</v>
      </c>
      <c r="F21" s="3" t="s">
        <v>76</v>
      </c>
      <c r="G21" s="3" t="s">
        <v>42</v>
      </c>
      <c r="H21" s="9"/>
      <c r="I21" s="9"/>
      <c r="J21" s="9"/>
    </row>
    <row r="22" spans="1:13" ht="16.2" thickBot="1" x14ac:dyDescent="0.35">
      <c r="A22" s="9"/>
      <c r="B22" s="3" t="s">
        <v>2</v>
      </c>
      <c r="C22" s="3" t="s">
        <v>38</v>
      </c>
      <c r="D22" s="9"/>
      <c r="E22" s="7" t="s">
        <v>12</v>
      </c>
      <c r="F22" s="18">
        <f>COUNTIF($D$6:$D$15,D6)</f>
        <v>3</v>
      </c>
      <c r="G22" s="27">
        <f>AVERAGEIF($D$6:$D$15,D6,$F$6:$F$15)</f>
        <v>81666.666666666672</v>
      </c>
      <c r="H22" s="9"/>
      <c r="I22" s="9"/>
      <c r="J22" s="9"/>
    </row>
    <row r="23" spans="1:13" ht="16.2" thickBot="1" x14ac:dyDescent="0.35">
      <c r="A23" s="9"/>
      <c r="B23" s="2" t="s">
        <v>10</v>
      </c>
      <c r="C23" s="2" t="s">
        <v>43</v>
      </c>
      <c r="D23" s="9"/>
      <c r="E23" s="1" t="s">
        <v>16</v>
      </c>
      <c r="F23" s="18">
        <f t="shared" ref="F23:F24" si="5">COUNTIF($D$6:$D$15,D7)</f>
        <v>2</v>
      </c>
      <c r="G23" s="27">
        <f t="shared" ref="G23:G24" si="6">AVERAGEIF($D$6:$D$15,D7,$F$6:$F$15)</f>
        <v>57500</v>
      </c>
      <c r="H23" s="9"/>
      <c r="I23" s="9"/>
      <c r="J23" s="9"/>
    </row>
    <row r="24" spans="1:13" ht="16.2" thickBot="1" x14ac:dyDescent="0.35">
      <c r="A24" s="9"/>
      <c r="B24" s="2" t="s">
        <v>14</v>
      </c>
      <c r="C24" s="2" t="s">
        <v>44</v>
      </c>
      <c r="D24" s="9"/>
      <c r="E24" s="1" t="s">
        <v>20</v>
      </c>
      <c r="F24" s="18">
        <f t="shared" si="5"/>
        <v>3</v>
      </c>
      <c r="G24" s="27">
        <f t="shared" si="6"/>
        <v>67333.333333333328</v>
      </c>
      <c r="H24" s="9"/>
      <c r="I24" s="9"/>
      <c r="J24" s="9"/>
    </row>
    <row r="25" spans="1:13" ht="16.2" thickBot="1" x14ac:dyDescent="0.35">
      <c r="A25" s="9"/>
      <c r="B25" s="2" t="s">
        <v>18</v>
      </c>
      <c r="C25" s="2" t="s">
        <v>45</v>
      </c>
      <c r="D25" s="9"/>
      <c r="E25" s="1" t="s">
        <v>25</v>
      </c>
      <c r="F25" s="18">
        <f>COUNTIF($D$6:$D$15,D10)</f>
        <v>2</v>
      </c>
      <c r="G25" s="27">
        <f>AVERAGEIF($D$6:$D$15,D10,$F$6:$F$15)</f>
        <v>46500</v>
      </c>
      <c r="H25" s="9"/>
      <c r="I25" s="9"/>
      <c r="J25" s="9"/>
    </row>
    <row r="26" spans="1:13" ht="16.2" thickBot="1" x14ac:dyDescent="0.35">
      <c r="A26" s="9"/>
      <c r="B26" s="2" t="s">
        <v>21</v>
      </c>
      <c r="C26" s="2" t="s">
        <v>46</v>
      </c>
      <c r="D26" s="9"/>
      <c r="E26" s="9"/>
      <c r="F26" s="9"/>
      <c r="G26" s="9"/>
      <c r="H26" s="9"/>
      <c r="I26" s="9"/>
      <c r="J26" s="9"/>
    </row>
    <row r="27" spans="1:13" ht="16.2" thickBot="1" x14ac:dyDescent="0.35">
      <c r="A27" s="9"/>
      <c r="B27" s="2" t="s">
        <v>23</v>
      </c>
      <c r="C27" s="2" t="s">
        <v>47</v>
      </c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6.2" thickBot="1" x14ac:dyDescent="0.35">
      <c r="A28" s="9"/>
      <c r="B28" s="2" t="s">
        <v>26</v>
      </c>
      <c r="C28" s="2" t="s">
        <v>48</v>
      </c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6.2" thickBot="1" x14ac:dyDescent="0.35">
      <c r="A29" s="9"/>
      <c r="B29" s="2" t="s">
        <v>28</v>
      </c>
      <c r="C29" s="2" t="s">
        <v>49</v>
      </c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6.2" thickBot="1" x14ac:dyDescent="0.35">
      <c r="A30" s="9"/>
      <c r="B30" s="2" t="s">
        <v>30</v>
      </c>
      <c r="C30" s="2" t="s">
        <v>50</v>
      </c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6.2" thickBot="1" x14ac:dyDescent="0.35">
      <c r="A31" s="9"/>
      <c r="B31" s="2" t="s">
        <v>32</v>
      </c>
      <c r="C31" s="2" t="s">
        <v>40</v>
      </c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6.2" thickBot="1" x14ac:dyDescent="0.35">
      <c r="A32" s="9"/>
      <c r="B32" s="2" t="s">
        <v>34</v>
      </c>
      <c r="C32" s="2" t="s">
        <v>45</v>
      </c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3">
      <c r="G56" s="9"/>
      <c r="H56" s="9"/>
      <c r="I56" s="9"/>
      <c r="J56" s="9"/>
      <c r="K56" s="9"/>
      <c r="L56" s="9"/>
      <c r="M56" s="9"/>
    </row>
  </sheetData>
  <mergeCells count="4">
    <mergeCell ref="B4:I4"/>
    <mergeCell ref="B21:C21"/>
    <mergeCell ref="B17:C17"/>
    <mergeCell ref="B1:I3"/>
  </mergeCells>
  <conditionalFormatting sqref="F6:F15">
    <cfRule type="cellIs" dxfId="0" priority="1" operator="greaterThan">
      <formula>75000</formula>
    </cfRule>
  </conditionalFormatting>
  <dataValidations count="1">
    <dataValidation type="list" allowBlank="1" showInputMessage="1" showErrorMessage="1" sqref="B19" xr:uid="{00000000-0002-0000-0400-000000000000}">
      <formula1>$B$23:$B$32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AverageSalaryByDepartment</vt:lpstr>
      <vt:lpstr>FilterforGenderandHireDate </vt:lpstr>
      <vt:lpstr>TotalBonusDistributionbyDepart </vt:lpstr>
      <vt:lpstr>EMPLOYEESDATA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2025-01-27T16:14:58Z</dcterms:created>
  <dcterms:modified xsi:type="dcterms:W3CDTF">2025-02-05T13:17:37Z</dcterms:modified>
</cp:coreProperties>
</file>