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24226"/>
  <mc:AlternateContent xmlns:mc="http://schemas.openxmlformats.org/markup-compatibility/2006">
    <mc:Choice Requires="x15">
      <x15ac:absPath xmlns:x15ac="http://schemas.microsoft.com/office/spreadsheetml/2010/11/ac" url="C:\Users\DELL\Desktop\python\Numpy_Panda.np\Excel\ExcelAdvanceTask\"/>
    </mc:Choice>
  </mc:AlternateContent>
  <xr:revisionPtr revIDLastSave="0" documentId="13_ncr:1_{964CDD9B-018B-4A09-939E-4A850368BADC}" xr6:coauthVersionLast="36" xr6:coauthVersionMax="36" xr10:uidLastSave="{00000000-0000-0000-0000-000000000000}"/>
  <bookViews>
    <workbookView xWindow="288" yWindow="108" windowWidth="8580" windowHeight="8760" tabRatio="778" firstSheet="6" activeTab="8" xr2:uid="{00000000-000D-0000-FFFF-FFFF00000000}"/>
  </bookViews>
  <sheets>
    <sheet name="TotalSalesByProduct " sheetId="9" r:id="rId1"/>
    <sheet name="MonthlySalesTrends" sheetId="11" r:id="rId2"/>
    <sheet name="FilteronRegion" sheetId="13" r:id="rId3"/>
    <sheet name="VLOOKUP_HLOOKUP" sheetId="12" r:id="rId4"/>
    <sheet name="ComboChartSalesRevenue" sheetId="14" r:id="rId5"/>
    <sheet name="AverageSalesInsteadofTotalSales" sheetId="16" r:id="rId6"/>
    <sheet name="TotalSalesRevenueSortDesc" sheetId="15" r:id="rId7"/>
    <sheet name="ProductData" sheetId="1" r:id="rId8"/>
    <sheet name="QuestionForFirstTask" sheetId="6" r:id="rId9"/>
  </sheets>
  <definedNames>
    <definedName name="Slicer_Product">#N/A</definedName>
  </definedNames>
  <calcPr calcId="191029"/>
  <pivotCaches>
    <pivotCache cacheId="0" r:id="rId10"/>
    <pivotCache cacheId="1" r:id="rId11"/>
    <pivotCache cacheId="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3" i="1" l="1"/>
  <c r="Q17" i="1"/>
  <c r="P17" i="1"/>
  <c r="O17" i="1"/>
  <c r="Q3" i="1" l="1"/>
  <c r="I3" i="1" l="1"/>
  <c r="J3" i="1" l="1"/>
  <c r="N3" i="1" s="1"/>
  <c r="L3" i="1"/>
  <c r="C9" i="12"/>
  <c r="H4" i="12"/>
  <c r="G4" i="12"/>
  <c r="F4" i="12"/>
  <c r="E4" i="12"/>
  <c r="D4" i="12"/>
  <c r="C4" i="12"/>
  <c r="K3" i="1" l="1"/>
  <c r="Q4" i="1"/>
  <c r="Q4" i="12" s="1"/>
  <c r="I4" i="1"/>
  <c r="B14" i="1"/>
  <c r="C9" i="6" s="1"/>
  <c r="L4" i="1" l="1"/>
  <c r="L4" i="12" s="1"/>
  <c r="I4" i="12"/>
  <c r="O3" i="1"/>
  <c r="P3" i="1"/>
  <c r="M3" i="1"/>
  <c r="Q5" i="1"/>
  <c r="Q6" i="1"/>
  <c r="Q7" i="1"/>
  <c r="Q8" i="1"/>
  <c r="Q9" i="1"/>
  <c r="Q10" i="1"/>
  <c r="Q11" i="1"/>
  <c r="Q12" i="1"/>
  <c r="Q13" i="1"/>
  <c r="I6" i="1"/>
  <c r="I10" i="1"/>
  <c r="I5" i="1"/>
  <c r="I12" i="1"/>
  <c r="I7" i="1"/>
  <c r="I9" i="1"/>
  <c r="I11" i="1"/>
  <c r="I13" i="1"/>
  <c r="J13" i="1" s="1"/>
  <c r="I8" i="1"/>
  <c r="R8" i="1" s="1"/>
  <c r="R7" i="1" l="1"/>
  <c r="I14" i="1"/>
  <c r="I15" i="1" s="1"/>
  <c r="O22" i="1"/>
  <c r="J21" i="1"/>
  <c r="L6" i="1"/>
  <c r="J12" i="1"/>
  <c r="K12" i="1" s="1"/>
  <c r="P12" i="1" s="1"/>
  <c r="J7" i="1"/>
  <c r="N7" i="1" s="1"/>
  <c r="L7" i="1"/>
  <c r="N13" i="1"/>
  <c r="J8" i="1"/>
  <c r="K8" i="1" s="1"/>
  <c r="P8" i="1" s="1"/>
  <c r="J20" i="1"/>
  <c r="J11" i="1"/>
  <c r="K11" i="1" s="1"/>
  <c r="J10" i="1"/>
  <c r="K10" i="1" s="1"/>
  <c r="K13" i="1"/>
  <c r="J4" i="1"/>
  <c r="J6" i="1"/>
  <c r="N6" i="1" s="1"/>
  <c r="L12" i="1"/>
  <c r="L8" i="1"/>
  <c r="R13" i="1"/>
  <c r="R9" i="1"/>
  <c r="J5" i="1"/>
  <c r="K5" i="1" s="1"/>
  <c r="L11" i="1"/>
  <c r="M12" i="1"/>
  <c r="R12" i="1"/>
  <c r="L10" i="1"/>
  <c r="R11" i="1"/>
  <c r="J9" i="1"/>
  <c r="N9" i="1" s="1"/>
  <c r="L13" i="1"/>
  <c r="L9" i="1"/>
  <c r="L5" i="1"/>
  <c r="R10" i="1"/>
  <c r="I16" i="1"/>
  <c r="I17" i="1"/>
  <c r="K7" i="1" l="1"/>
  <c r="O8" i="1"/>
  <c r="N12" i="1"/>
  <c r="O12" i="1"/>
  <c r="N8" i="1"/>
  <c r="M8" i="1"/>
  <c r="N4" i="1"/>
  <c r="N4" i="12" s="1"/>
  <c r="J4" i="12"/>
  <c r="N5" i="1"/>
  <c r="R6" i="1"/>
  <c r="C8" i="6"/>
  <c r="N11" i="1"/>
  <c r="R5" i="1"/>
  <c r="C7" i="6"/>
  <c r="K6" i="1"/>
  <c r="M6" i="1" s="1"/>
  <c r="K9" i="1"/>
  <c r="O9" i="1" s="1"/>
  <c r="K4" i="1"/>
  <c r="K4" i="12" s="1"/>
  <c r="R3" i="1"/>
  <c r="N10" i="1"/>
  <c r="O5" i="1"/>
  <c r="P5" i="1"/>
  <c r="M5" i="1"/>
  <c r="O7" i="1"/>
  <c r="P7" i="1"/>
  <c r="M7" i="1"/>
  <c r="P10" i="1"/>
  <c r="M10" i="1"/>
  <c r="O10" i="1"/>
  <c r="M9" i="1"/>
  <c r="O13" i="1"/>
  <c r="P13" i="1"/>
  <c r="M13" i="1"/>
  <c r="M11" i="1"/>
  <c r="O11" i="1"/>
  <c r="P11" i="1"/>
  <c r="M4" i="1" l="1"/>
  <c r="M4" i="12" s="1"/>
  <c r="P4" i="1"/>
  <c r="P4" i="12" s="1"/>
  <c r="O4" i="1"/>
  <c r="O4" i="12" s="1"/>
  <c r="O6" i="1"/>
  <c r="R4" i="1"/>
  <c r="R4" i="12" s="1"/>
  <c r="C6" i="6"/>
  <c r="P6" i="1"/>
  <c r="P9" i="1"/>
  <c r="M16" i="1"/>
  <c r="M17" i="1"/>
  <c r="M15" i="1" l="1"/>
</calcChain>
</file>

<file path=xl/sharedStrings.xml><?xml version="1.0" encoding="utf-8"?>
<sst xmlns="http://schemas.openxmlformats.org/spreadsheetml/2006/main" count="299" uniqueCount="163">
  <si>
    <t xml:space="preserve">            </t>
  </si>
  <si>
    <t>Transaction ID</t>
  </si>
  <si>
    <t>Product</t>
  </si>
  <si>
    <t>Category</t>
  </si>
  <si>
    <t>Region</t>
  </si>
  <si>
    <t>Sales ($)</t>
  </si>
  <si>
    <t>Date</t>
  </si>
  <si>
    <t>Units Sold</t>
  </si>
  <si>
    <t>T001</t>
  </si>
  <si>
    <t>Laptop</t>
  </si>
  <si>
    <t>Electronics</t>
  </si>
  <si>
    <t>North</t>
  </si>
  <si>
    <t>T002</t>
  </si>
  <si>
    <t>Smartphone</t>
  </si>
  <si>
    <t>East</t>
  </si>
  <si>
    <t>T003</t>
  </si>
  <si>
    <t>Refrigerator</t>
  </si>
  <si>
    <t>Appliances</t>
  </si>
  <si>
    <t>West</t>
  </si>
  <si>
    <t>T004</t>
  </si>
  <si>
    <t>TV</t>
  </si>
  <si>
    <t>South</t>
  </si>
  <si>
    <t>T005</t>
  </si>
  <si>
    <t>Washing Machine</t>
  </si>
  <si>
    <t>T006</t>
  </si>
  <si>
    <t>Microwave</t>
  </si>
  <si>
    <t>T007</t>
  </si>
  <si>
    <t>Camera</t>
  </si>
  <si>
    <t>T008</t>
  </si>
  <si>
    <t>Tablet</t>
  </si>
  <si>
    <t>T009</t>
  </si>
  <si>
    <t>Blender</t>
  </si>
  <si>
    <t>T010</t>
  </si>
  <si>
    <t>Air Conditioner</t>
  </si>
  <si>
    <t>Tax Rate (%)</t>
  </si>
  <si>
    <t>Supplier</t>
  </si>
  <si>
    <t>Warranty (Years)</t>
  </si>
  <si>
    <t>TechCo</t>
  </si>
  <si>
    <t>MobilePlus</t>
  </si>
  <si>
    <t>HomeEssence</t>
  </si>
  <si>
    <t>VisionMax</t>
  </si>
  <si>
    <t>KitchenKing</t>
  </si>
  <si>
    <t>Sample Sales Dataset</t>
  </si>
  <si>
    <t>Additional Data for Lookups (Tax Rates)</t>
  </si>
  <si>
    <t>Additional Data for Lookups (Product Details)</t>
  </si>
  <si>
    <t>Total Sales of the company</t>
  </si>
  <si>
    <t>Average</t>
  </si>
  <si>
    <t>Min sales</t>
  </si>
  <si>
    <t>Max sales</t>
  </si>
  <si>
    <t>Total count</t>
  </si>
  <si>
    <t>Total Sales Value</t>
  </si>
  <si>
    <t>Sales  Tax on Sales value</t>
  </si>
  <si>
    <t>Total Revenue</t>
  </si>
  <si>
    <t>sales &gt; 2000</t>
  </si>
  <si>
    <t>Sales above 1500 AND Tax above 200</t>
  </si>
  <si>
    <t>Sales below 1000 OR Above 3500</t>
  </si>
  <si>
    <t>bonus on if sales is above 2000</t>
  </si>
  <si>
    <t>Quarter-wise sales descriptions</t>
  </si>
  <si>
    <t>Sales are above average</t>
  </si>
  <si>
    <t>High Count</t>
  </si>
  <si>
    <t>Medium Count</t>
  </si>
  <si>
    <t>Low Count</t>
  </si>
  <si>
    <t>Total Sales Value By Category</t>
  </si>
  <si>
    <t xml:space="preserve">Category by Sales Condition  </t>
  </si>
  <si>
    <t>Assignment 1: Data Analysis and Formulas</t>
  </si>
  <si>
    <r>
      <t>1.</t>
    </r>
    <r>
      <rPr>
        <sz val="7"/>
        <color theme="1"/>
        <rFont val="Times New Roman"/>
        <family val="1"/>
      </rPr>
      <t xml:space="preserve">     </t>
    </r>
    <r>
      <rPr>
        <sz val="12"/>
        <color theme="1"/>
        <rFont val="Times New Roman"/>
        <family val="1"/>
      </rPr>
      <t>Open the provided sales dataset.</t>
    </r>
  </si>
  <si>
    <r>
      <t>2.</t>
    </r>
    <r>
      <rPr>
        <sz val="7"/>
        <color theme="1"/>
        <rFont val="Times New Roman"/>
        <family val="1"/>
      </rPr>
      <t xml:space="preserve">     </t>
    </r>
    <r>
      <rPr>
        <sz val="12"/>
        <color theme="1"/>
        <rFont val="Times New Roman"/>
        <family val="1"/>
      </rPr>
      <t xml:space="preserve">Calculate the total sales for each product using </t>
    </r>
    <r>
      <rPr>
        <b/>
        <sz val="12"/>
        <color theme="1"/>
        <rFont val="Times New Roman"/>
        <family val="1"/>
      </rPr>
      <t>SUM</t>
    </r>
    <r>
      <rPr>
        <sz val="12"/>
        <color theme="1"/>
        <rFont val="Times New Roman"/>
        <family val="1"/>
      </rPr>
      <t>.</t>
    </r>
  </si>
  <si>
    <r>
      <t>3.</t>
    </r>
    <r>
      <rPr>
        <sz val="7"/>
        <color theme="1"/>
        <rFont val="Times New Roman"/>
        <family val="1"/>
      </rPr>
      <t xml:space="preserve">     </t>
    </r>
    <r>
      <rPr>
        <sz val="12"/>
        <color theme="1"/>
        <rFont val="Times New Roman"/>
        <family val="1"/>
      </rPr>
      <t xml:space="preserve">Determine the average sales for all products using </t>
    </r>
    <r>
      <rPr>
        <b/>
        <sz val="12"/>
        <color theme="1"/>
        <rFont val="Times New Roman"/>
        <family val="1"/>
      </rPr>
      <t>AVERAGE</t>
    </r>
    <r>
      <rPr>
        <sz val="12"/>
        <color theme="1"/>
        <rFont val="Times New Roman"/>
        <family val="1"/>
      </rPr>
      <t>.</t>
    </r>
  </si>
  <si>
    <r>
      <t>6.</t>
    </r>
    <r>
      <rPr>
        <sz val="7"/>
        <color theme="1"/>
        <rFont val="Times New Roman"/>
        <family val="1"/>
      </rPr>
      <t xml:space="preserve">     </t>
    </r>
    <r>
      <rPr>
        <sz val="12"/>
        <color theme="1"/>
        <rFont val="Times New Roman"/>
        <family val="1"/>
      </rPr>
      <t xml:space="preserve">Count the total number of transactions using </t>
    </r>
    <r>
      <rPr>
        <b/>
        <sz val="12"/>
        <color theme="1"/>
        <rFont val="Times New Roman"/>
        <family val="1"/>
      </rPr>
      <t>COUNT</t>
    </r>
    <r>
      <rPr>
        <sz val="12"/>
        <color theme="1"/>
        <rFont val="Times New Roman"/>
        <family val="1"/>
      </rPr>
      <t>.</t>
    </r>
  </si>
  <si>
    <r>
      <t>7.</t>
    </r>
    <r>
      <rPr>
        <sz val="7"/>
        <color theme="1"/>
        <rFont val="Times New Roman"/>
        <family val="1"/>
      </rPr>
      <t xml:space="preserve">     </t>
    </r>
    <r>
      <rPr>
        <sz val="12"/>
        <color theme="1"/>
        <rFont val="Times New Roman"/>
        <family val="1"/>
      </rPr>
      <t>Add a column for sales tax (10% of the sales value) using formulas.</t>
    </r>
  </si>
  <si>
    <r>
      <t>8.</t>
    </r>
    <r>
      <rPr>
        <sz val="7"/>
        <color theme="1"/>
        <rFont val="Times New Roman"/>
        <family val="1"/>
      </rPr>
      <t xml:space="preserve">     </t>
    </r>
    <r>
      <rPr>
        <sz val="12"/>
        <color theme="1"/>
        <rFont val="Times New Roman"/>
        <family val="1"/>
      </rPr>
      <t>Calculate the total revenue (sales + sales tax) for each product.</t>
    </r>
  </si>
  <si>
    <r>
      <t>9.</t>
    </r>
    <r>
      <rPr>
        <sz val="7"/>
        <color theme="1"/>
        <rFont val="Times New Roman"/>
        <family val="1"/>
      </rPr>
      <t xml:space="preserve">     </t>
    </r>
    <r>
      <rPr>
        <sz val="12"/>
        <color theme="1"/>
        <rFont val="Times New Roman"/>
        <family val="1"/>
      </rPr>
      <t>Use conditional formatting to highlight sales greater than $2,000.</t>
    </r>
  </si>
  <si>
    <r>
      <t>10.</t>
    </r>
    <r>
      <rPr>
        <sz val="7"/>
        <color theme="1"/>
        <rFont val="Times New Roman"/>
        <family val="1"/>
      </rPr>
      <t xml:space="preserve">  </t>
    </r>
    <r>
      <rPr>
        <sz val="12"/>
        <color theme="1"/>
        <rFont val="Times New Roman"/>
        <family val="1"/>
      </rPr>
      <t>Sort the data by Sales in descending Order.</t>
    </r>
  </si>
  <si>
    <t>Assignment 2: Logical Functions</t>
  </si>
  <si>
    <r>
      <t xml:space="preserve">1. Add a column to determine if sales exceed $2,000 using </t>
    </r>
    <r>
      <rPr>
        <b/>
        <sz val="12"/>
        <color theme="1"/>
        <rFont val="Times New Roman"/>
        <family val="1"/>
      </rPr>
      <t>IF</t>
    </r>
    <r>
      <rPr>
        <sz val="12"/>
        <color theme="1"/>
        <rFont val="Times New Roman"/>
        <family val="1"/>
      </rPr>
      <t>.</t>
    </r>
  </si>
  <si>
    <r>
      <t xml:space="preserve">2. Create a column to categorize sales as "High", "Medium", or "Low" based on thresholds using nested </t>
    </r>
    <r>
      <rPr>
        <b/>
        <sz val="12"/>
        <color theme="1"/>
        <rFont val="Times New Roman"/>
        <family val="1"/>
      </rPr>
      <t>IF</t>
    </r>
    <r>
      <rPr>
        <sz val="12"/>
        <color theme="1"/>
        <rFont val="Times New Roman"/>
        <family val="1"/>
      </rPr>
      <t xml:space="preserve"> statements.</t>
    </r>
  </si>
  <si>
    <r>
      <t xml:space="preserve">3. Use </t>
    </r>
    <r>
      <rPr>
        <b/>
        <sz val="12"/>
        <color theme="1"/>
        <rFont val="Times New Roman"/>
        <family val="1"/>
      </rPr>
      <t>AND</t>
    </r>
    <r>
      <rPr>
        <sz val="12"/>
        <color theme="1"/>
        <rFont val="Times New Roman"/>
        <family val="1"/>
      </rPr>
      <t xml:space="preserve"> to find transactions with sales above $2,000 and tax above $200.</t>
    </r>
  </si>
  <si>
    <r>
      <t xml:space="preserve">4. Use </t>
    </r>
    <r>
      <rPr>
        <b/>
        <sz val="12"/>
        <color theme="1"/>
        <rFont val="Times New Roman"/>
        <family val="1"/>
      </rPr>
      <t>OR</t>
    </r>
    <r>
      <rPr>
        <sz val="12"/>
        <color theme="1"/>
        <rFont val="Times New Roman"/>
        <family val="1"/>
      </rPr>
      <t xml:space="preserve"> to flag sales below $1,000 or above $3,500.</t>
    </r>
  </si>
  <si>
    <r>
      <t xml:space="preserve">5. Calculate a bonus for sales exceeding $2,000 using </t>
    </r>
    <r>
      <rPr>
        <b/>
        <sz val="12"/>
        <color theme="1"/>
        <rFont val="Times New Roman"/>
        <family val="1"/>
      </rPr>
      <t>IF</t>
    </r>
    <r>
      <rPr>
        <sz val="12"/>
        <color theme="1"/>
        <rFont val="Times New Roman"/>
        <family val="1"/>
      </rPr>
      <t xml:space="preserve"> (e.g., 5% bonus).</t>
    </r>
  </si>
  <si>
    <r>
      <t xml:space="preserve">6. Identify transactions in the first quarter using </t>
    </r>
    <r>
      <rPr>
        <b/>
        <sz val="12"/>
        <color theme="1"/>
        <rFont val="Times New Roman"/>
        <family val="1"/>
      </rPr>
      <t>IF</t>
    </r>
    <r>
      <rPr>
        <sz val="12"/>
        <color theme="1"/>
        <rFont val="Times New Roman"/>
        <family val="1"/>
      </rPr>
      <t xml:space="preserve"> and date functions.</t>
    </r>
  </si>
  <si>
    <t>7. Add a formula to determine if sales are above average.</t>
  </si>
  <si>
    <r>
      <t xml:space="preserve">8. Use </t>
    </r>
    <r>
      <rPr>
        <b/>
        <sz val="12"/>
        <color theme="1"/>
        <rFont val="Times New Roman"/>
        <family val="1"/>
      </rPr>
      <t>COUNTIF</t>
    </r>
    <r>
      <rPr>
        <sz val="12"/>
        <color theme="1"/>
        <rFont val="Times New Roman"/>
        <family val="1"/>
      </rPr>
      <t xml:space="preserve"> to count the number of "High" sales categories.</t>
    </r>
  </si>
  <si>
    <r>
      <t xml:space="preserve">9. Use </t>
    </r>
    <r>
      <rPr>
        <b/>
        <sz val="12"/>
        <color theme="1"/>
        <rFont val="Times New Roman"/>
        <family val="1"/>
      </rPr>
      <t>IFERROR</t>
    </r>
    <r>
      <rPr>
        <sz val="12"/>
        <color theme="1"/>
        <rFont val="Times New Roman"/>
        <family val="1"/>
      </rPr>
      <t xml:space="preserve"> to handle errors in a formula.</t>
    </r>
  </si>
  <si>
    <t>1. Create a bar chart for total sales per product.</t>
  </si>
  <si>
    <t>2. Add data labels to the bar chart.</t>
  </si>
  <si>
    <t>3. Create a pie chart showing the percentage of sales by category.</t>
  </si>
  <si>
    <t>4. Build a line chart to display sales trends over time.</t>
  </si>
  <si>
    <t>5. Create a scatter plot for sales vs. sales tax.</t>
  </si>
  <si>
    <t>6. Use a combo chart to display sales and revenue on the same graph.</t>
  </si>
  <si>
    <t>7. Apply a slicer to filter data in a PivotChart.</t>
  </si>
  <si>
    <t>8. Format the charts with titles, legends, and colors.</t>
  </si>
  <si>
    <t>9. Add a trendline to the line chart and display its equation.</t>
  </si>
  <si>
    <t>10. Save each chart on a separate worksheet.</t>
  </si>
  <si>
    <t>Assignment 4: Pivot Tables</t>
  </si>
  <si>
    <t>1. Create a Pivot Table summarizing total sales by product.</t>
  </si>
  <si>
    <t>2. Add a filter for sales regions.</t>
  </si>
  <si>
    <t>3. Add columns for sales tax and total revenue in the Pivot Table.</t>
  </si>
  <si>
    <t>4. Group data by month to show monthly sales trends.</t>
  </si>
  <si>
    <t>5. Sort the Pivot Table by total revenue in descending order.</t>
  </si>
  <si>
    <t>6. Add a slicer for product categories.</t>
  </si>
  <si>
    <t>7. Create a Pivot Chart based on the Pivot Table.</t>
  </si>
  <si>
    <t>8. Apply conditional formatting to the Pivot Table.</t>
  </si>
  <si>
    <t>9. Show average sales instead of total sales in the Pivot Table.</t>
  </si>
  <si>
    <t>10. Add a calculated field for profit (total sales - expenses).</t>
  </si>
  <si>
    <t>Assignment 5: Advanced Functions</t>
  </si>
  <si>
    <r>
      <t xml:space="preserve">1. Use </t>
    </r>
    <r>
      <rPr>
        <b/>
        <sz val="12"/>
        <color theme="1"/>
        <rFont val="Times New Roman"/>
        <family val="1"/>
      </rPr>
      <t>VLOOKUP</t>
    </r>
    <r>
      <rPr>
        <sz val="12"/>
        <color theme="1"/>
        <rFont val="Times New Roman"/>
        <family val="1"/>
      </rPr>
      <t xml:space="preserve"> to retrieve product details from another sheet.</t>
    </r>
  </si>
  <si>
    <r>
      <t xml:space="preserve">2. Use </t>
    </r>
    <r>
      <rPr>
        <b/>
        <sz val="12"/>
        <color theme="1"/>
        <rFont val="Times New Roman"/>
        <family val="1"/>
      </rPr>
      <t>HLOOKUP</t>
    </r>
    <r>
      <rPr>
        <sz val="12"/>
        <color theme="1"/>
        <rFont val="Times New Roman"/>
        <family val="1"/>
      </rPr>
      <t xml:space="preserve"> to find tax rates based on a range.</t>
    </r>
  </si>
  <si>
    <r>
      <t xml:space="preserve">3. Combine </t>
    </r>
    <r>
      <rPr>
        <b/>
        <sz val="12"/>
        <color theme="1"/>
        <rFont val="Times New Roman"/>
        <family val="1"/>
      </rPr>
      <t>INDEX</t>
    </r>
    <r>
      <rPr>
        <sz val="12"/>
        <color theme="1"/>
        <rFont val="Times New Roman"/>
        <family val="1"/>
      </rPr>
      <t xml:space="preserve"> and </t>
    </r>
    <r>
      <rPr>
        <b/>
        <sz val="12"/>
        <color theme="1"/>
        <rFont val="Times New Roman"/>
        <family val="1"/>
      </rPr>
      <t>MATCH</t>
    </r>
    <r>
      <rPr>
        <sz val="12"/>
        <color theme="1"/>
        <rFont val="Times New Roman"/>
        <family val="1"/>
      </rPr>
      <t xml:space="preserve"> to find specific data points.</t>
    </r>
  </si>
  <si>
    <r>
      <t xml:space="preserve">4. Use </t>
    </r>
    <r>
      <rPr>
        <b/>
        <sz val="12"/>
        <color theme="1"/>
        <rFont val="Times New Roman"/>
        <family val="1"/>
      </rPr>
      <t>TEXT</t>
    </r>
    <r>
      <rPr>
        <sz val="12"/>
        <color theme="1"/>
        <rFont val="Times New Roman"/>
        <family val="1"/>
      </rPr>
      <t xml:space="preserve"> to format dates and numbers.</t>
    </r>
  </si>
  <si>
    <r>
      <t xml:space="preserve">5. Use </t>
    </r>
    <r>
      <rPr>
        <b/>
        <sz val="12"/>
        <color theme="1"/>
        <rFont val="Times New Roman"/>
        <family val="1"/>
      </rPr>
      <t>LEFT</t>
    </r>
    <r>
      <rPr>
        <sz val="12"/>
        <color theme="1"/>
        <rFont val="Times New Roman"/>
        <family val="1"/>
      </rPr>
      <t xml:space="preserve">, </t>
    </r>
    <r>
      <rPr>
        <b/>
        <sz val="12"/>
        <color theme="1"/>
        <rFont val="Times New Roman"/>
        <family val="1"/>
      </rPr>
      <t>RIGHT</t>
    </r>
    <r>
      <rPr>
        <sz val="12"/>
        <color theme="1"/>
        <rFont val="Times New Roman"/>
        <family val="1"/>
      </rPr>
      <t xml:space="preserve">, and </t>
    </r>
    <r>
      <rPr>
        <b/>
        <sz val="12"/>
        <color theme="1"/>
        <rFont val="Times New Roman"/>
        <family val="1"/>
      </rPr>
      <t>MID</t>
    </r>
    <r>
      <rPr>
        <sz val="12"/>
        <color theme="1"/>
        <rFont val="Times New Roman"/>
        <family val="1"/>
      </rPr>
      <t xml:space="preserve"> to extract parts of text data.</t>
    </r>
  </si>
  <si>
    <r>
      <t xml:space="preserve">6. Apply </t>
    </r>
    <r>
      <rPr>
        <b/>
        <sz val="12"/>
        <color theme="1"/>
        <rFont val="Times New Roman"/>
        <family val="1"/>
      </rPr>
      <t>CONCATENATE</t>
    </r>
    <r>
      <rPr>
        <sz val="12"/>
        <color theme="1"/>
        <rFont val="Times New Roman"/>
        <family val="1"/>
      </rPr>
      <t xml:space="preserve"> (or </t>
    </r>
    <r>
      <rPr>
        <b/>
        <sz val="12"/>
        <color theme="1"/>
        <rFont val="Times New Roman"/>
        <family val="1"/>
      </rPr>
      <t>TEXTJOIN</t>
    </r>
    <r>
      <rPr>
        <sz val="12"/>
        <color theme="1"/>
        <rFont val="Times New Roman"/>
        <family val="1"/>
      </rPr>
      <t>) to merge text fields.</t>
    </r>
  </si>
  <si>
    <r>
      <t xml:space="preserve">7. Use </t>
    </r>
    <r>
      <rPr>
        <b/>
        <sz val="12"/>
        <color theme="1"/>
        <rFont val="Times New Roman"/>
        <family val="1"/>
      </rPr>
      <t>LEN</t>
    </r>
    <r>
      <rPr>
        <sz val="12"/>
        <color theme="1"/>
        <rFont val="Times New Roman"/>
        <family val="1"/>
      </rPr>
      <t xml:space="preserve"> to find the length of product descriptions.</t>
    </r>
  </si>
  <si>
    <r>
      <t xml:space="preserve">8. Use </t>
    </r>
    <r>
      <rPr>
        <b/>
        <sz val="12"/>
        <color theme="1"/>
        <rFont val="Times New Roman"/>
        <family val="1"/>
      </rPr>
      <t>TRIM</t>
    </r>
    <r>
      <rPr>
        <sz val="12"/>
        <color theme="1"/>
        <rFont val="Times New Roman"/>
        <family val="1"/>
      </rPr>
      <t xml:space="preserve"> to clean up extra spaces in text fields.</t>
    </r>
  </si>
  <si>
    <r>
      <t xml:space="preserve">9. Use </t>
    </r>
    <r>
      <rPr>
        <b/>
        <sz val="12"/>
        <color theme="1"/>
        <rFont val="Times New Roman"/>
        <family val="1"/>
      </rPr>
      <t>SUBTOTAL</t>
    </r>
    <r>
      <rPr>
        <sz val="12"/>
        <color theme="1"/>
        <rFont val="Times New Roman"/>
        <family val="1"/>
      </rPr>
      <t xml:space="preserve"> to calculate totals for filtered data.</t>
    </r>
  </si>
  <si>
    <r>
      <t xml:space="preserve">10. Use </t>
    </r>
    <r>
      <rPr>
        <b/>
        <sz val="12"/>
        <color theme="1"/>
        <rFont val="Times New Roman"/>
        <family val="1"/>
      </rPr>
      <t>OFFSET</t>
    </r>
    <r>
      <rPr>
        <sz val="12"/>
        <color theme="1"/>
        <rFont val="Times New Roman"/>
        <family val="1"/>
      </rPr>
      <t xml:space="preserve"> to create dynamic ranges.</t>
    </r>
  </si>
  <si>
    <t>10. Highlight rows with "Low" sales using conditional formatting.</t>
  </si>
  <si>
    <t>Asignment 3: Data Visualization</t>
  </si>
  <si>
    <t>x</t>
  </si>
  <si>
    <t>Row Labels</t>
  </si>
  <si>
    <t>Grand Total</t>
  </si>
  <si>
    <t>Sum of Total Sales Value</t>
  </si>
  <si>
    <t>Sum of Total Revenue</t>
  </si>
  <si>
    <t xml:space="preserve">                                                                                                                                                                                                       </t>
  </si>
  <si>
    <t>Done</t>
  </si>
  <si>
    <t>I2:I12</t>
  </si>
  <si>
    <r>
      <t>5.</t>
    </r>
    <r>
      <rPr>
        <sz val="7"/>
        <color theme="1"/>
        <rFont val="Times New Roman"/>
        <family val="1"/>
      </rPr>
      <t xml:space="preserve">     </t>
    </r>
    <r>
      <rPr>
        <sz val="12"/>
        <color theme="1"/>
        <rFont val="Times New Roman"/>
        <family val="1"/>
      </rPr>
      <t xml:space="preserve">Identify the minimum sales value using </t>
    </r>
    <r>
      <rPr>
        <b/>
        <sz val="12"/>
        <color theme="1"/>
        <rFont val="Times New Roman"/>
        <family val="1"/>
      </rPr>
      <t>MAX</t>
    </r>
    <r>
      <rPr>
        <sz val="12"/>
        <color theme="1"/>
        <rFont val="Times New Roman"/>
        <family val="1"/>
      </rPr>
      <t>.</t>
    </r>
  </si>
  <si>
    <r>
      <t>4.</t>
    </r>
    <r>
      <rPr>
        <sz val="7"/>
        <color theme="1"/>
        <rFont val="Times New Roman"/>
        <family val="1"/>
      </rPr>
      <t xml:space="preserve">     </t>
    </r>
    <r>
      <rPr>
        <sz val="12"/>
        <color theme="1"/>
        <rFont val="Times New Roman"/>
        <family val="1"/>
      </rPr>
      <t xml:space="preserve">Identify the maximum sales value using </t>
    </r>
    <r>
      <rPr>
        <b/>
        <sz val="12"/>
        <color theme="1"/>
        <rFont val="Times New Roman"/>
        <family val="1"/>
      </rPr>
      <t>MIN</t>
    </r>
    <r>
      <rPr>
        <sz val="12"/>
        <color theme="1"/>
        <rFont val="Times New Roman"/>
        <family val="1"/>
      </rPr>
      <t>.</t>
    </r>
  </si>
  <si>
    <t>J2:J12</t>
  </si>
  <si>
    <t>K2:K12</t>
  </si>
  <si>
    <t>L2:L12</t>
  </si>
  <si>
    <t>M2:M12</t>
  </si>
  <si>
    <t>N2:N12</t>
  </si>
  <si>
    <t>O2:O12</t>
  </si>
  <si>
    <t>P2:P12</t>
  </si>
  <si>
    <t>Q2:Q12</t>
  </si>
  <si>
    <t>R2:R12</t>
  </si>
  <si>
    <t>B17:H34</t>
  </si>
  <si>
    <t>I21:H34</t>
  </si>
  <si>
    <t>K18:N34</t>
  </si>
  <si>
    <t>B35:G50</t>
  </si>
  <si>
    <t>TotalSalesByProduct ' A3:B14</t>
  </si>
  <si>
    <t>Sum of Sales ($)</t>
  </si>
  <si>
    <t>FilteronRegion A1:B9</t>
  </si>
  <si>
    <t>MonthlySalesTrends A3:B13</t>
  </si>
  <si>
    <t>T011</t>
  </si>
  <si>
    <t>VLOOKUP_HLOOKUP B3:R4</t>
  </si>
  <si>
    <t>VLOOKUP_HLOOKUP B8:C9</t>
  </si>
  <si>
    <t>Total Sales</t>
  </si>
  <si>
    <t xml:space="preserve">Total Revenue </t>
  </si>
  <si>
    <t>ComboChartSalesRevenue $D$3:$F$19</t>
  </si>
  <si>
    <t>ComboChartSalesRevenue $G$3:$I$19</t>
  </si>
  <si>
    <t>TotalSalesRevenueSortDesc!A1:B12</t>
  </si>
  <si>
    <t>Average of Total Revenue2</t>
  </si>
  <si>
    <t>Remove the unwanted space between word</t>
  </si>
  <si>
    <t>return the length of the word</t>
  </si>
  <si>
    <t>extract the left , right and mid word from another word</t>
  </si>
  <si>
    <t xml:space="preserve">join the two words </t>
  </si>
  <si>
    <t>Index</t>
  </si>
  <si>
    <t>Match</t>
  </si>
  <si>
    <t>Index+Match</t>
  </si>
  <si>
    <t>ProductData !O16:Q17</t>
  </si>
  <si>
    <t>Average(hidden rows ignore and include)</t>
  </si>
  <si>
    <t>ProductData !O21:O23 (Include hidden row and ignore hidden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</si>
</sst>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8" x14ac:knownFonts="1">
    <font>
      <sz val="11"/>
      <color theme="1"/>
      <name val="Calibri"/>
      <family val="2"/>
      <scheme val="minor"/>
    </font>
    <font>
      <b/>
      <sz val="12"/>
      <color rgb="FFFF0000"/>
      <name val="Calibri"/>
      <family val="2"/>
      <scheme val="minor"/>
    </font>
    <font>
      <b/>
      <sz val="11"/>
      <color rgb="FFFF0000"/>
      <name val="Calibri"/>
      <family val="2"/>
      <scheme val="minor"/>
    </font>
    <font>
      <sz val="12"/>
      <color theme="1"/>
      <name val="Times New Roman"/>
      <family val="1"/>
    </font>
    <font>
      <b/>
      <sz val="13.5"/>
      <color theme="1"/>
      <name val="Times New Roman"/>
      <family val="1"/>
    </font>
    <font>
      <sz val="7"/>
      <color theme="1"/>
      <name val="Times New Roman"/>
      <family val="1"/>
    </font>
    <font>
      <b/>
      <sz val="12"/>
      <color theme="1"/>
      <name val="Times New Roman"/>
      <family val="1"/>
    </font>
    <font>
      <b/>
      <sz val="13"/>
      <color theme="1"/>
      <name val="Times New Roman"/>
      <family val="1"/>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0" fontId="0" fillId="0" borderId="1" xfId="0" applyBorder="1" applyAlignment="1">
      <alignment vertical="center" wrapText="1"/>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1" xfId="0" applyBorder="1" applyAlignment="1">
      <alignment vertical="center"/>
    </xf>
    <xf numFmtId="0" fontId="0" fillId="0" borderId="5" xfId="0" applyBorder="1" applyAlignment="1">
      <alignment vertical="center"/>
    </xf>
    <xf numFmtId="0" fontId="2" fillId="2" borderId="1" xfId="0" applyFont="1" applyFill="1" applyBorder="1" applyAlignment="1">
      <alignment horizontal="center" vertical="center"/>
    </xf>
    <xf numFmtId="0" fontId="0" fillId="0" borderId="0" xfId="0" applyBorder="1" applyAlignment="1">
      <alignment horizontal="center" vertical="center"/>
    </xf>
    <xf numFmtId="0" fontId="1" fillId="2" borderId="0" xfId="0" applyFont="1" applyFill="1" applyBorder="1" applyAlignment="1">
      <alignment vertical="center" wrapText="1"/>
    </xf>
    <xf numFmtId="0" fontId="0" fillId="0" borderId="0" xfId="0" applyFill="1" applyBorder="1" applyAlignment="1">
      <alignment vertical="center"/>
    </xf>
    <xf numFmtId="9" fontId="0" fillId="0" borderId="0" xfId="0" applyNumberFormat="1"/>
    <xf numFmtId="0" fontId="1" fillId="2" borderId="13" xfId="0" applyFont="1" applyFill="1" applyBorder="1" applyAlignment="1">
      <alignment horizontal="center" vertical="center" wrapText="1"/>
    </xf>
    <xf numFmtId="0" fontId="0" fillId="0" borderId="14" xfId="0" applyBorder="1"/>
    <xf numFmtId="0" fontId="0" fillId="0" borderId="15" xfId="0" applyBorder="1"/>
    <xf numFmtId="0" fontId="0" fillId="0" borderId="6" xfId="0" applyBorder="1"/>
    <xf numFmtId="0" fontId="1" fillId="2" borderId="12" xfId="0" applyFont="1" applyFill="1" applyBorder="1" applyAlignment="1">
      <alignment horizontal="center" vertical="center"/>
    </xf>
    <xf numFmtId="0" fontId="0" fillId="0" borderId="0" xfId="0" applyBorder="1"/>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0" borderId="16" xfId="0" applyBorder="1" applyAlignment="1">
      <alignment vertical="center"/>
    </xf>
    <xf numFmtId="0" fontId="4" fillId="0" borderId="0" xfId="0" applyFont="1" applyAlignment="1">
      <alignment vertical="center"/>
    </xf>
    <xf numFmtId="0" fontId="3" fillId="0" borderId="0" xfId="0" applyFont="1" applyAlignment="1">
      <alignment horizontal="left" vertical="center" indent="3"/>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xf>
    <xf numFmtId="0" fontId="0" fillId="0" borderId="0" xfId="0" applyFill="1" applyBorder="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1" fillId="2" borderId="19" xfId="0" applyFont="1" applyFill="1"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16" fontId="0" fillId="0" borderId="0" xfId="0" applyNumberFormat="1" applyAlignment="1">
      <alignment horizontal="left"/>
    </xf>
    <xf numFmtId="164" fontId="0" fillId="0" borderId="1" xfId="0" applyNumberFormat="1" applyBorder="1" applyAlignment="1">
      <alignment vertical="center"/>
    </xf>
    <xf numFmtId="164" fontId="0" fillId="0" borderId="17" xfId="0" applyNumberFormat="1" applyBorder="1" applyAlignment="1">
      <alignment vertical="center"/>
    </xf>
    <xf numFmtId="0" fontId="1" fillId="2" borderId="3" xfId="0" applyFont="1" applyFill="1" applyBorder="1" applyAlignment="1">
      <alignment horizontal="center" vertical="center"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20" fontId="0" fillId="0" borderId="0" xfId="0" applyNumberFormat="1"/>
    <xf numFmtId="0" fontId="0" fillId="0" borderId="0" xfId="0" quotePrefix="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0" xfId="0" applyAlignment="1">
      <alignment horizontal="center" vertical="center"/>
    </xf>
  </cellXfs>
  <cellStyles count="1">
    <cellStyle name="Normal" xfId="0" builtinId="0"/>
  </cellStyles>
  <dxfs count="18">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center" textRotation="0" wrapText="0" indent="0" justifyLastLine="0" shrinkToFit="0" readingOrder="0"/>
      <border diagonalUp="0" diagonalDown="0">
        <left style="medium">
          <color indexed="64"/>
        </left>
        <right/>
        <top/>
        <bottom/>
        <vertical/>
        <horizontal/>
      </border>
    </dxf>
    <dxf>
      <alignment horizontal="general"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numFmt numFmtId="164"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bottom style="medium">
          <color indexed="64"/>
        </bottom>
      </border>
    </dxf>
    <dxf>
      <font>
        <b/>
        <i val="0"/>
        <strike val="0"/>
        <condense val="0"/>
        <extend val="0"/>
        <outline val="0"/>
        <shadow val="0"/>
        <u val="none"/>
        <vertAlign val="baseline"/>
        <sz val="12"/>
        <color rgb="FFFF0000"/>
        <name val="Calibri"/>
        <scheme val="minor"/>
      </font>
      <fill>
        <patternFill patternType="solid">
          <fgColor indexed="64"/>
          <bgColor rgb="FFFFFF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[AdvanceTask1.xlsx]ComboChartSalesRevenue!ComboChartSalesRevenue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Sales Vs Total Revenue</a:t>
            </a:r>
          </a:p>
        </c:rich>
      </c:tx>
      <c:layout>
        <c:manualLayout>
          <c:xMode val="edge"/>
          <c:yMode val="edge"/>
          <c:x val="7.2027777777777774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manualLayout>
          <c:layoutTarget val="inner"/>
          <c:xMode val="edge"/>
          <c:yMode val="edge"/>
          <c:x val="0.11468689113247348"/>
          <c:y val="0.12139850443222899"/>
          <c:w val="0.85876628343236239"/>
          <c:h val="0.55174367355024023"/>
        </c:manualLayout>
      </c:layout>
      <c:barChart>
        <c:barDir val="col"/>
        <c:grouping val="clustered"/>
        <c:varyColors val="0"/>
        <c:ser>
          <c:idx val="0"/>
          <c:order val="0"/>
          <c:tx>
            <c:strRef>
              <c:f>ComboChartSalesRevenue!$B$3</c:f>
              <c:strCache>
                <c:ptCount val="1"/>
                <c:pt idx="0">
                  <c:v>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ComboChartSalesRevenue!$A$4:$A$8</c:f>
              <c:strCache>
                <c:ptCount val="5"/>
                <c:pt idx="0">
                  <c:v>Air Conditioner</c:v>
                </c:pt>
                <c:pt idx="1">
                  <c:v>Camera</c:v>
                </c:pt>
                <c:pt idx="2">
                  <c:v>Microwave</c:v>
                </c:pt>
                <c:pt idx="3">
                  <c:v>Smartphone</c:v>
                </c:pt>
                <c:pt idx="4">
                  <c:v>TV</c:v>
                </c:pt>
              </c:strCache>
            </c:strRef>
          </c:cat>
          <c:val>
            <c:numRef>
              <c:f>ComboChartSalesRevenue!$B$4:$B$8</c:f>
              <c:numCache>
                <c:formatCode>General</c:formatCode>
                <c:ptCount val="5"/>
                <c:pt idx="0">
                  <c:v>2000</c:v>
                </c:pt>
                <c:pt idx="1">
                  <c:v>800</c:v>
                </c:pt>
                <c:pt idx="2">
                  <c:v>1500</c:v>
                </c:pt>
                <c:pt idx="3">
                  <c:v>4000</c:v>
                </c:pt>
                <c:pt idx="4">
                  <c:v>900</c:v>
                </c:pt>
              </c:numCache>
            </c:numRef>
          </c:val>
          <c:extLst>
            <c:ext xmlns:c16="http://schemas.microsoft.com/office/drawing/2014/chart" uri="{C3380CC4-5D6E-409C-BE32-E72D297353CC}">
              <c16:uniqueId val="{00000000-BBFC-448C-A175-DD1895AC2261}"/>
            </c:ext>
          </c:extLst>
        </c:ser>
        <c:dLbls>
          <c:showLegendKey val="0"/>
          <c:showVal val="0"/>
          <c:showCatName val="0"/>
          <c:showSerName val="0"/>
          <c:showPercent val="0"/>
          <c:showBubbleSize val="0"/>
        </c:dLbls>
        <c:gapWidth val="219"/>
        <c:overlap val="-27"/>
        <c:axId val="541371920"/>
        <c:axId val="541380120"/>
      </c:barChart>
      <c:lineChart>
        <c:grouping val="standard"/>
        <c:varyColors val="0"/>
        <c:ser>
          <c:idx val="1"/>
          <c:order val="1"/>
          <c:tx>
            <c:strRef>
              <c:f>ComboChartSalesRevenue!$C$3</c:f>
              <c:strCache>
                <c:ptCount val="1"/>
                <c:pt idx="0">
                  <c:v>Total Revenue </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ComboChartSalesRevenue!$A$4:$A$8</c:f>
              <c:strCache>
                <c:ptCount val="5"/>
                <c:pt idx="0">
                  <c:v>Air Conditioner</c:v>
                </c:pt>
                <c:pt idx="1">
                  <c:v>Camera</c:v>
                </c:pt>
                <c:pt idx="2">
                  <c:v>Microwave</c:v>
                </c:pt>
                <c:pt idx="3">
                  <c:v>Smartphone</c:v>
                </c:pt>
                <c:pt idx="4">
                  <c:v>TV</c:v>
                </c:pt>
              </c:strCache>
            </c:strRef>
          </c:cat>
          <c:val>
            <c:numRef>
              <c:f>ComboChartSalesRevenue!$C$4:$C$8</c:f>
              <c:numCache>
                <c:formatCode>General</c:formatCode>
                <c:ptCount val="5"/>
                <c:pt idx="0">
                  <c:v>2200</c:v>
                </c:pt>
                <c:pt idx="1">
                  <c:v>880</c:v>
                </c:pt>
                <c:pt idx="2">
                  <c:v>1650</c:v>
                </c:pt>
                <c:pt idx="3">
                  <c:v>4400</c:v>
                </c:pt>
                <c:pt idx="4">
                  <c:v>990</c:v>
                </c:pt>
              </c:numCache>
            </c:numRef>
          </c:val>
          <c:smooth val="0"/>
          <c:extLst>
            <c:ext xmlns:c16="http://schemas.microsoft.com/office/drawing/2014/chart" uri="{C3380CC4-5D6E-409C-BE32-E72D297353CC}">
              <c16:uniqueId val="{00000001-BBFC-448C-A175-DD1895AC2261}"/>
            </c:ext>
          </c:extLst>
        </c:ser>
        <c:dLbls>
          <c:showLegendKey val="0"/>
          <c:showVal val="0"/>
          <c:showCatName val="0"/>
          <c:showSerName val="0"/>
          <c:showPercent val="0"/>
          <c:showBubbleSize val="0"/>
        </c:dLbls>
        <c:marker val="1"/>
        <c:smooth val="0"/>
        <c:axId val="541371920"/>
        <c:axId val="541380120"/>
      </c:lineChart>
      <c:valAx>
        <c:axId val="541380120"/>
        <c:scaling>
          <c:orientation val="minMax"/>
          <c:max val="5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Total Sales &amp; Total Revenue</a:t>
                </a:r>
              </a:p>
            </c:rich>
          </c:tx>
          <c:layout>
            <c:manualLayout>
              <c:xMode val="edge"/>
              <c:yMode val="edge"/>
              <c:x val="2.2160765180426062E-4"/>
              <c:y val="9.8760626619785755E-2"/>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371920"/>
        <c:crosses val="autoZero"/>
        <c:crossBetween val="between"/>
      </c:valAx>
      <c:catAx>
        <c:axId val="54137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Product</a:t>
                </a:r>
                <a:endParaRPr lang="en-US"/>
              </a:p>
            </c:rich>
          </c:tx>
          <c:layout>
            <c:manualLayout>
              <c:xMode val="edge"/>
              <c:yMode val="edge"/>
              <c:x val="0.47982907427982546"/>
              <c:y val="0.94043777546674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380120"/>
        <c:crosses val="autoZero"/>
        <c:auto val="1"/>
        <c:lblAlgn val="ctr"/>
        <c:lblOffset val="100"/>
        <c:noMultiLvlLbl val="0"/>
      </c:catAx>
      <c:spPr>
        <a:noFill/>
        <a:ln>
          <a:noFill/>
        </a:ln>
        <a:effectLst/>
      </c:spPr>
    </c:plotArea>
    <c:legend>
      <c:legendPos val="r"/>
      <c:layout>
        <c:manualLayout>
          <c:xMode val="edge"/>
          <c:yMode val="edge"/>
          <c:x val="0.53211023622047249"/>
          <c:y val="7.8630796150478571E-4"/>
          <c:w val="0.46788976377952757"/>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IN"/>
              <a:t>Total Sales Value Per Product</a:t>
            </a:r>
          </a:p>
        </c:rich>
      </c:tx>
      <c:overlay val="0"/>
    </c:title>
    <c:autoTitleDeleted val="0"/>
    <c:plotArea>
      <c:layout/>
      <c:barChart>
        <c:barDir val="bar"/>
        <c:grouping val="clustered"/>
        <c:varyColors val="0"/>
        <c:ser>
          <c:idx val="0"/>
          <c:order val="0"/>
          <c:tx>
            <c:strRef>
              <c:f>ProductData!$I$2</c:f>
              <c:strCache>
                <c:ptCount val="1"/>
                <c:pt idx="0">
                  <c:v>Total Sales Value</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ProductData!$C$3:$C$13</c:f>
              <c:strCache>
                <c:ptCount val="8"/>
                <c:pt idx="0">
                  <c:v>Washing Machine</c:v>
                </c:pt>
                <c:pt idx="1">
                  <c:v>Laptop</c:v>
                </c:pt>
                <c:pt idx="2">
                  <c:v>Smartphone</c:v>
                </c:pt>
                <c:pt idx="3">
                  <c:v>Refrigerator</c:v>
                </c:pt>
                <c:pt idx="4">
                  <c:v>Air Conditioner</c:v>
                </c:pt>
                <c:pt idx="5">
                  <c:v>TV</c:v>
                </c:pt>
                <c:pt idx="6">
                  <c:v>Camera</c:v>
                </c:pt>
                <c:pt idx="7">
                  <c:v>Blender</c:v>
                </c:pt>
              </c:strCache>
            </c:strRef>
          </c:cat>
          <c:val>
            <c:numRef>
              <c:f>ProductData!$I$3:$I$13</c:f>
              <c:numCache>
                <c:formatCode>General</c:formatCode>
                <c:ptCount val="8"/>
                <c:pt idx="0">
                  <c:v>7000</c:v>
                </c:pt>
                <c:pt idx="1">
                  <c:v>4500</c:v>
                </c:pt>
                <c:pt idx="2">
                  <c:v>4000</c:v>
                </c:pt>
                <c:pt idx="3">
                  <c:v>2400</c:v>
                </c:pt>
                <c:pt idx="4">
                  <c:v>2000</c:v>
                </c:pt>
                <c:pt idx="5">
                  <c:v>900</c:v>
                </c:pt>
                <c:pt idx="6">
                  <c:v>800</c:v>
                </c:pt>
                <c:pt idx="7">
                  <c:v>600</c:v>
                </c:pt>
              </c:numCache>
            </c:numRef>
          </c:val>
          <c:extLst>
            <c:ext xmlns:c16="http://schemas.microsoft.com/office/drawing/2014/chart" uri="{C3380CC4-5D6E-409C-BE32-E72D297353CC}">
              <c16:uniqueId val="{00000000-F116-4A4F-BEAC-7AE3D3A2E6F6}"/>
            </c:ext>
          </c:extLst>
        </c:ser>
        <c:dLbls>
          <c:dLblPos val="outEnd"/>
          <c:showLegendKey val="0"/>
          <c:showVal val="1"/>
          <c:showCatName val="0"/>
          <c:showSerName val="0"/>
          <c:showPercent val="0"/>
          <c:showBubbleSize val="0"/>
        </c:dLbls>
        <c:gapWidth val="150"/>
        <c:axId val="156856704"/>
        <c:axId val="156859008"/>
      </c:barChart>
      <c:catAx>
        <c:axId val="156856704"/>
        <c:scaling>
          <c:orientation val="minMax"/>
        </c:scaling>
        <c:delete val="0"/>
        <c:axPos val="l"/>
        <c:title>
          <c:tx>
            <c:rich>
              <a:bodyPr/>
              <a:lstStyle/>
              <a:p>
                <a:pPr>
                  <a:defRPr/>
                </a:pPr>
                <a:r>
                  <a:rPr lang="en-IN"/>
                  <a:t>Product Name</a:t>
                </a:r>
              </a:p>
            </c:rich>
          </c:tx>
          <c:layout>
            <c:manualLayout>
              <c:xMode val="edge"/>
              <c:yMode val="edge"/>
              <c:x val="1.9782393669634024E-2"/>
              <c:y val="0.35660563981226484"/>
            </c:manualLayout>
          </c:layout>
          <c:overlay val="0"/>
        </c:title>
        <c:numFmt formatCode="General" sourceLinked="0"/>
        <c:majorTickMark val="none"/>
        <c:minorTickMark val="none"/>
        <c:tickLblPos val="nextTo"/>
        <c:crossAx val="156859008"/>
        <c:crosses val="autoZero"/>
        <c:auto val="1"/>
        <c:lblAlgn val="ctr"/>
        <c:lblOffset val="100"/>
        <c:noMultiLvlLbl val="0"/>
      </c:catAx>
      <c:valAx>
        <c:axId val="156859008"/>
        <c:scaling>
          <c:orientation val="minMax"/>
        </c:scaling>
        <c:delete val="0"/>
        <c:axPos val="b"/>
        <c:majorGridlines/>
        <c:title>
          <c:tx>
            <c:rich>
              <a:bodyPr/>
              <a:lstStyle/>
              <a:p>
                <a:pPr>
                  <a:defRPr/>
                </a:pPr>
                <a:r>
                  <a:rPr lang="en-IN"/>
                  <a:t>Total Sales</a:t>
                </a:r>
              </a:p>
            </c:rich>
          </c:tx>
          <c:layout>
            <c:manualLayout>
              <c:xMode val="edge"/>
              <c:yMode val="edge"/>
              <c:x val="0.43364402839103383"/>
              <c:y val="0.9056751773305225"/>
            </c:manualLayout>
          </c:layout>
          <c:overlay val="0"/>
        </c:title>
        <c:numFmt formatCode="General" sourceLinked="1"/>
        <c:majorTickMark val="out"/>
        <c:minorTickMark val="none"/>
        <c:tickLblPos val="nextTo"/>
        <c:crossAx val="156856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ProductData!$J$19</c:f>
              <c:strCache>
                <c:ptCount val="1"/>
                <c:pt idx="0">
                  <c:v>Total Sales Value By Category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ProductData!$I$20:$I$21</c:f>
              <c:strCache>
                <c:ptCount val="2"/>
                <c:pt idx="0">
                  <c:v>Electronics</c:v>
                </c:pt>
                <c:pt idx="1">
                  <c:v>Appliances</c:v>
                </c:pt>
              </c:strCache>
            </c:strRef>
          </c:cat>
          <c:val>
            <c:numRef>
              <c:f>ProductData!$J$20:$J$21</c:f>
              <c:numCache>
                <c:formatCode>General</c:formatCode>
                <c:ptCount val="2"/>
                <c:pt idx="0">
                  <c:v>12600</c:v>
                </c:pt>
                <c:pt idx="1">
                  <c:v>12600</c:v>
                </c:pt>
              </c:numCache>
            </c:numRef>
          </c:val>
          <c:extLst>
            <c:ext xmlns:c16="http://schemas.microsoft.com/office/drawing/2014/chart" uri="{C3380CC4-5D6E-409C-BE32-E72D297353CC}">
              <c16:uniqueId val="{00000000-C4C7-4571-83CA-ED060762E6D4}"/>
            </c:ext>
          </c:extLst>
        </c:ser>
        <c:dLbls>
          <c:showLegendKey val="0"/>
          <c:showVal val="0"/>
          <c:showCatName val="0"/>
          <c:showSerName val="0"/>
          <c:showPercent val="1"/>
          <c:showBubbleSize val="0"/>
          <c:showLeaderLines val="1"/>
        </c:dLbls>
        <c:firstSliceAng val="0"/>
      </c:pieChart>
    </c:plotArea>
    <c:legend>
      <c:legendPos val="t"/>
      <c:overlay val="0"/>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IN" sz="1800" b="1" i="0" u="none" strike="noStrike" baseline="0">
                <a:effectLst/>
              </a:rPr>
              <a:t>Scatter Plot for Sales vs. Sales Tax.</a:t>
            </a:r>
            <a:endParaRPr lang="en-US"/>
          </a:p>
        </c:rich>
      </c:tx>
      <c:overlay val="0"/>
    </c:title>
    <c:autoTitleDeleted val="0"/>
    <c:plotArea>
      <c:layout/>
      <c:scatterChart>
        <c:scatterStyle val="lineMarker"/>
        <c:varyColors val="0"/>
        <c:ser>
          <c:idx val="0"/>
          <c:order val="0"/>
          <c:tx>
            <c:strRef>
              <c:f>ProductData!$J$2</c:f>
              <c:strCache>
                <c:ptCount val="1"/>
                <c:pt idx="0">
                  <c:v>Sales  Tax on Sales value</c:v>
                </c:pt>
              </c:strCache>
            </c:strRef>
          </c:tx>
          <c:xVal>
            <c:numRef>
              <c:f>ProductData!$I$3:$I$13</c:f>
              <c:numCache>
                <c:formatCode>General</c:formatCode>
                <c:ptCount val="8"/>
                <c:pt idx="0">
                  <c:v>7000</c:v>
                </c:pt>
                <c:pt idx="1">
                  <c:v>4500</c:v>
                </c:pt>
                <c:pt idx="2">
                  <c:v>4000</c:v>
                </c:pt>
                <c:pt idx="3">
                  <c:v>2400</c:v>
                </c:pt>
                <c:pt idx="4">
                  <c:v>2000</c:v>
                </c:pt>
                <c:pt idx="5">
                  <c:v>900</c:v>
                </c:pt>
                <c:pt idx="6">
                  <c:v>800</c:v>
                </c:pt>
                <c:pt idx="7">
                  <c:v>600</c:v>
                </c:pt>
              </c:numCache>
            </c:numRef>
          </c:xVal>
          <c:yVal>
            <c:numRef>
              <c:f>ProductData!$J$3:$J$13</c:f>
              <c:numCache>
                <c:formatCode>General</c:formatCode>
                <c:ptCount val="8"/>
                <c:pt idx="0">
                  <c:v>700</c:v>
                </c:pt>
                <c:pt idx="1">
                  <c:v>450</c:v>
                </c:pt>
                <c:pt idx="2">
                  <c:v>400</c:v>
                </c:pt>
                <c:pt idx="3">
                  <c:v>240</c:v>
                </c:pt>
                <c:pt idx="4">
                  <c:v>200</c:v>
                </c:pt>
                <c:pt idx="5">
                  <c:v>90</c:v>
                </c:pt>
                <c:pt idx="6">
                  <c:v>80</c:v>
                </c:pt>
                <c:pt idx="7">
                  <c:v>60</c:v>
                </c:pt>
              </c:numCache>
            </c:numRef>
          </c:yVal>
          <c:smooth val="0"/>
          <c:extLst>
            <c:ext xmlns:c16="http://schemas.microsoft.com/office/drawing/2014/chart" uri="{C3380CC4-5D6E-409C-BE32-E72D297353CC}">
              <c16:uniqueId val="{00000000-2EE1-4459-BD80-86283C8786D3}"/>
            </c:ext>
          </c:extLst>
        </c:ser>
        <c:dLbls>
          <c:showLegendKey val="0"/>
          <c:showVal val="0"/>
          <c:showCatName val="0"/>
          <c:showSerName val="0"/>
          <c:showPercent val="0"/>
          <c:showBubbleSize val="0"/>
        </c:dLbls>
        <c:axId val="179898624"/>
        <c:axId val="180000640"/>
      </c:scatterChart>
      <c:valAx>
        <c:axId val="179898624"/>
        <c:scaling>
          <c:orientation val="minMax"/>
        </c:scaling>
        <c:delete val="0"/>
        <c:axPos val="b"/>
        <c:title>
          <c:tx>
            <c:rich>
              <a:bodyPr/>
              <a:lstStyle/>
              <a:p>
                <a:pPr>
                  <a:defRPr/>
                </a:pPr>
                <a:r>
                  <a:rPr lang="en-IN"/>
                  <a:t>Total Sales Value</a:t>
                </a:r>
              </a:p>
            </c:rich>
          </c:tx>
          <c:overlay val="0"/>
        </c:title>
        <c:numFmt formatCode="General" sourceLinked="1"/>
        <c:majorTickMark val="none"/>
        <c:minorTickMark val="none"/>
        <c:tickLblPos val="nextTo"/>
        <c:crossAx val="180000640"/>
        <c:crosses val="autoZero"/>
        <c:crossBetween val="midCat"/>
      </c:valAx>
      <c:valAx>
        <c:axId val="180000640"/>
        <c:scaling>
          <c:orientation val="minMax"/>
        </c:scaling>
        <c:delete val="0"/>
        <c:axPos val="l"/>
        <c:majorGridlines/>
        <c:title>
          <c:tx>
            <c:rich>
              <a:bodyPr/>
              <a:lstStyle/>
              <a:p>
                <a:pPr>
                  <a:defRPr/>
                </a:pPr>
                <a:r>
                  <a:rPr lang="en-IN"/>
                  <a:t>Taxes on Sales</a:t>
                </a:r>
              </a:p>
            </c:rich>
          </c:tx>
          <c:overlay val="0"/>
        </c:title>
        <c:numFmt formatCode="General" sourceLinked="1"/>
        <c:majorTickMark val="none"/>
        <c:minorTickMark val="none"/>
        <c:tickLblPos val="nextTo"/>
        <c:crossAx val="1798986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ProductData!$I$2</c:f>
              <c:strCache>
                <c:ptCount val="1"/>
                <c:pt idx="0">
                  <c:v>Total Sales Value</c:v>
                </c:pt>
              </c:strCache>
            </c:strRef>
          </c:tx>
          <c:trendline>
            <c:trendlineType val="linear"/>
            <c:dispRSqr val="0"/>
            <c:dispEq val="0"/>
          </c:trendline>
          <c:cat>
            <c:numRef>
              <c:f>ProductData!$G$3:$G$13</c:f>
              <c:numCache>
                <c:formatCode>dd/mmm/yyyy</c:formatCode>
                <c:ptCount val="8"/>
                <c:pt idx="0">
                  <c:v>45945</c:v>
                </c:pt>
                <c:pt idx="1">
                  <c:v>45992</c:v>
                </c:pt>
                <c:pt idx="2">
                  <c:v>45750</c:v>
                </c:pt>
                <c:pt idx="3">
                  <c:v>45905</c:v>
                </c:pt>
                <c:pt idx="4">
                  <c:v>45833</c:v>
                </c:pt>
                <c:pt idx="5">
                  <c:v>45872</c:v>
                </c:pt>
                <c:pt idx="6">
                  <c:v>45706</c:v>
                </c:pt>
                <c:pt idx="7">
                  <c:v>45679</c:v>
                </c:pt>
              </c:numCache>
            </c:numRef>
          </c:cat>
          <c:val>
            <c:numRef>
              <c:f>ProductData!$I$3:$I$13</c:f>
              <c:numCache>
                <c:formatCode>General</c:formatCode>
                <c:ptCount val="8"/>
                <c:pt idx="0">
                  <c:v>7000</c:v>
                </c:pt>
                <c:pt idx="1">
                  <c:v>4500</c:v>
                </c:pt>
                <c:pt idx="2">
                  <c:v>4000</c:v>
                </c:pt>
                <c:pt idx="3">
                  <c:v>2400</c:v>
                </c:pt>
                <c:pt idx="4">
                  <c:v>2000</c:v>
                </c:pt>
                <c:pt idx="5">
                  <c:v>900</c:v>
                </c:pt>
                <c:pt idx="6">
                  <c:v>800</c:v>
                </c:pt>
                <c:pt idx="7">
                  <c:v>600</c:v>
                </c:pt>
              </c:numCache>
            </c:numRef>
          </c:val>
          <c:smooth val="0"/>
          <c:extLst>
            <c:ext xmlns:c16="http://schemas.microsoft.com/office/drawing/2014/chart" uri="{C3380CC4-5D6E-409C-BE32-E72D297353CC}">
              <c16:uniqueId val="{00000001-4BD3-4DF9-88BC-D161DD8FA6C8}"/>
            </c:ext>
          </c:extLst>
        </c:ser>
        <c:dLbls>
          <c:showLegendKey val="0"/>
          <c:showVal val="0"/>
          <c:showCatName val="0"/>
          <c:showSerName val="0"/>
          <c:showPercent val="0"/>
          <c:showBubbleSize val="0"/>
        </c:dLbls>
        <c:hiLowLines/>
        <c:marker val="1"/>
        <c:smooth val="0"/>
        <c:axId val="211736448"/>
        <c:axId val="211911040"/>
      </c:lineChart>
      <c:dateAx>
        <c:axId val="211736448"/>
        <c:scaling>
          <c:orientation val="minMax"/>
        </c:scaling>
        <c:delete val="0"/>
        <c:axPos val="b"/>
        <c:title>
          <c:tx>
            <c:rich>
              <a:bodyPr/>
              <a:lstStyle/>
              <a:p>
                <a:pPr>
                  <a:defRPr/>
                </a:pPr>
                <a:r>
                  <a:rPr lang="en-IN"/>
                  <a:t>Date/Time</a:t>
                </a:r>
              </a:p>
            </c:rich>
          </c:tx>
          <c:overlay val="0"/>
        </c:title>
        <c:numFmt formatCode="dd/mmm/yyyy" sourceLinked="1"/>
        <c:majorTickMark val="none"/>
        <c:minorTickMark val="none"/>
        <c:tickLblPos val="nextTo"/>
        <c:crossAx val="211911040"/>
        <c:crosses val="autoZero"/>
        <c:auto val="1"/>
        <c:lblOffset val="100"/>
        <c:baseTimeUnit val="days"/>
      </c:dateAx>
      <c:valAx>
        <c:axId val="211911040"/>
        <c:scaling>
          <c:orientation val="minMax"/>
        </c:scaling>
        <c:delete val="0"/>
        <c:axPos val="l"/>
        <c:title>
          <c:tx>
            <c:rich>
              <a:bodyPr/>
              <a:lstStyle/>
              <a:p>
                <a:pPr>
                  <a:defRPr/>
                </a:pPr>
                <a:r>
                  <a:rPr lang="en-IN"/>
                  <a:t>Sales</a:t>
                </a:r>
              </a:p>
            </c:rich>
          </c:tx>
          <c:layout>
            <c:manualLayout>
              <c:xMode val="edge"/>
              <c:yMode val="edge"/>
              <c:x val="2.2071875672774015E-2"/>
              <c:y val="0.38594466004752098"/>
            </c:manualLayout>
          </c:layout>
          <c:overlay val="0"/>
        </c:title>
        <c:numFmt formatCode="General" sourceLinked="1"/>
        <c:majorTickMark val="out"/>
        <c:minorTickMark val="none"/>
        <c:tickLblPos val="nextTo"/>
        <c:crossAx val="211736448"/>
        <c:crosses val="autoZero"/>
        <c:crossBetween val="between"/>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22860</xdr:colOff>
      <xdr:row>2</xdr:row>
      <xdr:rowOff>11430</xdr:rowOff>
    </xdr:from>
    <xdr:to>
      <xdr:col>5</xdr:col>
      <xdr:colOff>1661160</xdr:colOff>
      <xdr:row>18</xdr:row>
      <xdr:rowOff>152400</xdr:rowOff>
    </xdr:to>
    <xdr:graphicFrame macro="">
      <xdr:nvGraphicFramePr>
        <xdr:cNvPr id="2" name="Chart 1">
          <a:extLst>
            <a:ext uri="{FF2B5EF4-FFF2-40B4-BE49-F238E27FC236}">
              <a16:creationId xmlns:a16="http://schemas.microsoft.com/office/drawing/2014/main" id="{DBD21856-EF05-43D0-89CF-FB8691AB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2</xdr:row>
      <xdr:rowOff>15240</xdr:rowOff>
    </xdr:from>
    <xdr:to>
      <xdr:col>8</xdr:col>
      <xdr:colOff>586740</xdr:colOff>
      <xdr:row>18</xdr:row>
      <xdr:rowOff>167640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1511BA57-9F51-4DF9-995E-AC68400C2C3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536180" y="381000"/>
              <a:ext cx="179832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137160</xdr:rowOff>
    </xdr:from>
    <xdr:to>
      <xdr:col>7</xdr:col>
      <xdr:colOff>594360</xdr:colOff>
      <xdr:row>34</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21</xdr:row>
      <xdr:rowOff>99060</xdr:rowOff>
    </xdr:from>
    <xdr:to>
      <xdr:col>9</xdr:col>
      <xdr:colOff>1577340</xdr:colOff>
      <xdr:row>34</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143847</xdr:colOff>
      <xdr:row>18</xdr:row>
      <xdr:rowOff>138545</xdr:rowOff>
    </xdr:from>
    <xdr:to>
      <xdr:col>13</xdr:col>
      <xdr:colOff>1898073</xdr:colOff>
      <xdr:row>34</xdr:row>
      <xdr:rowOff>131046</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42583</xdr:colOff>
      <xdr:row>35</xdr:row>
      <xdr:rowOff>23756</xdr:rowOff>
    </xdr:from>
    <xdr:to>
      <xdr:col>6</xdr:col>
      <xdr:colOff>708211</xdr:colOff>
      <xdr:row>50</xdr:row>
      <xdr:rowOff>89647</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4.912729745367" createdVersion="4" refreshedVersion="4" minRefreshableVersion="3" recordCount="10" xr:uid="{00000000-000A-0000-FFFF-FFFF12000000}">
  <cacheSource type="worksheet">
    <worksheetSource ref="B2:I13" sheet="ProductData"/>
  </cacheSource>
  <cacheFields count="8">
    <cacheField name="Transaction ID" numFmtId="0">
      <sharedItems/>
    </cacheField>
    <cacheField name="Product" numFmtId="0">
      <sharedItems count="10">
        <s v="Laptop"/>
        <s v="Smartphone"/>
        <s v="Refrigerator"/>
        <s v="Tablet"/>
        <s v="Air Conditioner"/>
        <s v="Microwave"/>
        <s v="TV"/>
        <s v="Camera"/>
        <s v="Washing Machine"/>
        <s v="Blender"/>
      </sharedItems>
    </cacheField>
    <cacheField name="Category" numFmtId="0">
      <sharedItems/>
    </cacheField>
    <cacheField name="Region" numFmtId="0">
      <sharedItems/>
    </cacheField>
    <cacheField name="Sales ($)" numFmtId="0">
      <sharedItems containsSemiMixedTypes="0" containsString="0" containsNumber="1" containsInteger="1" minValue="300" maxValue="2000"/>
    </cacheField>
    <cacheField name="Date" numFmtId="16">
      <sharedItems containsSemiMixedTypes="0" containsNonDate="0" containsDate="1" containsString="0" minDate="2025-01-22T00:00:00" maxDate="2025-12-02T00:00:00"/>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4.914726736111" createdVersion="4" refreshedVersion="4" minRefreshableVersion="3" recordCount="10" xr:uid="{00000000-000A-0000-FFFF-FFFF1C000000}">
  <cacheSource type="worksheet">
    <worksheetSource name="Table1[[Transaction ID]:[Total Revenue]]"/>
  </cacheSource>
  <cacheFields count="10">
    <cacheField name="Transaction ID" numFmtId="0">
      <sharedItems count="10">
        <s v="T001"/>
        <s v="T002"/>
        <s v="T003"/>
        <s v="T008"/>
        <s v="T010"/>
        <s v="T006"/>
        <s v="T004"/>
        <s v="T007"/>
        <s v="T005"/>
        <s v="T009"/>
      </sharedItems>
    </cacheField>
    <cacheField name="Product" numFmtId="0">
      <sharedItems count="10">
        <s v="Laptop"/>
        <s v="Smartphone"/>
        <s v="Refrigerator"/>
        <s v="Tablet"/>
        <s v="Air Conditioner"/>
        <s v="Microwave"/>
        <s v="TV"/>
        <s v="Camera"/>
        <s v="Washing Machine"/>
        <s v="Blender"/>
      </sharedItems>
    </cacheField>
    <cacheField name="Category" numFmtId="0">
      <sharedItems count="2">
        <s v="Electronics"/>
        <s v="Appliances"/>
      </sharedItems>
    </cacheField>
    <cacheField name="Region" numFmtId="0">
      <sharedItems count="4">
        <s v="North"/>
        <s v="East"/>
        <s v="West"/>
        <s v="South"/>
      </sharedItems>
    </cacheField>
    <cacheField name="Sales ($)" numFmtId="0">
      <sharedItems containsSemiMixedTypes="0" containsString="0" containsNumber="1" containsInteger="1" minValue="300" maxValue="2000"/>
    </cacheField>
    <cacheField name="Date" numFmtId="16">
      <sharedItems containsSemiMixedTypes="0" containsNonDate="0" containsDate="1" containsString="0" minDate="2025-01-22T00:00:00" maxDate="2025-12-02T00:00:00" count="10">
        <d v="2025-12-01T00:00:00"/>
        <d v="2025-04-03T00:00:00"/>
        <d v="2025-09-05T00:00:00"/>
        <d v="2025-05-15T00:00:00"/>
        <d v="2025-06-25T00:00:00"/>
        <d v="2025-11-08T00:00:00"/>
        <d v="2025-08-03T00:00:00"/>
        <d v="2025-02-18T00:00:00"/>
        <d v="2025-10-12T00:00:00"/>
        <d v="2025-01-22T00:00:00"/>
      </sharedItems>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 name="Sales  Tax on Sales value" numFmtId="0">
      <sharedItems containsSemiMixedTypes="0" containsString="0" containsNumber="1" containsInteger="1" minValue="60" maxValue="450"/>
    </cacheField>
    <cacheField name="Total Revenue" numFmtId="0">
      <sharedItems containsSemiMixedTypes="0" containsString="0" containsNumber="1" containsInteger="1" minValue="660" maxValue="49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5.560177893516" createdVersion="4" refreshedVersion="4" minRefreshableVersion="3" recordCount="10" xr:uid="{00000000-000A-0000-FFFF-FFFF1D000000}">
  <cacheSource type="worksheet">
    <worksheetSource name="Table1"/>
  </cacheSource>
  <cacheFields count="17">
    <cacheField name="Transaction ID" numFmtId="0">
      <sharedItems count="10">
        <s v="T001"/>
        <s v="T002"/>
        <s v="T003"/>
        <s v="T008"/>
        <s v="T010"/>
        <s v="T006"/>
        <s v="T004"/>
        <s v="T007"/>
        <s v="T005"/>
        <s v="T009"/>
      </sharedItems>
    </cacheField>
    <cacheField name="Product" numFmtId="0">
      <sharedItems count="10">
        <s v="Laptop"/>
        <s v="Smartphone"/>
        <s v="Refrigerator"/>
        <s v="Tablet"/>
        <s v="Air Conditioner"/>
        <s v="Microwave"/>
        <s v="TV"/>
        <s v="Camera"/>
        <s v="Washing Machine"/>
        <s v="Blender"/>
      </sharedItems>
    </cacheField>
    <cacheField name="Category" numFmtId="0">
      <sharedItems count="2">
        <s v="Electronics"/>
        <s v="Appliances"/>
      </sharedItems>
    </cacheField>
    <cacheField name="Region" numFmtId="0">
      <sharedItems count="4">
        <s v="North"/>
        <s v="East"/>
        <s v="West"/>
        <s v="South"/>
      </sharedItems>
    </cacheField>
    <cacheField name="Sales ($)" numFmtId="0">
      <sharedItems containsSemiMixedTypes="0" containsString="0" containsNumber="1" containsInteger="1" minValue="300" maxValue="2000"/>
    </cacheField>
    <cacheField name="Date" numFmtId="164">
      <sharedItems containsSemiMixedTypes="0" containsNonDate="0" containsDate="1" containsString="0" minDate="2025-01-22T00:00:00" maxDate="2025-12-02T00:00:00"/>
    </cacheField>
    <cacheField name="Units Sold" numFmtId="0">
      <sharedItems containsSemiMixedTypes="0" containsString="0" containsNumber="1" containsInteger="1" minValue="1" maxValue="5"/>
    </cacheField>
    <cacheField name="Total Sales Value" numFmtId="0">
      <sharedItems containsSemiMixedTypes="0" containsString="0" containsNumber="1" containsInteger="1" minValue="600" maxValue="4500"/>
    </cacheField>
    <cacheField name="Sales  Tax on Sales value" numFmtId="0">
      <sharedItems containsSemiMixedTypes="0" containsString="0" containsNumber="1" containsInteger="1" minValue="60" maxValue="450"/>
    </cacheField>
    <cacheField name="Total Revenue" numFmtId="0">
      <sharedItems containsSemiMixedTypes="0" containsString="0" containsNumber="1" containsInteger="1" minValue="660" maxValue="4950"/>
    </cacheField>
    <cacheField name="sales &gt; 2000" numFmtId="0">
      <sharedItems/>
    </cacheField>
    <cacheField name="Category by Sales Condition  " numFmtId="0">
      <sharedItems/>
    </cacheField>
    <cacheField name="Sales above 1500 AND Tax above 200" numFmtId="0">
      <sharedItems/>
    </cacheField>
    <cacheField name="Sales below 1000 OR Above 3500" numFmtId="0">
      <sharedItems/>
    </cacheField>
    <cacheField name="bonus on if sales is above 2000" numFmtId="0">
      <sharedItems containsMixedTypes="1" containsNumber="1" minValue="110" maxValue="247.5"/>
    </cacheField>
    <cacheField name="Quarter-wise sales descriptions" numFmtId="0">
      <sharedItems/>
    </cacheField>
    <cacheField name="Sales are above average" numFmtId="0">
      <sharedItems/>
    </cacheField>
  </cacheFields>
  <extLst>
    <ext xmlns:x14="http://schemas.microsoft.com/office/spreadsheetml/2009/9/main" uri="{725AE2AE-9491-48be-B2B4-4EB974FC3084}">
      <x14:pivotCacheDefinition pivotCacheId="1768968489"/>
    </ext>
  </extLst>
</pivotCacheDefinition>
</file>

<file path=xl/pivotCache/pivotCacheRecords1.xml><?xml version="1.0" encoding="utf-8"?>
<pivotCacheRecords xmlns="http://schemas.openxmlformats.org/spreadsheetml/2006/main" xmlns:r="http://schemas.openxmlformats.org/officeDocument/2006/relationships" count="10">
  <r>
    <s v="T001"/>
    <x v="0"/>
    <s v="Electronics"/>
    <s v="North"/>
    <n v="1500"/>
    <d v="2025-12-01T00:00:00"/>
    <n v="3"/>
    <n v="4500"/>
  </r>
  <r>
    <s v="T002"/>
    <x v="1"/>
    <s v="Electronics"/>
    <s v="East"/>
    <n v="800"/>
    <d v="2025-04-03T00:00:00"/>
    <n v="5"/>
    <n v="4000"/>
  </r>
  <r>
    <s v="T003"/>
    <x v="2"/>
    <s v="Appliances"/>
    <s v="West"/>
    <n v="1200"/>
    <d v="2025-09-05T00:00:00"/>
    <n v="2"/>
    <n v="2400"/>
  </r>
  <r>
    <s v="T008"/>
    <x v="3"/>
    <s v="Electronics"/>
    <s v="South"/>
    <n v="600"/>
    <d v="2025-05-15T00:00:00"/>
    <n v="4"/>
    <n v="2400"/>
  </r>
  <r>
    <s v="T010"/>
    <x v="4"/>
    <s v="Appliances"/>
    <s v="East"/>
    <n v="2000"/>
    <d v="2025-06-25T00:00:00"/>
    <n v="1"/>
    <n v="2000"/>
  </r>
  <r>
    <s v="T006"/>
    <x v="5"/>
    <s v="Appliances"/>
    <s v="East"/>
    <n v="500"/>
    <d v="2025-11-08T00:00:00"/>
    <n v="3"/>
    <n v="1500"/>
  </r>
  <r>
    <s v="T004"/>
    <x v="6"/>
    <s v="Electronics"/>
    <s v="South"/>
    <n v="900"/>
    <d v="2025-08-03T00:00:00"/>
    <n v="1"/>
    <n v="900"/>
  </r>
  <r>
    <s v="T007"/>
    <x v="7"/>
    <s v="Electronics"/>
    <s v="West"/>
    <n v="400"/>
    <d v="2025-02-18T00:00:00"/>
    <n v="2"/>
    <n v="800"/>
  </r>
  <r>
    <s v="T005"/>
    <x v="8"/>
    <s v="Appliances"/>
    <s v="North"/>
    <n v="700"/>
    <d v="2025-10-12T00:00:00"/>
    <n v="1"/>
    <n v="700"/>
  </r>
  <r>
    <s v="T009"/>
    <x v="9"/>
    <s v="Appliances"/>
    <s v="North"/>
    <n v="300"/>
    <d v="2025-01-22T00:00:00"/>
    <n v="2"/>
    <n v="600"/>
  </r>
</pivotCacheRecords>
</file>

<file path=xl/pivotCache/pivotCacheRecords2.xml><?xml version="1.0" encoding="utf-8"?>
<pivotCacheRecords xmlns="http://schemas.openxmlformats.org/spreadsheetml/2006/main" xmlns:r="http://schemas.openxmlformats.org/officeDocument/2006/relationships" count="10">
  <r>
    <x v="0"/>
    <x v="0"/>
    <x v="0"/>
    <x v="0"/>
    <n v="1500"/>
    <x v="0"/>
    <n v="3"/>
    <n v="4500"/>
    <n v="450"/>
    <n v="4950"/>
  </r>
  <r>
    <x v="1"/>
    <x v="1"/>
    <x v="0"/>
    <x v="1"/>
    <n v="800"/>
    <x v="1"/>
    <n v="5"/>
    <n v="4000"/>
    <n v="400"/>
    <n v="4400"/>
  </r>
  <r>
    <x v="2"/>
    <x v="2"/>
    <x v="1"/>
    <x v="2"/>
    <n v="1200"/>
    <x v="2"/>
    <n v="2"/>
    <n v="2400"/>
    <n v="240"/>
    <n v="2640"/>
  </r>
  <r>
    <x v="3"/>
    <x v="3"/>
    <x v="0"/>
    <x v="3"/>
    <n v="600"/>
    <x v="3"/>
    <n v="4"/>
    <n v="2400"/>
    <n v="240"/>
    <n v="2640"/>
  </r>
  <r>
    <x v="4"/>
    <x v="4"/>
    <x v="1"/>
    <x v="1"/>
    <n v="2000"/>
    <x v="4"/>
    <n v="1"/>
    <n v="2000"/>
    <n v="200"/>
    <n v="2200"/>
  </r>
  <r>
    <x v="5"/>
    <x v="5"/>
    <x v="1"/>
    <x v="1"/>
    <n v="500"/>
    <x v="5"/>
    <n v="3"/>
    <n v="1500"/>
    <n v="150"/>
    <n v="1650"/>
  </r>
  <r>
    <x v="6"/>
    <x v="6"/>
    <x v="0"/>
    <x v="3"/>
    <n v="900"/>
    <x v="6"/>
    <n v="1"/>
    <n v="900"/>
    <n v="90"/>
    <n v="990"/>
  </r>
  <r>
    <x v="7"/>
    <x v="7"/>
    <x v="0"/>
    <x v="2"/>
    <n v="400"/>
    <x v="7"/>
    <n v="2"/>
    <n v="800"/>
    <n v="80"/>
    <n v="880"/>
  </r>
  <r>
    <x v="8"/>
    <x v="8"/>
    <x v="1"/>
    <x v="0"/>
    <n v="700"/>
    <x v="8"/>
    <n v="1"/>
    <n v="700"/>
    <n v="70"/>
    <n v="770"/>
  </r>
  <r>
    <x v="9"/>
    <x v="9"/>
    <x v="1"/>
    <x v="0"/>
    <n v="300"/>
    <x v="9"/>
    <n v="2"/>
    <n v="600"/>
    <n v="60"/>
    <n v="66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500"/>
    <d v="2025-12-01T00:00:00"/>
    <n v="3"/>
    <n v="4500"/>
    <n v="450"/>
    <n v="4950"/>
    <s v="YES"/>
    <s v="HIGH"/>
    <s v="YES"/>
    <s v="YES"/>
    <n v="247.5"/>
    <s v="QUARTER-IV"/>
    <s v="Above Average"/>
  </r>
  <r>
    <x v="1"/>
    <x v="1"/>
    <x v="0"/>
    <x v="1"/>
    <n v="800"/>
    <d v="2025-04-03T00:00:00"/>
    <n v="5"/>
    <n v="4000"/>
    <n v="400"/>
    <n v="4400"/>
    <s v="YES"/>
    <s v="HIGH"/>
    <s v="YES"/>
    <s v="YES"/>
    <n v="220"/>
    <s v="QUARTER-II"/>
    <s v="Above Average"/>
  </r>
  <r>
    <x v="2"/>
    <x v="2"/>
    <x v="1"/>
    <x v="2"/>
    <n v="1200"/>
    <d v="2025-09-05T00:00:00"/>
    <n v="2"/>
    <n v="2400"/>
    <n v="240"/>
    <n v="2640"/>
    <s v="YES"/>
    <s v="MEDIUM"/>
    <s v="YES"/>
    <s v="NO"/>
    <n v="132"/>
    <s v="QUARTER-III"/>
    <s v="Below Average"/>
  </r>
  <r>
    <x v="3"/>
    <x v="3"/>
    <x v="0"/>
    <x v="3"/>
    <n v="600"/>
    <d v="2025-05-15T00:00:00"/>
    <n v="4"/>
    <n v="2400"/>
    <n v="240"/>
    <n v="2640"/>
    <s v="YES"/>
    <s v="MEDIUM"/>
    <s v="YES"/>
    <s v="NO"/>
    <n v="132"/>
    <s v="QUARTER-II"/>
    <s v="Above Average"/>
  </r>
  <r>
    <x v="4"/>
    <x v="4"/>
    <x v="1"/>
    <x v="1"/>
    <n v="2000"/>
    <d v="2025-06-25T00:00:00"/>
    <n v="1"/>
    <n v="2000"/>
    <n v="200"/>
    <n v="2200"/>
    <s v="NO"/>
    <s v="MEDIUM"/>
    <s v="NO"/>
    <s v="NO"/>
    <n v="110"/>
    <s v="QUARTER-II"/>
    <s v="Below Average"/>
  </r>
  <r>
    <x v="5"/>
    <x v="5"/>
    <x v="1"/>
    <x v="1"/>
    <n v="500"/>
    <d v="2025-11-08T00:00:00"/>
    <n v="3"/>
    <n v="1500"/>
    <n v="150"/>
    <n v="1650"/>
    <s v="NO"/>
    <s v="LOW"/>
    <s v="NO"/>
    <s v="NO"/>
    <s v="No Bonus"/>
    <s v="QUARTER-IV"/>
    <s v="Below Average"/>
  </r>
  <r>
    <x v="6"/>
    <x v="6"/>
    <x v="0"/>
    <x v="3"/>
    <n v="900"/>
    <d v="2025-08-03T00:00:00"/>
    <n v="1"/>
    <n v="900"/>
    <n v="90"/>
    <n v="990"/>
    <s v="NO"/>
    <s v="LOW"/>
    <s v="NO"/>
    <s v="YES"/>
    <s v="No Bonus"/>
    <s v="QUARTER-III"/>
    <s v="Below Average"/>
  </r>
  <r>
    <x v="7"/>
    <x v="7"/>
    <x v="0"/>
    <x v="2"/>
    <n v="400"/>
    <d v="2025-02-18T00:00:00"/>
    <n v="2"/>
    <n v="800"/>
    <n v="80"/>
    <n v="880"/>
    <s v="NO"/>
    <s v="LOW"/>
    <s v="NO"/>
    <s v="YES"/>
    <s v="No Bonus"/>
    <s v="QUARTER-I"/>
    <s v="Above Average"/>
  </r>
  <r>
    <x v="8"/>
    <x v="8"/>
    <x v="1"/>
    <x v="0"/>
    <n v="700"/>
    <d v="2025-10-12T00:00:00"/>
    <n v="1"/>
    <n v="700"/>
    <n v="70"/>
    <n v="770"/>
    <s v="NO"/>
    <s v="LOW"/>
    <s v="NO"/>
    <s v="YES"/>
    <s v="No Bonus"/>
    <s v="QUARTER-IV"/>
    <s v="Above Average"/>
  </r>
  <r>
    <x v="9"/>
    <x v="9"/>
    <x v="1"/>
    <x v="0"/>
    <n v="300"/>
    <d v="2025-01-22T00:00:00"/>
    <n v="2"/>
    <n v="600"/>
    <n v="60"/>
    <n v="660"/>
    <s v="NO"/>
    <s v="LOW"/>
    <s v="NO"/>
    <s v="YES"/>
    <s v="No Bonus"/>
    <s v="QUARTER-I"/>
    <s v="Above 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8">
    <pivotField showAll="0"/>
    <pivotField axis="axisRow" showAll="0">
      <items count="11">
        <item x="4"/>
        <item x="9"/>
        <item x="7"/>
        <item x="0"/>
        <item x="5"/>
        <item x="2"/>
        <item x="1"/>
        <item x="3"/>
        <item x="6"/>
        <item x="8"/>
        <item t="default"/>
      </items>
    </pivotField>
    <pivotField showAll="0"/>
    <pivotField showAll="0"/>
    <pivotField showAll="0"/>
    <pivotField numFmtId="16"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Total Sales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10">
    <pivotField showAll="0">
      <items count="11">
        <item x="0"/>
        <item x="1"/>
        <item x="2"/>
        <item x="6"/>
        <item x="8"/>
        <item x="5"/>
        <item x="7"/>
        <item x="3"/>
        <item x="9"/>
        <item x="4"/>
        <item t="default"/>
      </items>
    </pivotField>
    <pivotField showAll="0">
      <items count="11">
        <item x="4"/>
        <item x="9"/>
        <item x="7"/>
        <item x="0"/>
        <item x="5"/>
        <item x="2"/>
        <item x="1"/>
        <item x="3"/>
        <item x="6"/>
        <item x="8"/>
        <item t="default"/>
      </items>
    </pivotField>
    <pivotField showAll="0">
      <items count="3">
        <item x="1"/>
        <item x="0"/>
        <item t="default"/>
      </items>
    </pivotField>
    <pivotField showAll="0">
      <items count="5">
        <item x="1"/>
        <item x="0"/>
        <item x="3"/>
        <item x="2"/>
        <item t="default"/>
      </items>
    </pivotField>
    <pivotField showAll="0"/>
    <pivotField axis="axisRow" numFmtId="16" showAll="0">
      <items count="11">
        <item x="9"/>
        <item x="7"/>
        <item x="1"/>
        <item x="3"/>
        <item x="4"/>
        <item x="6"/>
        <item x="2"/>
        <item x="8"/>
        <item x="5"/>
        <item x="0"/>
        <item t="default"/>
      </items>
    </pivotField>
    <pivotField showAll="0"/>
    <pivotField showAll="0"/>
    <pivotField showAll="0"/>
    <pivotField dataField="1" showAll="0"/>
  </pivotFields>
  <rowFields count="1">
    <field x="5"/>
  </rowFields>
  <rowItems count="11">
    <i>
      <x/>
    </i>
    <i>
      <x v="1"/>
    </i>
    <i>
      <x v="2"/>
    </i>
    <i>
      <x v="3"/>
    </i>
    <i>
      <x v="4"/>
    </i>
    <i>
      <x v="5"/>
    </i>
    <i>
      <x v="6"/>
    </i>
    <i>
      <x v="7"/>
    </i>
    <i>
      <x v="8"/>
    </i>
    <i>
      <x v="9"/>
    </i>
    <i t="grand">
      <x/>
    </i>
  </rowItems>
  <colItems count="1">
    <i/>
  </colItems>
  <dataFields count="1">
    <dataField name="Sum of 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17">
    <pivotField axis="axisRow" showAll="0">
      <items count="11">
        <item x="0"/>
        <item x="1"/>
        <item x="2"/>
        <item x="6"/>
        <item x="8"/>
        <item x="5"/>
        <item x="7"/>
        <item x="3"/>
        <item x="9"/>
        <item x="4"/>
        <item t="default"/>
      </items>
    </pivotField>
    <pivotField axis="axisRow" showAll="0">
      <items count="11">
        <item x="4"/>
        <item x="9"/>
        <item x="7"/>
        <item x="0"/>
        <item x="5"/>
        <item x="2"/>
        <item x="1"/>
        <item x="3"/>
        <item x="6"/>
        <item x="8"/>
        <item t="default"/>
      </items>
    </pivotField>
    <pivotField axis="axisRow" showAll="0">
      <items count="3">
        <item x="1"/>
        <item x="0"/>
        <item t="default"/>
      </items>
    </pivotField>
    <pivotField axis="axisPage" showAll="0">
      <items count="5">
        <item x="1"/>
        <item x="0"/>
        <item x="3"/>
        <item x="2"/>
        <item t="default"/>
      </items>
    </pivotField>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3">
    <field x="2"/>
    <field x="0"/>
    <field x="1"/>
  </rowFields>
  <rowItems count="6">
    <i>
      <x v="1"/>
    </i>
    <i r="1">
      <x v="3"/>
    </i>
    <i r="2">
      <x v="8"/>
    </i>
    <i r="1">
      <x v="7"/>
    </i>
    <i r="2">
      <x v="7"/>
    </i>
    <i t="grand">
      <x/>
    </i>
  </rowItems>
  <colItems count="1">
    <i/>
  </colItems>
  <pageFields count="1">
    <pageField fld="3" item="2" hier="-1"/>
  </pageFields>
  <dataFields count="1">
    <dataField name="Sum of Sales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F66AFB-DF0E-42CE-A7D3-99E0B4424F7C}" name="ComboChartSalesRevenue" cacheId="4"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chartFormat="1">
  <location ref="A3:C8" firstHeaderRow="0" firstDataRow="1" firstDataCol="1"/>
  <pivotFields count="17">
    <pivotField showAll="0"/>
    <pivotField axis="axisRow" showAll="0">
      <items count="11">
        <item x="4"/>
        <item h="1" x="9"/>
        <item x="7"/>
        <item h="1" x="0"/>
        <item x="5"/>
        <item h="1" x="2"/>
        <item x="1"/>
        <item h="1" x="3"/>
        <item x="6"/>
        <item h="1" x="8"/>
        <item t="default"/>
      </items>
    </pivotField>
    <pivotField showAll="0">
      <items count="3">
        <item x="1"/>
        <item x="0"/>
        <item t="default"/>
      </items>
    </pivotField>
    <pivotField showAll="0"/>
    <pivotField showAll="0"/>
    <pivotField numFmtId="164"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1"/>
  </rowFields>
  <rowItems count="5">
    <i>
      <x/>
    </i>
    <i>
      <x v="2"/>
    </i>
    <i>
      <x v="4"/>
    </i>
    <i>
      <x v="6"/>
    </i>
    <i>
      <x v="8"/>
    </i>
  </rowItems>
  <colFields count="1">
    <field x="-2"/>
  </colFields>
  <colItems count="2">
    <i>
      <x/>
    </i>
    <i i="1">
      <x v="1"/>
    </i>
  </colItems>
  <dataFields count="2">
    <dataField name="Total Sales" fld="7" baseField="0" baseItem="0"/>
    <dataField name="Total Revenue " fld="9"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91930-712B-4FA6-8886-6C995E421D4D}" name="AverageSalesInsteadofTotalSales" cacheId="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C14" firstHeaderRow="0" firstDataRow="1" firstDataCol="1"/>
  <pivotFields count="17">
    <pivotField showAll="0"/>
    <pivotField axis="axisRow" showAll="0">
      <items count="11">
        <item x="4"/>
        <item x="9"/>
        <item x="7"/>
        <item x="0"/>
        <item x="5"/>
        <item x="2"/>
        <item x="1"/>
        <item x="3"/>
        <item x="6"/>
        <item x="8"/>
        <item t="default"/>
      </items>
    </pivotField>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Revenue" fld="9" baseField="0" baseItem="0"/>
    <dataField name="Average of Total Revenue2"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4332C-FA2E-42B0-ACC2-D0B6C81611C2}" name="TotalSalesRevenueSortDesc" cacheId="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1:B12" firstHeaderRow="1" firstDataRow="1" firstDataCol="1"/>
  <pivotFields count="17">
    <pivotField showAll="0"/>
    <pivotField axis="axisRow" showAll="0" sortType="descending">
      <items count="11">
        <item x="4"/>
        <item x="9"/>
        <item x="7"/>
        <item x="0"/>
        <item x="5"/>
        <item x="2"/>
        <item x="1"/>
        <item x="3"/>
        <item x="6"/>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11">
    <i>
      <x v="3"/>
    </i>
    <i>
      <x v="6"/>
    </i>
    <i>
      <x v="5"/>
    </i>
    <i>
      <x v="7"/>
    </i>
    <i>
      <x/>
    </i>
    <i>
      <x v="4"/>
    </i>
    <i>
      <x v="8"/>
    </i>
    <i>
      <x v="2"/>
    </i>
    <i>
      <x v="9"/>
    </i>
    <i>
      <x v="1"/>
    </i>
    <i t="grand">
      <x/>
    </i>
  </rowItems>
  <colItems count="1">
    <i/>
  </colItems>
  <dataFields count="1">
    <dataField name="Sum of 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9EBD450-C8D3-4C4B-9AD8-00E43FCAE9A9}" sourceName="Product">
  <pivotTables>
    <pivotTable tabId="14" name="ComboChartSalesRevenue"/>
  </pivotTables>
  <data>
    <tabular pivotCacheId="1768968489">
      <items count="10">
        <i x="4" s="1"/>
        <i x="9"/>
        <i x="7" s="1"/>
        <i x="0"/>
        <i x="5" s="1"/>
        <i x="2"/>
        <i x="1" s="1"/>
        <i x="3"/>
        <i x="6" s="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7EEAA02-E662-4B8C-9035-159100070C0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R13" totalsRowShown="0" headerRowDxfId="17" tableBorderDxfId="16">
  <autoFilter ref="B2:R13" xr:uid="{00000000-0009-0000-0100-000001000000}"/>
  <sortState ref="B3:R13">
    <sortCondition descending="1" ref="I3"/>
  </sortState>
  <tableColumns count="17">
    <tableColumn id="1" xr3:uid="{00000000-0010-0000-0000-000001000000}" name="Transaction ID" dataDxfId="15"/>
    <tableColumn id="2" xr3:uid="{00000000-0010-0000-0000-000002000000}" name="Product" dataDxfId="14"/>
    <tableColumn id="3" xr3:uid="{00000000-0010-0000-0000-000003000000}" name="Category" dataDxfId="13"/>
    <tableColumn id="4" xr3:uid="{00000000-0010-0000-0000-000004000000}" name="Region" dataDxfId="12"/>
    <tableColumn id="5" xr3:uid="{00000000-0010-0000-0000-000005000000}" name="Sales ($)" dataDxfId="11"/>
    <tableColumn id="6" xr3:uid="{00000000-0010-0000-0000-000006000000}" name="Date" dataDxfId="10"/>
    <tableColumn id="7" xr3:uid="{00000000-0010-0000-0000-000007000000}" name="Units Sold" dataDxfId="9"/>
    <tableColumn id="8" xr3:uid="{00000000-0010-0000-0000-000008000000}" name="Total Sales Value" dataDxfId="8">
      <calculatedColumnFormula>F3*H3</calculatedColumnFormula>
    </tableColumn>
    <tableColumn id="9" xr3:uid="{00000000-0010-0000-0000-000009000000}" name="Sales  Tax on Sales value">
      <calculatedColumnFormula>I3*$J$1</calculatedColumnFormula>
    </tableColumn>
    <tableColumn id="10" xr3:uid="{00000000-0010-0000-0000-00000A000000}" name="Total Revenue">
      <calculatedColumnFormula>I3+J3</calculatedColumnFormula>
    </tableColumn>
    <tableColumn id="11" xr3:uid="{00000000-0010-0000-0000-00000B000000}" name="sales &gt; 2000">
      <calculatedColumnFormula>IF(I3&gt;2000,"YES","NO")</calculatedColumnFormula>
    </tableColumn>
    <tableColumn id="12" xr3:uid="{00000000-0010-0000-0000-00000C000000}" name="Category by Sales Condition  ">
      <calculatedColumnFormula>IF(K3&gt;=3500,"HIGH",IF(K3&gt;=2000,"MEDIUM",IF(K3&lt;2000,"LOW")))</calculatedColumnFormula>
    </tableColumn>
    <tableColumn id="13" xr3:uid="{00000000-0010-0000-0000-00000D000000}" name="Sales above 1500 AND Tax above 200">
      <calculatedColumnFormula>IF(AND(I3&gt;1500,J3&gt;200),"YES","NO")</calculatedColumnFormula>
    </tableColumn>
    <tableColumn id="14" xr3:uid="{00000000-0010-0000-0000-00000E000000}" name="Sales below 1000 OR Above 3500">
      <calculatedColumnFormula>IF(OR(K3&lt;1000,K3&gt;3500),"YES","NO")</calculatedColumnFormula>
    </tableColumn>
    <tableColumn id="15" xr3:uid="{00000000-0010-0000-0000-00000F000000}" name="bonus on if sales is above 2000">
      <calculatedColumnFormula>IF(K3&gt;2000,K3*$P$1,"No Bonus")</calculatedColumnFormula>
    </tableColumn>
    <tableColumn id="16" xr3:uid="{00000000-0010-0000-0000-000010000000}" name="Quarter-wise sales descriptions">
      <calculatedColumnFormula>IF(AND(MONTH(G3)&gt;=1,MONTH(G3)&lt;=3),"QUARTER-I",IF(AND(MONTH(G3)&gt;=4,MONTH(G3)&lt;=6),"QUARTER-II",IF(AND(MONTH(G3)&gt;=7,MONTH(G3)&lt;=9),"QUARTER-III",IF(AND(MONTH(G3)&gt;=10,MONTH(G3)&lt;=12),"QUARTER-IV"))))</calculatedColumnFormula>
    </tableColumn>
    <tableColumn id="17" xr3:uid="{00000000-0010-0000-0000-000011000000}" name="Sales are above average">
      <calculatedColumnFormula>IF(I3&gt;=I15,"Above Average","Below Average")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B17" sqref="B17"/>
    </sheetView>
  </sheetViews>
  <sheetFormatPr defaultRowHeight="14.4" x14ac:dyDescent="0.3"/>
  <cols>
    <col min="1" max="1" width="15.44140625" bestFit="1" customWidth="1"/>
    <col min="2" max="2" width="21.88671875" bestFit="1" customWidth="1"/>
  </cols>
  <sheetData>
    <row r="3" spans="1:2" x14ac:dyDescent="0.3">
      <c r="A3" s="28" t="s">
        <v>118</v>
      </c>
      <c r="B3" t="s">
        <v>120</v>
      </c>
    </row>
    <row r="4" spans="1:2" x14ac:dyDescent="0.3">
      <c r="A4" s="29" t="s">
        <v>33</v>
      </c>
      <c r="B4" s="30">
        <v>2000</v>
      </c>
    </row>
    <row r="5" spans="1:2" x14ac:dyDescent="0.3">
      <c r="A5" s="29" t="s">
        <v>31</v>
      </c>
      <c r="B5" s="30">
        <v>600</v>
      </c>
    </row>
    <row r="6" spans="1:2" x14ac:dyDescent="0.3">
      <c r="A6" s="29" t="s">
        <v>27</v>
      </c>
      <c r="B6" s="30">
        <v>800</v>
      </c>
    </row>
    <row r="7" spans="1:2" x14ac:dyDescent="0.3">
      <c r="A7" s="29" t="s">
        <v>9</v>
      </c>
      <c r="B7" s="30">
        <v>4500</v>
      </c>
    </row>
    <row r="8" spans="1:2" x14ac:dyDescent="0.3">
      <c r="A8" s="29" t="s">
        <v>25</v>
      </c>
      <c r="B8" s="30">
        <v>1500</v>
      </c>
    </row>
    <row r="9" spans="1:2" x14ac:dyDescent="0.3">
      <c r="A9" s="29" t="s">
        <v>16</v>
      </c>
      <c r="B9" s="30">
        <v>2400</v>
      </c>
    </row>
    <row r="10" spans="1:2" x14ac:dyDescent="0.3">
      <c r="A10" s="29" t="s">
        <v>13</v>
      </c>
      <c r="B10" s="30">
        <v>4000</v>
      </c>
    </row>
    <row r="11" spans="1:2" x14ac:dyDescent="0.3">
      <c r="A11" s="29" t="s">
        <v>29</v>
      </c>
      <c r="B11" s="30">
        <v>2400</v>
      </c>
    </row>
    <row r="12" spans="1:2" x14ac:dyDescent="0.3">
      <c r="A12" s="29" t="s">
        <v>20</v>
      </c>
      <c r="B12" s="30">
        <v>900</v>
      </c>
    </row>
    <row r="13" spans="1:2" x14ac:dyDescent="0.3">
      <c r="A13" s="29" t="s">
        <v>23</v>
      </c>
      <c r="B13" s="30">
        <v>700</v>
      </c>
    </row>
    <row r="14" spans="1:2" x14ac:dyDescent="0.3">
      <c r="A14" s="29" t="s">
        <v>119</v>
      </c>
      <c r="B14" s="30">
        <v>19800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C8" sqref="C8"/>
    </sheetView>
  </sheetViews>
  <sheetFormatPr defaultRowHeight="14.4" x14ac:dyDescent="0.3"/>
  <cols>
    <col min="1" max="1" width="12.5546875" customWidth="1"/>
    <col min="2" max="5" width="19.6640625" customWidth="1"/>
    <col min="6" max="6" width="19.6640625" bestFit="1" customWidth="1"/>
  </cols>
  <sheetData>
    <row r="3" spans="1:2" x14ac:dyDescent="0.3">
      <c r="A3" s="28" t="s">
        <v>118</v>
      </c>
      <c r="B3" t="s">
        <v>121</v>
      </c>
    </row>
    <row r="4" spans="1:2" x14ac:dyDescent="0.3">
      <c r="A4" s="36">
        <v>45679</v>
      </c>
      <c r="B4" s="30">
        <v>660</v>
      </c>
    </row>
    <row r="5" spans="1:2" x14ac:dyDescent="0.3">
      <c r="A5" s="36">
        <v>45706</v>
      </c>
      <c r="B5" s="30">
        <v>880</v>
      </c>
    </row>
    <row r="6" spans="1:2" x14ac:dyDescent="0.3">
      <c r="A6" s="36">
        <v>45750</v>
      </c>
      <c r="B6" s="30">
        <v>4400</v>
      </c>
    </row>
    <row r="7" spans="1:2" x14ac:dyDescent="0.3">
      <c r="A7" s="36">
        <v>45792</v>
      </c>
      <c r="B7" s="30">
        <v>2640</v>
      </c>
    </row>
    <row r="8" spans="1:2" x14ac:dyDescent="0.3">
      <c r="A8" s="36">
        <v>45833</v>
      </c>
      <c r="B8" s="30">
        <v>2200</v>
      </c>
    </row>
    <row r="9" spans="1:2" x14ac:dyDescent="0.3">
      <c r="A9" s="36">
        <v>45872</v>
      </c>
      <c r="B9" s="30">
        <v>990</v>
      </c>
    </row>
    <row r="10" spans="1:2" x14ac:dyDescent="0.3">
      <c r="A10" s="36">
        <v>45905</v>
      </c>
      <c r="B10" s="30">
        <v>2640</v>
      </c>
    </row>
    <row r="11" spans="1:2" x14ac:dyDescent="0.3">
      <c r="A11" s="36">
        <v>45942</v>
      </c>
      <c r="B11" s="30">
        <v>770</v>
      </c>
    </row>
    <row r="12" spans="1:2" x14ac:dyDescent="0.3">
      <c r="A12" s="36">
        <v>45969</v>
      </c>
      <c r="B12" s="30">
        <v>1650</v>
      </c>
    </row>
    <row r="13" spans="1:2" x14ac:dyDescent="0.3">
      <c r="A13" s="36">
        <v>45992</v>
      </c>
      <c r="B13" s="30">
        <v>4950</v>
      </c>
    </row>
    <row r="14" spans="1:2" x14ac:dyDescent="0.3">
      <c r="A14" s="36" t="s">
        <v>119</v>
      </c>
      <c r="B14" s="30">
        <v>21780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sqref="A1:B9"/>
    </sheetView>
  </sheetViews>
  <sheetFormatPr defaultRowHeight="14.4" x14ac:dyDescent="0.3"/>
  <cols>
    <col min="1" max="1" width="12.5546875" customWidth="1"/>
    <col min="2" max="2" width="14.5546875" customWidth="1"/>
  </cols>
  <sheetData>
    <row r="1" spans="1:2" x14ac:dyDescent="0.3">
      <c r="A1" s="28" t="s">
        <v>4</v>
      </c>
      <c r="B1" t="s">
        <v>21</v>
      </c>
    </row>
    <row r="3" spans="1:2" x14ac:dyDescent="0.3">
      <c r="A3" s="28" t="s">
        <v>118</v>
      </c>
      <c r="B3" t="s">
        <v>141</v>
      </c>
    </row>
    <row r="4" spans="1:2" x14ac:dyDescent="0.3">
      <c r="A4" s="29" t="s">
        <v>10</v>
      </c>
      <c r="B4" s="30">
        <v>1500</v>
      </c>
    </row>
    <row r="5" spans="1:2" x14ac:dyDescent="0.3">
      <c r="A5" s="45" t="s">
        <v>19</v>
      </c>
      <c r="B5" s="30">
        <v>900</v>
      </c>
    </row>
    <row r="6" spans="1:2" x14ac:dyDescent="0.3">
      <c r="A6" s="46" t="s">
        <v>20</v>
      </c>
      <c r="B6" s="30">
        <v>900</v>
      </c>
    </row>
    <row r="7" spans="1:2" x14ac:dyDescent="0.3">
      <c r="A7" s="45" t="s">
        <v>28</v>
      </c>
      <c r="B7" s="30">
        <v>600</v>
      </c>
    </row>
    <row r="8" spans="1:2" x14ac:dyDescent="0.3">
      <c r="A8" s="46" t="s">
        <v>29</v>
      </c>
      <c r="B8" s="30">
        <v>600</v>
      </c>
    </row>
    <row r="9" spans="1:2" x14ac:dyDescent="0.3">
      <c r="A9" s="29" t="s">
        <v>119</v>
      </c>
      <c r="B9" s="30">
        <v>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9"/>
  <sheetViews>
    <sheetView workbookViewId="0">
      <selection activeCell="I26" sqref="I26"/>
    </sheetView>
  </sheetViews>
  <sheetFormatPr defaultColWidth="15.5546875" defaultRowHeight="14.4" x14ac:dyDescent="0.3"/>
  <cols>
    <col min="2" max="2" width="14.5546875" bestFit="1" customWidth="1"/>
    <col min="3" max="3" width="15.44140625" bestFit="1" customWidth="1"/>
    <col min="4" max="4" width="9.6640625" bestFit="1" customWidth="1"/>
    <col min="5" max="5" width="7.33203125" bestFit="1" customWidth="1"/>
    <col min="6" max="6" width="8.6640625" bestFit="1" customWidth="1"/>
    <col min="7" max="7" width="6" bestFit="1" customWidth="1"/>
    <col min="8" max="8" width="10.44140625" bestFit="1" customWidth="1"/>
    <col min="9" max="9" width="11" bestFit="1" customWidth="1"/>
    <col min="10" max="10" width="13.109375" bestFit="1" customWidth="1"/>
    <col min="11" max="11" width="14.44140625" bestFit="1" customWidth="1"/>
    <col min="12" max="12" width="12.21875" bestFit="1" customWidth="1"/>
    <col min="14" max="14" width="14.109375" bestFit="1" customWidth="1"/>
    <col min="15" max="15" width="15.33203125" bestFit="1" customWidth="1"/>
    <col min="16" max="16" width="13.88671875" bestFit="1" customWidth="1"/>
    <col min="17" max="17" width="13.33203125" bestFit="1" customWidth="1"/>
  </cols>
  <sheetData>
    <row r="2" spans="2:18" ht="15" thickBot="1" x14ac:dyDescent="0.35"/>
    <row r="3" spans="2:18" ht="46.8" x14ac:dyDescent="0.3">
      <c r="B3" s="17" t="s">
        <v>1</v>
      </c>
      <c r="C3" s="39" t="s">
        <v>2</v>
      </c>
      <c r="D3" s="39" t="s">
        <v>3</v>
      </c>
      <c r="E3" s="39" t="s">
        <v>4</v>
      </c>
      <c r="F3" s="39" t="s">
        <v>5</v>
      </c>
      <c r="G3" s="39" t="s">
        <v>6</v>
      </c>
      <c r="H3" s="39" t="s">
        <v>7</v>
      </c>
      <c r="I3" s="39" t="s">
        <v>50</v>
      </c>
      <c r="J3" s="39" t="s">
        <v>51</v>
      </c>
      <c r="K3" s="39" t="s">
        <v>52</v>
      </c>
      <c r="L3" s="39" t="s">
        <v>53</v>
      </c>
      <c r="M3" s="39" t="s">
        <v>63</v>
      </c>
      <c r="N3" s="39" t="s">
        <v>54</v>
      </c>
      <c r="O3" s="39" t="s">
        <v>55</v>
      </c>
      <c r="P3" s="39" t="s">
        <v>56</v>
      </c>
      <c r="Q3" s="39" t="s">
        <v>57</v>
      </c>
      <c r="R3" s="18" t="s">
        <v>58</v>
      </c>
    </row>
    <row r="4" spans="2:18" ht="15" thickBot="1" x14ac:dyDescent="0.35">
      <c r="B4" s="40" t="s">
        <v>144</v>
      </c>
      <c r="C4" s="41" t="str">
        <f>VLOOKUP($B$4,Table1[#All],2,0)</f>
        <v>Washing Machine</v>
      </c>
      <c r="D4" s="41" t="str">
        <f>VLOOKUP($B$4,Table1[#All],3,0)</f>
        <v>Appliances</v>
      </c>
      <c r="E4" s="41" t="str">
        <f>VLOOKUP($B$4,Table1[#All],4,0)</f>
        <v>North</v>
      </c>
      <c r="F4" s="41">
        <f>VLOOKUP($B$4,Table1[#All],5,0)</f>
        <v>700</v>
      </c>
      <c r="G4" s="41">
        <f>VLOOKUP($B$4,Table1[#All],6,0)</f>
        <v>45945</v>
      </c>
      <c r="H4" s="41">
        <f>VLOOKUP($B$4,Table1[#All],7,0)</f>
        <v>10</v>
      </c>
      <c r="I4" s="41">
        <f>VLOOKUP($B$4,Table1[#All],8,0)</f>
        <v>7000</v>
      </c>
      <c r="J4" s="41">
        <f>VLOOKUP($B$4,Table1[#All],9,0)</f>
        <v>700</v>
      </c>
      <c r="K4" s="41">
        <f>VLOOKUP($B$4,Table1[#All],10,0)</f>
        <v>7700</v>
      </c>
      <c r="L4" s="41" t="str">
        <f>VLOOKUP($B$4,Table1[#All],11,0)</f>
        <v>YES</v>
      </c>
      <c r="M4" s="41" t="str">
        <f>VLOOKUP($B$4,Table1[#All],12,0)</f>
        <v>HIGH</v>
      </c>
      <c r="N4" s="41" t="str">
        <f>VLOOKUP($B$4,Table1[#All],13,0)</f>
        <v>YES</v>
      </c>
      <c r="O4" s="41" t="str">
        <f>VLOOKUP($B$4,Table1[#All],14,0)</f>
        <v>YES</v>
      </c>
      <c r="P4" s="41">
        <f>VLOOKUP($B$4,Table1[#All],15,0)</f>
        <v>385</v>
      </c>
      <c r="Q4" s="41" t="str">
        <f>VLOOKUP($B$4,Table1[#All],16,0)</f>
        <v>QUARTER-IV</v>
      </c>
      <c r="R4" s="42" t="str">
        <f>VLOOKUP($B$4,Table1[#All],17,0)</f>
        <v>Above Average</v>
      </c>
    </row>
    <row r="8" spans="2:18" x14ac:dyDescent="0.3">
      <c r="B8" s="6" t="s">
        <v>4</v>
      </c>
      <c r="C8" s="1" t="s">
        <v>21</v>
      </c>
    </row>
    <row r="9" spans="2:18" x14ac:dyDescent="0.3">
      <c r="B9" s="6" t="s">
        <v>34</v>
      </c>
      <c r="C9" s="1">
        <f>HLOOKUP(C8,ProductData!$S$17:$W$18,2,0)</f>
        <v>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ProductData!$B$3:$B$13</xm:f>
          </x14:formula1>
          <xm:sqref>B4</xm:sqref>
        </x14:dataValidation>
        <x14:dataValidation type="list" allowBlank="1" showInputMessage="1" showErrorMessage="1" xr:uid="{00000000-0002-0000-0500-000001000000}">
          <x14:formula1>
            <xm:f>ProductData!$T$17:$W$17</xm:f>
          </x14:formula1>
          <xm:sqref>C8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FCFAC-F8E6-4903-9E5E-B21B307F7601}">
  <dimension ref="A3:C8"/>
  <sheetViews>
    <sheetView workbookViewId="0">
      <selection activeCell="A3" sqref="A3"/>
    </sheetView>
  </sheetViews>
  <sheetFormatPr defaultRowHeight="14.4" x14ac:dyDescent="0.3"/>
  <cols>
    <col min="1" max="1" width="13.33203125" bestFit="1" customWidth="1"/>
    <col min="2" max="2" width="9.88671875" bestFit="1" customWidth="1"/>
    <col min="3" max="3" width="13.5546875" bestFit="1" customWidth="1"/>
    <col min="4" max="4" width="21.88671875" bestFit="1" customWidth="1"/>
    <col min="5" max="5" width="26.6640625" bestFit="1" customWidth="1"/>
    <col min="6" max="6" width="24.44140625" bestFit="1" customWidth="1"/>
  </cols>
  <sheetData>
    <row r="3" spans="1:3" x14ac:dyDescent="0.3">
      <c r="A3" s="28" t="s">
        <v>118</v>
      </c>
      <c r="B3" t="s">
        <v>147</v>
      </c>
      <c r="C3" t="s">
        <v>148</v>
      </c>
    </row>
    <row r="4" spans="1:3" x14ac:dyDescent="0.3">
      <c r="A4" s="29" t="s">
        <v>33</v>
      </c>
      <c r="B4" s="30">
        <v>2000</v>
      </c>
      <c r="C4" s="30">
        <v>2200</v>
      </c>
    </row>
    <row r="5" spans="1:3" x14ac:dyDescent="0.3">
      <c r="A5" s="29" t="s">
        <v>27</v>
      </c>
      <c r="B5" s="30">
        <v>800</v>
      </c>
      <c r="C5" s="30">
        <v>880</v>
      </c>
    </row>
    <row r="6" spans="1:3" x14ac:dyDescent="0.3">
      <c r="A6" s="29" t="s">
        <v>25</v>
      </c>
      <c r="B6" s="30">
        <v>1500</v>
      </c>
      <c r="C6" s="30">
        <v>1650</v>
      </c>
    </row>
    <row r="7" spans="1:3" x14ac:dyDescent="0.3">
      <c r="A7" s="29" t="s">
        <v>13</v>
      </c>
      <c r="B7" s="30">
        <v>4000</v>
      </c>
      <c r="C7" s="30">
        <v>4400</v>
      </c>
    </row>
    <row r="8" spans="1:3" x14ac:dyDescent="0.3">
      <c r="A8" s="29" t="s">
        <v>20</v>
      </c>
      <c r="B8" s="30">
        <v>900</v>
      </c>
      <c r="C8" s="30">
        <v>990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C2344-3CBF-499F-A17E-71CDB6685332}">
  <dimension ref="A3:C14"/>
  <sheetViews>
    <sheetView workbookViewId="0">
      <selection activeCell="A4" sqref="A4"/>
    </sheetView>
  </sheetViews>
  <sheetFormatPr defaultRowHeight="14.4" x14ac:dyDescent="0.3"/>
  <cols>
    <col min="1" max="1" width="15.44140625" bestFit="1" customWidth="1"/>
    <col min="2" max="2" width="19.6640625" bestFit="1" customWidth="1"/>
    <col min="3" max="3" width="23.88671875" bestFit="1" customWidth="1"/>
  </cols>
  <sheetData>
    <row r="3" spans="1:3" x14ac:dyDescent="0.3">
      <c r="A3" s="28" t="s">
        <v>118</v>
      </c>
      <c r="B3" t="s">
        <v>121</v>
      </c>
      <c r="C3" t="s">
        <v>152</v>
      </c>
    </row>
    <row r="4" spans="1:3" x14ac:dyDescent="0.3">
      <c r="A4" s="29" t="s">
        <v>33</v>
      </c>
      <c r="B4" s="30">
        <v>2200</v>
      </c>
      <c r="C4" s="30">
        <v>2200</v>
      </c>
    </row>
    <row r="5" spans="1:3" x14ac:dyDescent="0.3">
      <c r="A5" s="29" t="s">
        <v>31</v>
      </c>
      <c r="B5" s="30">
        <v>660</v>
      </c>
      <c r="C5" s="30">
        <v>660</v>
      </c>
    </row>
    <row r="6" spans="1:3" x14ac:dyDescent="0.3">
      <c r="A6" s="29" t="s">
        <v>27</v>
      </c>
      <c r="B6" s="30">
        <v>880</v>
      </c>
      <c r="C6" s="30">
        <v>880</v>
      </c>
    </row>
    <row r="7" spans="1:3" x14ac:dyDescent="0.3">
      <c r="A7" s="29" t="s">
        <v>9</v>
      </c>
      <c r="B7" s="30">
        <v>4950</v>
      </c>
      <c r="C7" s="30">
        <v>4950</v>
      </c>
    </row>
    <row r="8" spans="1:3" x14ac:dyDescent="0.3">
      <c r="A8" s="29" t="s">
        <v>25</v>
      </c>
      <c r="B8" s="30">
        <v>1650</v>
      </c>
      <c r="C8" s="30">
        <v>1650</v>
      </c>
    </row>
    <row r="9" spans="1:3" x14ac:dyDescent="0.3">
      <c r="A9" s="29" t="s">
        <v>16</v>
      </c>
      <c r="B9" s="30">
        <v>2640</v>
      </c>
      <c r="C9" s="30">
        <v>2640</v>
      </c>
    </row>
    <row r="10" spans="1:3" x14ac:dyDescent="0.3">
      <c r="A10" s="29" t="s">
        <v>13</v>
      </c>
      <c r="B10" s="30">
        <v>4400</v>
      </c>
      <c r="C10" s="30">
        <v>4400</v>
      </c>
    </row>
    <row r="11" spans="1:3" x14ac:dyDescent="0.3">
      <c r="A11" s="29" t="s">
        <v>29</v>
      </c>
      <c r="B11" s="30">
        <v>2640</v>
      </c>
      <c r="C11" s="30">
        <v>2640</v>
      </c>
    </row>
    <row r="12" spans="1:3" x14ac:dyDescent="0.3">
      <c r="A12" s="29" t="s">
        <v>20</v>
      </c>
      <c r="B12" s="30">
        <v>990</v>
      </c>
      <c r="C12" s="30">
        <v>990</v>
      </c>
    </row>
    <row r="13" spans="1:3" x14ac:dyDescent="0.3">
      <c r="A13" s="29" t="s">
        <v>23</v>
      </c>
      <c r="B13" s="30">
        <v>770</v>
      </c>
      <c r="C13" s="30">
        <v>770</v>
      </c>
    </row>
    <row r="14" spans="1:3" x14ac:dyDescent="0.3">
      <c r="A14" s="29" t="s">
        <v>119</v>
      </c>
      <c r="B14" s="30">
        <v>21780</v>
      </c>
      <c r="C14" s="30">
        <v>2178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61DA-84F9-4D50-BAE7-E0D0734D4FAF}">
  <dimension ref="A1:B12"/>
  <sheetViews>
    <sheetView workbookViewId="0">
      <selection activeCell="F11" sqref="F11"/>
    </sheetView>
  </sheetViews>
  <sheetFormatPr defaultRowHeight="14.4" x14ac:dyDescent="0.3"/>
  <cols>
    <col min="1" max="1" width="15.44140625" bestFit="1" customWidth="1"/>
    <col min="2" max="2" width="19.6640625" bestFit="1" customWidth="1"/>
  </cols>
  <sheetData>
    <row r="1" spans="1:2" x14ac:dyDescent="0.3">
      <c r="A1" s="28" t="s">
        <v>118</v>
      </c>
      <c r="B1" t="s">
        <v>121</v>
      </c>
    </row>
    <row r="2" spans="1:2" x14ac:dyDescent="0.3">
      <c r="A2" s="29" t="s">
        <v>9</v>
      </c>
      <c r="B2" s="30">
        <v>4950</v>
      </c>
    </row>
    <row r="3" spans="1:2" x14ac:dyDescent="0.3">
      <c r="A3" s="29" t="s">
        <v>13</v>
      </c>
      <c r="B3" s="30">
        <v>4400</v>
      </c>
    </row>
    <row r="4" spans="1:2" x14ac:dyDescent="0.3">
      <c r="A4" s="29" t="s">
        <v>16</v>
      </c>
      <c r="B4" s="30">
        <v>2640</v>
      </c>
    </row>
    <row r="5" spans="1:2" x14ac:dyDescent="0.3">
      <c r="A5" s="29" t="s">
        <v>29</v>
      </c>
      <c r="B5" s="30">
        <v>2640</v>
      </c>
    </row>
    <row r="6" spans="1:2" x14ac:dyDescent="0.3">
      <c r="A6" s="29" t="s">
        <v>33</v>
      </c>
      <c r="B6" s="30">
        <v>2200</v>
      </c>
    </row>
    <row r="7" spans="1:2" x14ac:dyDescent="0.3">
      <c r="A7" s="29" t="s">
        <v>25</v>
      </c>
      <c r="B7" s="30">
        <v>1650</v>
      </c>
    </row>
    <row r="8" spans="1:2" x14ac:dyDescent="0.3">
      <c r="A8" s="29" t="s">
        <v>20</v>
      </c>
      <c r="B8" s="30">
        <v>990</v>
      </c>
    </row>
    <row r="9" spans="1:2" x14ac:dyDescent="0.3">
      <c r="A9" s="29" t="s">
        <v>27</v>
      </c>
      <c r="B9" s="30">
        <v>880</v>
      </c>
    </row>
    <row r="10" spans="1:2" x14ac:dyDescent="0.3">
      <c r="A10" s="29" t="s">
        <v>23</v>
      </c>
      <c r="B10" s="30">
        <v>770</v>
      </c>
    </row>
    <row r="11" spans="1:2" x14ac:dyDescent="0.3">
      <c r="A11" s="29" t="s">
        <v>31</v>
      </c>
      <c r="B11" s="30">
        <v>660</v>
      </c>
    </row>
    <row r="12" spans="1:2" x14ac:dyDescent="0.3">
      <c r="A12" s="29" t="s">
        <v>119</v>
      </c>
      <c r="B12" s="30">
        <v>21780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3"/>
  <sheetViews>
    <sheetView topLeftCell="H1" zoomScale="85" zoomScaleNormal="85" workbookViewId="0">
      <selection activeCell="O21" sqref="O21:O23"/>
    </sheetView>
  </sheetViews>
  <sheetFormatPr defaultRowHeight="14.4" x14ac:dyDescent="0.3"/>
  <cols>
    <col min="1" max="1" width="10.44140625" bestFit="1" customWidth="1"/>
    <col min="2" max="2" width="16.109375" customWidth="1"/>
    <col min="3" max="3" width="16" bestFit="1" customWidth="1"/>
    <col min="4" max="4" width="11.109375" customWidth="1"/>
    <col min="5" max="5" width="9.33203125" customWidth="1"/>
    <col min="6" max="6" width="10.5546875" customWidth="1"/>
    <col min="7" max="7" width="12.109375" bestFit="1" customWidth="1"/>
    <col min="8" max="8" width="12.109375" customWidth="1"/>
    <col min="9" max="9" width="18.44140625" customWidth="1"/>
    <col min="10" max="10" width="25.33203125" customWidth="1"/>
    <col min="11" max="11" width="16.21875" customWidth="1"/>
    <col min="12" max="12" width="15.109375" bestFit="1" customWidth="1"/>
    <col min="13" max="13" width="29.5546875" customWidth="1"/>
    <col min="14" max="14" width="37.5546875" customWidth="1"/>
    <col min="15" max="15" width="34.109375" customWidth="1"/>
    <col min="16" max="16" width="31.5546875" customWidth="1"/>
    <col min="17" max="17" width="32" customWidth="1"/>
    <col min="18" max="18" width="25.109375" customWidth="1"/>
    <col min="19" max="19" width="23.5546875" customWidth="1"/>
    <col min="20" max="20" width="6.77734375" bestFit="1" customWidth="1"/>
    <col min="21" max="21" width="11.5546875" bestFit="1" customWidth="1"/>
    <col min="23" max="23" width="16" bestFit="1" customWidth="1"/>
    <col min="24" max="24" width="12.6640625" bestFit="1" customWidth="1"/>
    <col min="25" max="25" width="15.6640625" bestFit="1" customWidth="1"/>
  </cols>
  <sheetData>
    <row r="1" spans="1:25" ht="30" customHeight="1" thickBot="1" x14ac:dyDescent="0.35">
      <c r="A1" t="s">
        <v>0</v>
      </c>
      <c r="B1" s="48" t="s">
        <v>42</v>
      </c>
      <c r="C1" s="48"/>
      <c r="D1" s="48"/>
      <c r="E1" s="48"/>
      <c r="F1" s="48"/>
      <c r="G1" s="48"/>
      <c r="H1" s="48"/>
      <c r="I1" s="7"/>
      <c r="J1" s="10">
        <v>0.1</v>
      </c>
      <c r="P1" s="10">
        <v>0.05</v>
      </c>
      <c r="Q1" s="10"/>
      <c r="R1" s="10"/>
      <c r="S1" s="10"/>
      <c r="T1" s="49" t="s">
        <v>43</v>
      </c>
      <c r="U1" s="49"/>
      <c r="W1" s="50" t="s">
        <v>44</v>
      </c>
      <c r="X1" s="50"/>
      <c r="Y1" s="50"/>
    </row>
    <row r="2" spans="1:25" ht="15.6" x14ac:dyDescent="0.3">
      <c r="B2" s="31" t="s">
        <v>1</v>
      </c>
      <c r="C2" s="2" t="s">
        <v>2</v>
      </c>
      <c r="D2" s="2" t="s">
        <v>3</v>
      </c>
      <c r="E2" s="2" t="s">
        <v>4</v>
      </c>
      <c r="F2" s="2" t="s">
        <v>5</v>
      </c>
      <c r="G2" s="2" t="s">
        <v>6</v>
      </c>
      <c r="H2" s="3" t="s">
        <v>7</v>
      </c>
      <c r="I2" s="19" t="s">
        <v>50</v>
      </c>
      <c r="J2" s="8" t="s">
        <v>51</v>
      </c>
      <c r="K2" s="8" t="s">
        <v>52</v>
      </c>
      <c r="L2" s="8" t="s">
        <v>53</v>
      </c>
      <c r="M2" s="8" t="s">
        <v>63</v>
      </c>
      <c r="N2" s="8" t="s">
        <v>54</v>
      </c>
      <c r="O2" s="8" t="s">
        <v>55</v>
      </c>
      <c r="P2" s="8" t="s">
        <v>56</v>
      </c>
      <c r="Q2" s="8" t="s">
        <v>57</v>
      </c>
      <c r="R2" s="8" t="s">
        <v>58</v>
      </c>
      <c r="T2" s="6" t="s">
        <v>4</v>
      </c>
      <c r="U2" s="6" t="s">
        <v>34</v>
      </c>
      <c r="W2" s="6" t="s">
        <v>2</v>
      </c>
      <c r="X2" s="6" t="s">
        <v>35</v>
      </c>
      <c r="Y2" s="6" t="s">
        <v>36</v>
      </c>
    </row>
    <row r="3" spans="1:25" x14ac:dyDescent="0.3">
      <c r="B3" s="32" t="s">
        <v>144</v>
      </c>
      <c r="C3" s="4" t="s">
        <v>23</v>
      </c>
      <c r="D3" s="4" t="s">
        <v>17</v>
      </c>
      <c r="E3" s="4" t="s">
        <v>11</v>
      </c>
      <c r="F3" s="4">
        <v>700</v>
      </c>
      <c r="G3" s="37">
        <v>45945</v>
      </c>
      <c r="H3" s="5">
        <v>10</v>
      </c>
      <c r="I3" s="20">
        <f t="shared" ref="I3:I13" si="0">F3*H3</f>
        <v>7000</v>
      </c>
      <c r="J3" s="16">
        <f t="shared" ref="J3:J13" si="1">I3*$J$1</f>
        <v>700</v>
      </c>
      <c r="K3" s="16">
        <f t="shared" ref="K3:K13" si="2">I3+J3</f>
        <v>7700</v>
      </c>
      <c r="L3" s="16" t="str">
        <f t="shared" ref="L3:L13" si="3">IF(I3&gt;2000,"YES","NO")</f>
        <v>YES</v>
      </c>
      <c r="M3" s="16" t="str">
        <f t="shared" ref="M3:M13" si="4">IF(K3&gt;=3500,"HIGH",IF(K3&gt;=2000,"MEDIUM",IF(K3&lt;2000,"LOW")))</f>
        <v>HIGH</v>
      </c>
      <c r="N3" s="16" t="str">
        <f t="shared" ref="N3:N13" si="5">IF(AND(I3&gt;1500,J3&gt;200),"YES","NO")</f>
        <v>YES</v>
      </c>
      <c r="O3" s="16" t="str">
        <f t="shared" ref="O3:O13" si="6">IF(OR(K3&lt;1000,K3&gt;3500),"YES","NO")</f>
        <v>YES</v>
      </c>
      <c r="P3" s="16">
        <f t="shared" ref="P3:P13" si="7">IF(K3&gt;2000,K3*$P$1,"No Bonus")</f>
        <v>385</v>
      </c>
      <c r="Q3" s="16" t="str">
        <f>IF(AND(MONTH(G3)&gt;=1,MONTH(G3)&lt;=3),"QUARTER-I",IF(AND(MONTH(G3)&gt;=4,MONTH(G3)&lt;=6),"QUARTER-II",IF(AND(MONTH(G3)&gt;=7,MONTH(G3)&lt;=9),"QUARTER-III",IF(AND(MONTH(G3)&gt;=10,MONTH(G3)&lt;=12),"QUARTER-IV"))))</f>
        <v>QUARTER-IV</v>
      </c>
      <c r="R3" s="16" t="str">
        <f t="shared" ref="R3:R12" si="8">IF(I3&gt;=I15,"Above Average","Below Average")</f>
        <v>Above Average</v>
      </c>
      <c r="S3" s="16"/>
      <c r="T3" s="1" t="s">
        <v>11</v>
      </c>
      <c r="U3" s="1">
        <v>10</v>
      </c>
      <c r="W3" s="4" t="s">
        <v>9</v>
      </c>
      <c r="X3" s="4" t="s">
        <v>37</v>
      </c>
      <c r="Y3" s="4">
        <v>3</v>
      </c>
    </row>
    <row r="4" spans="1:25" x14ac:dyDescent="0.3">
      <c r="B4" s="32" t="s">
        <v>8</v>
      </c>
      <c r="C4" s="4" t="s">
        <v>9</v>
      </c>
      <c r="D4" s="4" t="s">
        <v>10</v>
      </c>
      <c r="E4" s="4" t="s">
        <v>11</v>
      </c>
      <c r="F4" s="4">
        <v>1500</v>
      </c>
      <c r="G4" s="37">
        <v>45992</v>
      </c>
      <c r="H4" s="5">
        <v>3</v>
      </c>
      <c r="I4" s="20">
        <f t="shared" si="0"/>
        <v>4500</v>
      </c>
      <c r="J4" s="16">
        <f t="shared" si="1"/>
        <v>450</v>
      </c>
      <c r="K4" s="16">
        <f t="shared" si="2"/>
        <v>4950</v>
      </c>
      <c r="L4" s="16" t="str">
        <f t="shared" si="3"/>
        <v>YES</v>
      </c>
      <c r="M4" s="16" t="str">
        <f t="shared" si="4"/>
        <v>HIGH</v>
      </c>
      <c r="N4" s="16" t="str">
        <f t="shared" si="5"/>
        <v>YES</v>
      </c>
      <c r="O4" s="16" t="str">
        <f t="shared" si="6"/>
        <v>YES</v>
      </c>
      <c r="P4" s="16">
        <f t="shared" si="7"/>
        <v>247.5</v>
      </c>
      <c r="Q4" s="16" t="str">
        <f t="shared" ref="Q4:Q13" si="9">IF(AND(MONTH(G4)&gt;=1,MONTH(G4)&lt;=3),"QUARTER-I",IF(AND(MONTH(G4)&gt;=4,MONTH(G4)&lt;=6),"QUARTER-II",IF(AND(MONTH(G4)&gt;=7,MONTH(G4)&lt;=9),"QUARTER-III",IF(AND(MONTH(G4)&gt;=10,MONTH(G4)&lt;=12),"QUARTER-IV"))))</f>
        <v>QUARTER-IV</v>
      </c>
      <c r="R4" s="16" t="str">
        <f t="shared" si="8"/>
        <v>Above Average</v>
      </c>
      <c r="S4" s="16"/>
      <c r="T4" s="1" t="s">
        <v>14</v>
      </c>
      <c r="U4" s="1">
        <v>8</v>
      </c>
      <c r="W4" s="4" t="s">
        <v>13</v>
      </c>
      <c r="X4" s="4" t="s">
        <v>38</v>
      </c>
      <c r="Y4" s="4">
        <v>2</v>
      </c>
    </row>
    <row r="5" spans="1:25" x14ac:dyDescent="0.3">
      <c r="B5" s="32" t="s">
        <v>12</v>
      </c>
      <c r="C5" s="4" t="s">
        <v>13</v>
      </c>
      <c r="D5" s="4" t="s">
        <v>10</v>
      </c>
      <c r="E5" s="4" t="s">
        <v>14</v>
      </c>
      <c r="F5" s="4">
        <v>800</v>
      </c>
      <c r="G5" s="37">
        <v>45750</v>
      </c>
      <c r="H5" s="5">
        <v>5</v>
      </c>
      <c r="I5" s="20">
        <f t="shared" si="0"/>
        <v>4000</v>
      </c>
      <c r="J5" s="16">
        <f t="shared" si="1"/>
        <v>400</v>
      </c>
      <c r="K5" s="16">
        <f t="shared" si="2"/>
        <v>4400</v>
      </c>
      <c r="L5" s="16" t="str">
        <f t="shared" si="3"/>
        <v>YES</v>
      </c>
      <c r="M5" s="16" t="str">
        <f t="shared" si="4"/>
        <v>HIGH</v>
      </c>
      <c r="N5" s="16" t="str">
        <f t="shared" si="5"/>
        <v>YES</v>
      </c>
      <c r="O5" s="16" t="str">
        <f t="shared" si="6"/>
        <v>YES</v>
      </c>
      <c r="P5" s="16">
        <f t="shared" si="7"/>
        <v>220</v>
      </c>
      <c r="Q5" s="16" t="str">
        <f t="shared" si="9"/>
        <v>QUARTER-II</v>
      </c>
      <c r="R5" s="16" t="str">
        <f t="shared" si="8"/>
        <v>Below Average</v>
      </c>
      <c r="S5" s="16"/>
      <c r="T5" s="1" t="s">
        <v>18</v>
      </c>
      <c r="U5" s="1">
        <v>9</v>
      </c>
      <c r="W5" s="4" t="s">
        <v>16</v>
      </c>
      <c r="X5" s="4" t="s">
        <v>39</v>
      </c>
      <c r="Y5" s="4">
        <v>5</v>
      </c>
    </row>
    <row r="6" spans="1:25" x14ac:dyDescent="0.3">
      <c r="B6" s="32" t="s">
        <v>15</v>
      </c>
      <c r="C6" s="4" t="s">
        <v>16</v>
      </c>
      <c r="D6" s="4" t="s">
        <v>17</v>
      </c>
      <c r="E6" s="4" t="s">
        <v>18</v>
      </c>
      <c r="F6" s="4">
        <v>1200</v>
      </c>
      <c r="G6" s="37">
        <v>45905</v>
      </c>
      <c r="H6" s="5">
        <v>2</v>
      </c>
      <c r="I6" s="20">
        <f t="shared" si="0"/>
        <v>2400</v>
      </c>
      <c r="J6" s="16">
        <f t="shared" si="1"/>
        <v>240</v>
      </c>
      <c r="K6" s="16">
        <f t="shared" si="2"/>
        <v>2640</v>
      </c>
      <c r="L6" s="16" t="str">
        <f t="shared" si="3"/>
        <v>YES</v>
      </c>
      <c r="M6" s="16" t="str">
        <f t="shared" si="4"/>
        <v>MEDIUM</v>
      </c>
      <c r="N6" s="16" t="str">
        <f t="shared" si="5"/>
        <v>YES</v>
      </c>
      <c r="O6" s="16" t="str">
        <f t="shared" si="6"/>
        <v>NO</v>
      </c>
      <c r="P6" s="16">
        <f t="shared" si="7"/>
        <v>132</v>
      </c>
      <c r="Q6" s="16" t="str">
        <f t="shared" si="9"/>
        <v>QUARTER-III</v>
      </c>
      <c r="R6" s="16" t="str">
        <f t="shared" si="8"/>
        <v>Above Average</v>
      </c>
      <c r="S6" s="16"/>
      <c r="T6" s="1" t="s">
        <v>21</v>
      </c>
      <c r="U6" s="1">
        <v>7</v>
      </c>
      <c r="W6" s="4" t="s">
        <v>20</v>
      </c>
      <c r="X6" s="4" t="s">
        <v>40</v>
      </c>
      <c r="Y6" s="4">
        <v>2</v>
      </c>
    </row>
    <row r="7" spans="1:25" hidden="1" x14ac:dyDescent="0.3">
      <c r="B7" s="32" t="s">
        <v>28</v>
      </c>
      <c r="C7" s="4" t="s">
        <v>29</v>
      </c>
      <c r="D7" s="4" t="s">
        <v>10</v>
      </c>
      <c r="E7" s="4" t="s">
        <v>21</v>
      </c>
      <c r="F7" s="4">
        <v>600</v>
      </c>
      <c r="G7" s="37">
        <v>45792</v>
      </c>
      <c r="H7" s="5">
        <v>4</v>
      </c>
      <c r="I7" s="20">
        <f t="shared" si="0"/>
        <v>2400</v>
      </c>
      <c r="J7" s="16">
        <f t="shared" si="1"/>
        <v>240</v>
      </c>
      <c r="K7" s="16">
        <f t="shared" si="2"/>
        <v>2640</v>
      </c>
      <c r="L7" s="16" t="str">
        <f t="shared" si="3"/>
        <v>YES</v>
      </c>
      <c r="M7" s="16" t="str">
        <f t="shared" si="4"/>
        <v>MEDIUM</v>
      </c>
      <c r="N7" s="16" t="str">
        <f t="shared" si="5"/>
        <v>YES</v>
      </c>
      <c r="O7" s="16" t="str">
        <f t="shared" si="6"/>
        <v>NO</v>
      </c>
      <c r="P7" s="16">
        <f t="shared" si="7"/>
        <v>132</v>
      </c>
      <c r="Q7" s="16" t="str">
        <f t="shared" si="9"/>
        <v>QUARTER-II</v>
      </c>
      <c r="R7" s="16" t="str">
        <f t="shared" si="8"/>
        <v>Below Average</v>
      </c>
      <c r="S7" s="16"/>
      <c r="W7" s="4" t="s">
        <v>23</v>
      </c>
      <c r="X7" s="4" t="s">
        <v>39</v>
      </c>
      <c r="Y7" s="4">
        <v>5</v>
      </c>
    </row>
    <row r="8" spans="1:25" x14ac:dyDescent="0.3">
      <c r="B8" s="32" t="s">
        <v>32</v>
      </c>
      <c r="C8" s="4" t="s">
        <v>33</v>
      </c>
      <c r="D8" s="4" t="s">
        <v>17</v>
      </c>
      <c r="E8" s="4" t="s">
        <v>14</v>
      </c>
      <c r="F8" s="4">
        <v>2000</v>
      </c>
      <c r="G8" s="37">
        <v>45833</v>
      </c>
      <c r="H8" s="5">
        <v>1</v>
      </c>
      <c r="I8" s="20">
        <f t="shared" si="0"/>
        <v>2000</v>
      </c>
      <c r="J8" s="16">
        <f t="shared" si="1"/>
        <v>200</v>
      </c>
      <c r="K8" s="16">
        <f t="shared" si="2"/>
        <v>2200</v>
      </c>
      <c r="L8" s="16" t="str">
        <f t="shared" si="3"/>
        <v>NO</v>
      </c>
      <c r="M8" s="16" t="str">
        <f t="shared" si="4"/>
        <v>MEDIUM</v>
      </c>
      <c r="N8" s="16" t="str">
        <f t="shared" si="5"/>
        <v>NO</v>
      </c>
      <c r="O8" s="16" t="str">
        <f t="shared" si="6"/>
        <v>NO</v>
      </c>
      <c r="P8" s="16">
        <f t="shared" si="7"/>
        <v>110</v>
      </c>
      <c r="Q8" s="16" t="str">
        <f t="shared" si="9"/>
        <v>QUARTER-II</v>
      </c>
      <c r="R8" s="16" t="str">
        <f t="shared" si="8"/>
        <v>Below Average</v>
      </c>
      <c r="S8" s="16"/>
      <c r="W8" s="4" t="s">
        <v>25</v>
      </c>
      <c r="X8" s="4" t="s">
        <v>41</v>
      </c>
      <c r="Y8" s="4">
        <v>2</v>
      </c>
    </row>
    <row r="9" spans="1:25" hidden="1" x14ac:dyDescent="0.3">
      <c r="B9" s="32" t="s">
        <v>24</v>
      </c>
      <c r="C9" s="4" t="s">
        <v>25</v>
      </c>
      <c r="D9" s="4" t="s">
        <v>17</v>
      </c>
      <c r="E9" s="4" t="s">
        <v>14</v>
      </c>
      <c r="F9" s="4">
        <v>500</v>
      </c>
      <c r="G9" s="37">
        <v>45969</v>
      </c>
      <c r="H9" s="5">
        <v>3</v>
      </c>
      <c r="I9" s="20">
        <f t="shared" si="0"/>
        <v>1500</v>
      </c>
      <c r="J9" s="16">
        <f t="shared" si="1"/>
        <v>150</v>
      </c>
      <c r="K9" s="16">
        <f t="shared" si="2"/>
        <v>1650</v>
      </c>
      <c r="L9" s="16" t="str">
        <f t="shared" si="3"/>
        <v>NO</v>
      </c>
      <c r="M9" s="16" t="str">
        <f t="shared" si="4"/>
        <v>LOW</v>
      </c>
      <c r="N9" s="16" t="str">
        <f t="shared" si="5"/>
        <v>NO</v>
      </c>
      <c r="O9" s="16" t="str">
        <f t="shared" si="6"/>
        <v>NO</v>
      </c>
      <c r="P9" s="16" t="str">
        <f t="shared" si="7"/>
        <v>No Bonus</v>
      </c>
      <c r="Q9" s="16" t="str">
        <f t="shared" si="9"/>
        <v>QUARTER-IV</v>
      </c>
      <c r="R9" s="16" t="str">
        <f t="shared" si="8"/>
        <v>Below Average</v>
      </c>
      <c r="S9" s="16"/>
      <c r="W9" s="4" t="s">
        <v>27</v>
      </c>
      <c r="X9" s="4" t="s">
        <v>37</v>
      </c>
      <c r="Y9" s="4">
        <v>3</v>
      </c>
    </row>
    <row r="10" spans="1:25" x14ac:dyDescent="0.3">
      <c r="B10" s="32" t="s">
        <v>19</v>
      </c>
      <c r="C10" s="4" t="s">
        <v>20</v>
      </c>
      <c r="D10" s="4" t="s">
        <v>10</v>
      </c>
      <c r="E10" s="4" t="s">
        <v>21</v>
      </c>
      <c r="F10" s="4">
        <v>900</v>
      </c>
      <c r="G10" s="37">
        <v>45872</v>
      </c>
      <c r="H10" s="5">
        <v>1</v>
      </c>
      <c r="I10" s="20">
        <f t="shared" si="0"/>
        <v>900</v>
      </c>
      <c r="J10" s="16">
        <f t="shared" si="1"/>
        <v>90</v>
      </c>
      <c r="K10" s="16">
        <f t="shared" si="2"/>
        <v>990</v>
      </c>
      <c r="L10" s="16" t="str">
        <f t="shared" si="3"/>
        <v>NO</v>
      </c>
      <c r="M10" s="16" t="str">
        <f t="shared" si="4"/>
        <v>LOW</v>
      </c>
      <c r="N10" s="16" t="str">
        <f t="shared" si="5"/>
        <v>NO</v>
      </c>
      <c r="O10" s="16" t="str">
        <f t="shared" si="6"/>
        <v>YES</v>
      </c>
      <c r="P10" s="16" t="str">
        <f t="shared" si="7"/>
        <v>No Bonus</v>
      </c>
      <c r="Q10" s="16" t="str">
        <f t="shared" si="9"/>
        <v>QUARTER-III</v>
      </c>
      <c r="R10" s="16" t="str">
        <f t="shared" si="8"/>
        <v>Above Average</v>
      </c>
      <c r="S10" s="16"/>
      <c r="W10" s="4" t="s">
        <v>29</v>
      </c>
      <c r="X10" s="4" t="s">
        <v>38</v>
      </c>
      <c r="Y10" s="4">
        <v>1</v>
      </c>
    </row>
    <row r="11" spans="1:25" x14ac:dyDescent="0.3">
      <c r="B11" s="32" t="s">
        <v>26</v>
      </c>
      <c r="C11" s="4" t="s">
        <v>27</v>
      </c>
      <c r="D11" s="4" t="s">
        <v>10</v>
      </c>
      <c r="E11" s="4" t="s">
        <v>18</v>
      </c>
      <c r="F11" s="4">
        <v>400</v>
      </c>
      <c r="G11" s="37">
        <v>45706</v>
      </c>
      <c r="H11" s="5">
        <v>2</v>
      </c>
      <c r="I11" s="20">
        <f t="shared" si="0"/>
        <v>800</v>
      </c>
      <c r="J11" s="16">
        <f t="shared" si="1"/>
        <v>80</v>
      </c>
      <c r="K11" s="16">
        <f t="shared" si="2"/>
        <v>880</v>
      </c>
      <c r="L11" s="16" t="str">
        <f t="shared" si="3"/>
        <v>NO</v>
      </c>
      <c r="M11" s="16" t="str">
        <f t="shared" si="4"/>
        <v>LOW</v>
      </c>
      <c r="N11" s="16" t="str">
        <f t="shared" si="5"/>
        <v>NO</v>
      </c>
      <c r="O11" s="16" t="str">
        <f t="shared" si="6"/>
        <v>YES</v>
      </c>
      <c r="P11" s="16" t="str">
        <f t="shared" si="7"/>
        <v>No Bonus</v>
      </c>
      <c r="Q11" s="16" t="str">
        <f t="shared" si="9"/>
        <v>QUARTER-I</v>
      </c>
      <c r="R11" s="16" t="str">
        <f t="shared" si="8"/>
        <v>Above Average</v>
      </c>
      <c r="S11" s="16"/>
      <c r="W11" s="4" t="s">
        <v>31</v>
      </c>
      <c r="X11" s="4" t="s">
        <v>41</v>
      </c>
      <c r="Y11" s="4">
        <v>2</v>
      </c>
    </row>
    <row r="12" spans="1:25" hidden="1" x14ac:dyDescent="0.3">
      <c r="B12" s="32" t="s">
        <v>22</v>
      </c>
      <c r="C12" s="4" t="s">
        <v>23</v>
      </c>
      <c r="D12" s="4" t="s">
        <v>17</v>
      </c>
      <c r="E12" s="4" t="s">
        <v>11</v>
      </c>
      <c r="F12" s="4">
        <v>700</v>
      </c>
      <c r="G12" s="37">
        <v>45942</v>
      </c>
      <c r="H12" s="5">
        <v>1</v>
      </c>
      <c r="I12" s="20">
        <f t="shared" si="0"/>
        <v>700</v>
      </c>
      <c r="J12" s="16">
        <f t="shared" si="1"/>
        <v>70</v>
      </c>
      <c r="K12" s="16">
        <f t="shared" si="2"/>
        <v>770</v>
      </c>
      <c r="L12" s="16" t="str">
        <f t="shared" si="3"/>
        <v>NO</v>
      </c>
      <c r="M12" s="16" t="str">
        <f t="shared" si="4"/>
        <v>LOW</v>
      </c>
      <c r="N12" s="16" t="str">
        <f t="shared" si="5"/>
        <v>NO</v>
      </c>
      <c r="O12" s="16" t="str">
        <f t="shared" si="6"/>
        <v>YES</v>
      </c>
      <c r="P12" s="16" t="str">
        <f t="shared" si="7"/>
        <v>No Bonus</v>
      </c>
      <c r="Q12" s="16" t="str">
        <f t="shared" si="9"/>
        <v>QUARTER-IV</v>
      </c>
      <c r="R12" s="16" t="str">
        <f t="shared" si="8"/>
        <v>Above Average</v>
      </c>
      <c r="S12" s="16"/>
      <c r="W12" s="4"/>
      <c r="X12" s="4"/>
      <c r="Y12" s="4"/>
    </row>
    <row r="13" spans="1:25" ht="15" thickBot="1" x14ac:dyDescent="0.35">
      <c r="B13" s="33" t="s">
        <v>30</v>
      </c>
      <c r="C13" s="34" t="s">
        <v>31</v>
      </c>
      <c r="D13" s="34" t="s">
        <v>17</v>
      </c>
      <c r="E13" s="34" t="s">
        <v>11</v>
      </c>
      <c r="F13" s="34">
        <v>300</v>
      </c>
      <c r="G13" s="38">
        <v>45679</v>
      </c>
      <c r="H13" s="35">
        <v>2</v>
      </c>
      <c r="I13" s="20">
        <f t="shared" si="0"/>
        <v>600</v>
      </c>
      <c r="J13" s="16">
        <f t="shared" si="1"/>
        <v>60</v>
      </c>
      <c r="K13" s="16">
        <f t="shared" si="2"/>
        <v>660</v>
      </c>
      <c r="L13" s="16" t="str">
        <f t="shared" si="3"/>
        <v>NO</v>
      </c>
      <c r="M13" s="16" t="str">
        <f t="shared" si="4"/>
        <v>LOW</v>
      </c>
      <c r="N13" s="16" t="str">
        <f t="shared" si="5"/>
        <v>NO</v>
      </c>
      <c r="O13" s="16" t="str">
        <f t="shared" si="6"/>
        <v>YES</v>
      </c>
      <c r="P13" s="16" t="str">
        <f t="shared" si="7"/>
        <v>No Bonus</v>
      </c>
      <c r="Q13" s="16" t="str">
        <f t="shared" si="9"/>
        <v>QUARTER-I</v>
      </c>
      <c r="R13" s="16" t="str">
        <f>IF(I13&gt;=I24,"Above Average","Below Average")</f>
        <v>Above Average</v>
      </c>
      <c r="S13" s="16"/>
      <c r="W13" s="4" t="s">
        <v>33</v>
      </c>
      <c r="X13" s="4" t="s">
        <v>39</v>
      </c>
      <c r="Y13" s="4">
        <v>5</v>
      </c>
    </row>
    <row r="14" spans="1:25" x14ac:dyDescent="0.3">
      <c r="A14" t="s">
        <v>49</v>
      </c>
      <c r="B14">
        <f>COUNTA(B3:B13)</f>
        <v>11</v>
      </c>
      <c r="F14" s="51" t="s">
        <v>45</v>
      </c>
      <c r="G14" s="51"/>
      <c r="H14" s="51"/>
      <c r="I14" s="9">
        <f>SUM(I3:I13)</f>
        <v>26800</v>
      </c>
      <c r="J14" s="26"/>
      <c r="K14" s="26"/>
      <c r="M14" s="26"/>
      <c r="N14" s="26"/>
      <c r="O14" s="26"/>
      <c r="P14" s="26"/>
    </row>
    <row r="15" spans="1:25" x14ac:dyDescent="0.3">
      <c r="F15" s="52" t="s">
        <v>46</v>
      </c>
      <c r="G15" s="52"/>
      <c r="H15" s="52"/>
      <c r="I15" s="9">
        <f>I14/11</f>
        <v>2436.3636363636365</v>
      </c>
      <c r="L15" t="s">
        <v>59</v>
      </c>
      <c r="M15">
        <f>COUNTIF($M$3:$M$13,M4)</f>
        <v>3</v>
      </c>
    </row>
    <row r="16" spans="1:25" x14ac:dyDescent="0.3">
      <c r="F16" s="47" t="s">
        <v>47</v>
      </c>
      <c r="G16" s="47"/>
      <c r="H16" s="47"/>
      <c r="I16">
        <f>MIN(I3:I13)</f>
        <v>600</v>
      </c>
      <c r="L16" t="s">
        <v>60</v>
      </c>
      <c r="M16">
        <f>COUNTIF($M$3:$M$13,M5)</f>
        <v>3</v>
      </c>
      <c r="O16" t="s">
        <v>157</v>
      </c>
      <c r="P16" t="s">
        <v>158</v>
      </c>
      <c r="Q16" t="s">
        <v>159</v>
      </c>
    </row>
    <row r="17" spans="6:23" x14ac:dyDescent="0.3">
      <c r="F17" s="47" t="s">
        <v>48</v>
      </c>
      <c r="G17" s="47"/>
      <c r="H17" s="47"/>
      <c r="I17">
        <f>MAX(I3:I13)</f>
        <v>7000</v>
      </c>
      <c r="L17" t="s">
        <v>61</v>
      </c>
      <c r="M17">
        <f>COUNTIF($M$3:$M$13,M6)</f>
        <v>3</v>
      </c>
      <c r="O17" t="str">
        <f>INDEX(Table1[Product],5)</f>
        <v>Tablet</v>
      </c>
      <c r="P17">
        <f>MATCH("Tablet",Table1[Product],0)</f>
        <v>5</v>
      </c>
      <c r="Q17">
        <f>INDEX(Table1[Sales  Tax on Sales value],MATCH(C12,Table1[Product],0))</f>
        <v>700</v>
      </c>
      <c r="S17" s="6" t="s">
        <v>4</v>
      </c>
      <c r="T17" s="1" t="s">
        <v>11</v>
      </c>
      <c r="U17" s="1" t="s">
        <v>14</v>
      </c>
      <c r="V17" s="1" t="s">
        <v>18</v>
      </c>
      <c r="W17" s="1" t="s">
        <v>21</v>
      </c>
    </row>
    <row r="18" spans="6:23" ht="15" thickBot="1" x14ac:dyDescent="0.35">
      <c r="S18" s="6" t="s">
        <v>34</v>
      </c>
      <c r="T18" s="1">
        <v>10</v>
      </c>
      <c r="U18" s="1">
        <v>8</v>
      </c>
      <c r="V18" s="1">
        <v>9</v>
      </c>
      <c r="W18" s="1">
        <v>7</v>
      </c>
    </row>
    <row r="19" spans="6:23" ht="31.8" thickBot="1" x14ac:dyDescent="0.35">
      <c r="I19" s="15" t="s">
        <v>3</v>
      </c>
      <c r="J19" s="11" t="s">
        <v>62</v>
      </c>
    </row>
    <row r="20" spans="6:23" x14ac:dyDescent="0.3">
      <c r="I20" s="12" t="s">
        <v>10</v>
      </c>
      <c r="J20" s="13">
        <f>SUMIF($D$3:$D$13,D4,$I$3:$I$13)</f>
        <v>12600</v>
      </c>
    </row>
    <row r="21" spans="6:23" ht="15" thickBot="1" x14ac:dyDescent="0.35">
      <c r="I21" s="14" t="s">
        <v>17</v>
      </c>
      <c r="J21" s="13">
        <f>SUMIF($D$3:$D$13,D5,$I$3:$I$13)</f>
        <v>12600</v>
      </c>
      <c r="O21" t="s">
        <v>161</v>
      </c>
    </row>
    <row r="22" spans="6:23" x14ac:dyDescent="0.3">
      <c r="O22">
        <f>SUBTOTAL(1,Table1[Total Sales Value])</f>
        <v>2436.3636363636365</v>
      </c>
    </row>
    <row r="23" spans="6:23" x14ac:dyDescent="0.3">
      <c r="O23">
        <f>SUBTOTAL(101,Table1[Total Sales Value])</f>
        <v>2775</v>
      </c>
    </row>
  </sheetData>
  <sortState ref="B3:I12">
    <sortCondition descending="1" ref="I3:I12"/>
  </sortState>
  <mergeCells count="7">
    <mergeCell ref="F17:H17"/>
    <mergeCell ref="B1:H1"/>
    <mergeCell ref="T1:U1"/>
    <mergeCell ref="W1:Y1"/>
    <mergeCell ref="F14:H14"/>
    <mergeCell ref="F15:H15"/>
    <mergeCell ref="F16:H16"/>
  </mergeCells>
  <conditionalFormatting sqref="I3:I13">
    <cfRule type="cellIs" dxfId="7" priority="2" operator="greaterThan">
      <formula>2000</formula>
    </cfRule>
    <cfRule type="cellIs" dxfId="6" priority="4" operator="greaterThan">
      <formula>2000</formula>
    </cfRule>
    <cfRule type="cellIs" dxfId="5" priority="5" operator="greaterThan">
      <formula>2000</formula>
    </cfRule>
    <cfRule type="cellIs" dxfId="4" priority="7" operator="greaterThan">
      <formula>2000</formula>
    </cfRule>
    <cfRule type="cellIs" dxfId="3" priority="8" operator="greaterThan">
      <formula>10000</formula>
    </cfRule>
  </conditionalFormatting>
  <conditionalFormatting sqref="M3:M17">
    <cfRule type="containsText" dxfId="2" priority="6" operator="containsText" text="LOW">
      <formula>NOT(ISERROR(SEARCH("LOW",M3)))</formula>
    </cfRule>
  </conditionalFormatting>
  <conditionalFormatting sqref="M3:M14">
    <cfRule type="containsText" dxfId="1" priority="1" operator="containsText" text="LOW">
      <formula>NOT(ISERROR(SEARCH("LOW",M3)))</formula>
    </cfRule>
    <cfRule type="containsText" dxfId="0" priority="3" operator="containsText" text="LOW">
      <formula>NOT(ISERROR(SEARCH("LOW",M3)))</formula>
    </cfRule>
  </conditionalFormatting>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7"/>
  <sheetViews>
    <sheetView tabSelected="1" zoomScaleNormal="100" workbookViewId="0">
      <selection activeCell="C53" sqref="C53"/>
    </sheetView>
  </sheetViews>
  <sheetFormatPr defaultRowHeight="14.4" x14ac:dyDescent="0.3"/>
  <cols>
    <col min="2" max="2" width="108.44140625" bestFit="1" customWidth="1"/>
  </cols>
  <sheetData>
    <row r="3" spans="2:3" ht="17.399999999999999" x14ac:dyDescent="0.3">
      <c r="B3" s="21" t="s">
        <v>64</v>
      </c>
    </row>
    <row r="4" spans="2:3" ht="15.6" x14ac:dyDescent="0.3">
      <c r="B4" s="22" t="s">
        <v>65</v>
      </c>
      <c r="C4" t="s">
        <v>123</v>
      </c>
    </row>
    <row r="5" spans="2:3" ht="15.6" x14ac:dyDescent="0.3">
      <c r="B5" s="22" t="s">
        <v>66</v>
      </c>
      <c r="C5" t="s">
        <v>124</v>
      </c>
    </row>
    <row r="6" spans="2:3" ht="15.6" x14ac:dyDescent="0.3">
      <c r="B6" s="22" t="s">
        <v>67</v>
      </c>
      <c r="C6">
        <f>ProductData!I15</f>
        <v>2436.3636363636365</v>
      </c>
    </row>
    <row r="7" spans="2:3" ht="15.6" x14ac:dyDescent="0.3">
      <c r="B7" s="22" t="s">
        <v>126</v>
      </c>
      <c r="C7">
        <f>ProductData!I16</f>
        <v>600</v>
      </c>
    </row>
    <row r="8" spans="2:3" ht="15.6" x14ac:dyDescent="0.3">
      <c r="B8" s="22" t="s">
        <v>125</v>
      </c>
      <c r="C8">
        <f>ProductData!I17</f>
        <v>7000</v>
      </c>
    </row>
    <row r="9" spans="2:3" ht="15.6" x14ac:dyDescent="0.3">
      <c r="B9" s="22" t="s">
        <v>68</v>
      </c>
      <c r="C9">
        <f>ProductData!B14</f>
        <v>11</v>
      </c>
    </row>
    <row r="10" spans="2:3" ht="15.6" x14ac:dyDescent="0.3">
      <c r="B10" s="22" t="s">
        <v>69</v>
      </c>
      <c r="C10" s="43" t="s">
        <v>127</v>
      </c>
    </row>
    <row r="11" spans="2:3" ht="15.6" x14ac:dyDescent="0.3">
      <c r="B11" s="22" t="s">
        <v>70</v>
      </c>
      <c r="C11" t="s">
        <v>128</v>
      </c>
    </row>
    <row r="12" spans="2:3" ht="15.6" x14ac:dyDescent="0.3">
      <c r="B12" s="22" t="s">
        <v>71</v>
      </c>
      <c r="C12" t="s">
        <v>123</v>
      </c>
    </row>
    <row r="13" spans="2:3" ht="15.6" x14ac:dyDescent="0.3">
      <c r="B13" s="22" t="s">
        <v>72</v>
      </c>
      <c r="C13" t="s">
        <v>123</v>
      </c>
    </row>
    <row r="16" spans="2:3" ht="17.399999999999999" x14ac:dyDescent="0.3">
      <c r="B16" s="21" t="s">
        <v>73</v>
      </c>
    </row>
    <row r="17" spans="2:3" x14ac:dyDescent="0.3">
      <c r="B17" s="23"/>
    </row>
    <row r="18" spans="2:3" ht="15.6" x14ac:dyDescent="0.3">
      <c r="B18" s="24" t="s">
        <v>74</v>
      </c>
      <c r="C18" t="s">
        <v>129</v>
      </c>
    </row>
    <row r="19" spans="2:3" ht="15.6" x14ac:dyDescent="0.3">
      <c r="B19" s="24" t="s">
        <v>75</v>
      </c>
      <c r="C19" t="s">
        <v>130</v>
      </c>
    </row>
    <row r="20" spans="2:3" ht="15.6" x14ac:dyDescent="0.3">
      <c r="B20" s="24" t="s">
        <v>76</v>
      </c>
      <c r="C20" t="s">
        <v>131</v>
      </c>
    </row>
    <row r="21" spans="2:3" ht="15.6" x14ac:dyDescent="0.3">
      <c r="B21" s="24" t="s">
        <v>77</v>
      </c>
      <c r="C21" t="s">
        <v>132</v>
      </c>
    </row>
    <row r="22" spans="2:3" ht="15.6" x14ac:dyDescent="0.3">
      <c r="B22" s="24" t="s">
        <v>78</v>
      </c>
      <c r="C22" t="s">
        <v>133</v>
      </c>
    </row>
    <row r="23" spans="2:3" ht="15.6" x14ac:dyDescent="0.3">
      <c r="B23" s="24" t="s">
        <v>79</v>
      </c>
      <c r="C23" t="s">
        <v>134</v>
      </c>
    </row>
    <row r="24" spans="2:3" ht="15.6" x14ac:dyDescent="0.3">
      <c r="B24" s="24" t="s">
        <v>80</v>
      </c>
      <c r="C24" t="s">
        <v>135</v>
      </c>
    </row>
    <row r="25" spans="2:3" ht="15.6" x14ac:dyDescent="0.3">
      <c r="B25" s="24" t="s">
        <v>81</v>
      </c>
      <c r="C25" t="s">
        <v>123</v>
      </c>
    </row>
    <row r="26" spans="2:3" ht="15.6" x14ac:dyDescent="0.3">
      <c r="B26" s="24" t="s">
        <v>82</v>
      </c>
    </row>
    <row r="27" spans="2:3" ht="15.6" x14ac:dyDescent="0.3">
      <c r="B27" s="24" t="s">
        <v>115</v>
      </c>
      <c r="C27" t="s">
        <v>123</v>
      </c>
    </row>
    <row r="28" spans="2:3" ht="15.6" x14ac:dyDescent="0.3">
      <c r="B28" s="24"/>
    </row>
    <row r="29" spans="2:3" ht="16.8" x14ac:dyDescent="0.3">
      <c r="B29" s="25" t="s">
        <v>116</v>
      </c>
    </row>
    <row r="30" spans="2:3" ht="15.6" x14ac:dyDescent="0.3">
      <c r="B30" s="24" t="s">
        <v>83</v>
      </c>
      <c r="C30" t="s">
        <v>136</v>
      </c>
    </row>
    <row r="31" spans="2:3" ht="15.6" x14ac:dyDescent="0.3">
      <c r="B31" s="24" t="s">
        <v>84</v>
      </c>
      <c r="C31" t="s">
        <v>123</v>
      </c>
    </row>
    <row r="32" spans="2:3" ht="15.6" x14ac:dyDescent="0.3">
      <c r="B32" s="24" t="s">
        <v>85</v>
      </c>
      <c r="C32" t="s">
        <v>137</v>
      </c>
    </row>
    <row r="33" spans="1:3" ht="15.6" x14ac:dyDescent="0.3">
      <c r="B33" s="24" t="s">
        <v>86</v>
      </c>
      <c r="C33" t="s">
        <v>139</v>
      </c>
    </row>
    <row r="34" spans="1:3" ht="15.6" x14ac:dyDescent="0.3">
      <c r="B34" s="24" t="s">
        <v>87</v>
      </c>
      <c r="C34" t="s">
        <v>138</v>
      </c>
    </row>
    <row r="35" spans="1:3" ht="15.6" x14ac:dyDescent="0.3">
      <c r="A35" s="27"/>
      <c r="B35" s="24" t="s">
        <v>88</v>
      </c>
      <c r="C35" t="s">
        <v>149</v>
      </c>
    </row>
    <row r="36" spans="1:3" ht="15.6" x14ac:dyDescent="0.3">
      <c r="A36" s="27"/>
      <c r="B36" s="24" t="s">
        <v>89</v>
      </c>
      <c r="C36" t="s">
        <v>150</v>
      </c>
    </row>
    <row r="37" spans="1:3" ht="15.6" x14ac:dyDescent="0.3">
      <c r="A37" s="27"/>
      <c r="B37" s="24" t="s">
        <v>90</v>
      </c>
      <c r="C37" t="s">
        <v>123</v>
      </c>
    </row>
    <row r="38" spans="1:3" ht="15.6" x14ac:dyDescent="0.3">
      <c r="A38" s="27"/>
      <c r="B38" s="24" t="s">
        <v>91</v>
      </c>
      <c r="C38" t="s">
        <v>123</v>
      </c>
    </row>
    <row r="39" spans="1:3" ht="15.6" x14ac:dyDescent="0.3">
      <c r="A39" s="27"/>
      <c r="B39" s="24" t="s">
        <v>92</v>
      </c>
      <c r="C39" t="s">
        <v>123</v>
      </c>
    </row>
    <row r="42" spans="1:3" ht="17.399999999999999" x14ac:dyDescent="0.3">
      <c r="B42" s="21" t="s">
        <v>93</v>
      </c>
    </row>
    <row r="43" spans="1:3" x14ac:dyDescent="0.3">
      <c r="B43" s="23"/>
    </row>
    <row r="44" spans="1:3" ht="15.6" x14ac:dyDescent="0.3">
      <c r="B44" s="24" t="s">
        <v>94</v>
      </c>
      <c r="C44" s="44" t="s">
        <v>140</v>
      </c>
    </row>
    <row r="45" spans="1:3" ht="15.6" x14ac:dyDescent="0.3">
      <c r="B45" s="24" t="s">
        <v>95</v>
      </c>
      <c r="C45" t="s">
        <v>142</v>
      </c>
    </row>
    <row r="46" spans="1:3" ht="15.6" x14ac:dyDescent="0.3">
      <c r="B46" s="24" t="s">
        <v>96</v>
      </c>
      <c r="C46" t="s">
        <v>123</v>
      </c>
    </row>
    <row r="47" spans="1:3" ht="15.6" x14ac:dyDescent="0.3">
      <c r="B47" s="24" t="s">
        <v>97</v>
      </c>
      <c r="C47" t="s">
        <v>143</v>
      </c>
    </row>
    <row r="48" spans="1:3" ht="15.6" x14ac:dyDescent="0.3">
      <c r="A48" t="s">
        <v>122</v>
      </c>
      <c r="B48" s="24" t="s">
        <v>98</v>
      </c>
      <c r="C48" t="s">
        <v>151</v>
      </c>
    </row>
    <row r="49" spans="1:3" ht="15.6" x14ac:dyDescent="0.3">
      <c r="B49" s="24" t="s">
        <v>99</v>
      </c>
      <c r="C49" t="s">
        <v>150</v>
      </c>
    </row>
    <row r="50" spans="1:3" ht="15.6" x14ac:dyDescent="0.3">
      <c r="B50" s="24" t="s">
        <v>100</v>
      </c>
      <c r="C50" t="s">
        <v>123</v>
      </c>
    </row>
    <row r="51" spans="1:3" ht="15.6" x14ac:dyDescent="0.3">
      <c r="B51" s="24" t="s">
        <v>101</v>
      </c>
      <c r="C51" t="s">
        <v>123</v>
      </c>
    </row>
    <row r="52" spans="1:3" ht="15.6" x14ac:dyDescent="0.3">
      <c r="B52" s="24" t="s">
        <v>102</v>
      </c>
      <c r="C52" t="s">
        <v>117</v>
      </c>
    </row>
    <row r="53" spans="1:3" ht="15.6" x14ac:dyDescent="0.3">
      <c r="B53" s="24" t="s">
        <v>103</v>
      </c>
      <c r="C53" t="s">
        <v>117</v>
      </c>
    </row>
    <row r="56" spans="1:3" ht="17.399999999999999" x14ac:dyDescent="0.3">
      <c r="B56" s="21" t="s">
        <v>104</v>
      </c>
    </row>
    <row r="57" spans="1:3" x14ac:dyDescent="0.3">
      <c r="B57" s="23"/>
    </row>
    <row r="58" spans="1:3" ht="15.6" x14ac:dyDescent="0.3">
      <c r="B58" s="24" t="s">
        <v>105</v>
      </c>
      <c r="C58" t="s">
        <v>145</v>
      </c>
    </row>
    <row r="59" spans="1:3" ht="15.6" x14ac:dyDescent="0.3">
      <c r="B59" s="24" t="s">
        <v>106</v>
      </c>
      <c r="C59" t="s">
        <v>146</v>
      </c>
    </row>
    <row r="60" spans="1:3" ht="15.6" x14ac:dyDescent="0.3">
      <c r="A60" s="27"/>
      <c r="B60" s="24" t="s">
        <v>107</v>
      </c>
      <c r="C60" t="s">
        <v>160</v>
      </c>
    </row>
    <row r="61" spans="1:3" ht="15.6" x14ac:dyDescent="0.3">
      <c r="A61" s="27"/>
      <c r="B61" s="24" t="s">
        <v>108</v>
      </c>
      <c r="C61" t="s">
        <v>123</v>
      </c>
    </row>
    <row r="62" spans="1:3" ht="15.6" x14ac:dyDescent="0.3">
      <c r="A62" s="27"/>
      <c r="B62" s="24" t="s">
        <v>109</v>
      </c>
      <c r="C62" s="44" t="s">
        <v>155</v>
      </c>
    </row>
    <row r="63" spans="1:3" ht="15.6" x14ac:dyDescent="0.3">
      <c r="A63" s="27"/>
      <c r="B63" s="24" t="s">
        <v>110</v>
      </c>
      <c r="C63" s="44" t="s">
        <v>156</v>
      </c>
    </row>
    <row r="64" spans="1:3" ht="15.6" x14ac:dyDescent="0.3">
      <c r="A64" s="27"/>
      <c r="B64" s="24" t="s">
        <v>111</v>
      </c>
      <c r="C64" t="s">
        <v>154</v>
      </c>
    </row>
    <row r="65" spans="1:3" ht="15.6" x14ac:dyDescent="0.3">
      <c r="A65" s="27"/>
      <c r="B65" s="24" t="s">
        <v>112</v>
      </c>
      <c r="C65" t="s">
        <v>153</v>
      </c>
    </row>
    <row r="66" spans="1:3" ht="15.6" x14ac:dyDescent="0.3">
      <c r="A66" s="27"/>
      <c r="B66" s="24" t="s">
        <v>113</v>
      </c>
      <c r="C66" t="s">
        <v>162</v>
      </c>
    </row>
    <row r="67" spans="1:3" ht="15.6" x14ac:dyDescent="0.3">
      <c r="A67" s="27"/>
      <c r="B67" s="24" t="s">
        <v>114</v>
      </c>
      <c r="C67"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TotalSalesByProduct </vt:lpstr>
      <vt:lpstr>MonthlySalesTrends</vt:lpstr>
      <vt:lpstr>FilteronRegion</vt:lpstr>
      <vt:lpstr>VLOOKUP_HLOOKUP</vt:lpstr>
      <vt:lpstr>ComboChartSalesRevenue</vt:lpstr>
      <vt:lpstr>AverageSalesInsteadofTotalSales</vt:lpstr>
      <vt:lpstr>TotalSalesRevenueSortDesc</vt:lpstr>
      <vt:lpstr>ProductData</vt:lpstr>
      <vt:lpstr>QuestionForFirstTask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2025-01-17T13:33:48Z</dcterms:created>
  <dcterms:modified xsi:type="dcterms:W3CDTF">2025-02-05T13:08:58Z</dcterms:modified>
</cp:coreProperties>
</file>