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Kramer\Downloads\"/>
    </mc:Choice>
  </mc:AlternateContent>
  <xr:revisionPtr revIDLastSave="0" documentId="13_ncr:1_{E9C65E2E-F0A1-432C-BB11-A49F92C57F0D}" xr6:coauthVersionLast="47" xr6:coauthVersionMax="47" xr10:uidLastSave="{00000000-0000-0000-0000-000000000000}"/>
  <bookViews>
    <workbookView xWindow="1430" yWindow="0" windowWidth="9780" windowHeight="10170" xr2:uid="{74A48DB3-D193-4CA5-BC7F-62750EACA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4" i="1" l="1"/>
  <c r="AP12" i="1"/>
  <c r="AO12" i="1"/>
  <c r="AN12" i="1"/>
  <c r="AM12" i="1"/>
  <c r="AR15" i="1"/>
  <c r="AU15" i="1"/>
  <c r="AT15" i="1"/>
  <c r="AS15" i="1"/>
  <c r="B13" i="1"/>
  <c r="AO5" i="1"/>
  <c r="C14" i="1"/>
  <c r="B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H13" i="1"/>
  <c r="C13" i="1"/>
  <c r="D13" i="1"/>
  <c r="E13" i="1"/>
  <c r="F13" i="1"/>
  <c r="G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S14" i="1"/>
  <c r="AT14" i="1"/>
  <c r="AU14" i="1"/>
  <c r="AP10" i="1"/>
  <c r="AR16" i="1"/>
  <c r="AR21" i="1"/>
  <c r="AR20" i="1"/>
  <c r="AR19" i="1"/>
  <c r="AR18" i="1"/>
  <c r="AR17" i="1"/>
  <c r="AP4" i="1"/>
  <c r="AP6" i="1"/>
  <c r="AP7" i="1"/>
  <c r="AP8" i="1"/>
  <c r="AP9" i="1"/>
  <c r="AO4" i="1"/>
  <c r="AO6" i="1"/>
  <c r="AO7" i="1"/>
  <c r="AO8" i="1"/>
  <c r="AO9" i="1"/>
  <c r="AO10" i="1"/>
  <c r="AO11" i="1"/>
  <c r="AN4" i="1"/>
  <c r="AN5" i="1"/>
  <c r="AN6" i="1"/>
  <c r="AN7" i="1"/>
  <c r="AN8" i="1"/>
  <c r="AN9" i="1"/>
  <c r="AN10" i="1"/>
  <c r="AN11" i="1"/>
  <c r="AM4" i="1"/>
  <c r="AM5" i="1"/>
  <c r="AM6" i="1"/>
  <c r="AM7" i="1"/>
  <c r="AM8" i="1"/>
  <c r="AM9" i="1"/>
  <c r="AM10" i="1"/>
  <c r="AM11" i="1"/>
  <c r="AN3" i="1"/>
  <c r="AO3" i="1"/>
  <c r="AP3" i="1"/>
  <c r="AM3" i="1"/>
  <c r="AH3" i="1"/>
  <c r="AM19" i="1"/>
  <c r="AN19" i="1"/>
  <c r="AO19" i="1"/>
  <c r="AP19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7" i="1"/>
  <c r="AN27" i="1"/>
  <c r="AO27" i="1"/>
  <c r="AP27" i="1"/>
  <c r="AN18" i="1"/>
  <c r="AO18" i="1"/>
  <c r="AP18" i="1"/>
  <c r="AM18" i="1"/>
  <c r="AH18" i="1"/>
  <c r="AH26" i="1"/>
  <c r="AI26" i="1"/>
  <c r="AJ26" i="1"/>
  <c r="AH20" i="1"/>
  <c r="AI20" i="1"/>
  <c r="AJ20" i="1"/>
  <c r="AH27" i="1"/>
  <c r="AI27" i="1"/>
  <c r="AJ27" i="1"/>
  <c r="AK27" i="1"/>
  <c r="AH19" i="1"/>
  <c r="AI19" i="1"/>
  <c r="AJ19" i="1"/>
  <c r="AK19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K18" i="1"/>
  <c r="AJ18" i="1"/>
  <c r="AI18" i="1"/>
  <c r="AN29" i="1" l="1"/>
  <c r="AO29" i="1"/>
  <c r="AJ29" i="1"/>
  <c r="AM29" i="1"/>
  <c r="AM31" i="1"/>
  <c r="AP29" i="1"/>
  <c r="AM32" i="1"/>
  <c r="AM33" i="1"/>
  <c r="AM34" i="1"/>
  <c r="AI29" i="1"/>
  <c r="AK29" i="1"/>
  <c r="AM35" i="1"/>
  <c r="AM36" i="1"/>
  <c r="AH29" i="1"/>
  <c r="AI10" i="1"/>
  <c r="AK10" i="1"/>
  <c r="AK9" i="1"/>
  <c r="AK12" i="1"/>
  <c r="AK8" i="1"/>
  <c r="AK7" i="1"/>
  <c r="AJ12" i="1"/>
  <c r="AJ11" i="1"/>
  <c r="AJ10" i="1"/>
  <c r="AJ9" i="1"/>
  <c r="AJ8" i="1"/>
  <c r="AJ7" i="1"/>
  <c r="AI12" i="1"/>
  <c r="AI11" i="1"/>
  <c r="AI9" i="1"/>
  <c r="AI8" i="1"/>
  <c r="AH12" i="1"/>
  <c r="AH11" i="1"/>
  <c r="AH10" i="1"/>
  <c r="AH9" i="1"/>
  <c r="AH8" i="1"/>
  <c r="AI7" i="1"/>
  <c r="AH7" i="1"/>
  <c r="AH6" i="1"/>
  <c r="AK6" i="1"/>
  <c r="AJ6" i="1"/>
  <c r="AI6" i="1"/>
  <c r="AJ5" i="1"/>
  <c r="AI5" i="1"/>
  <c r="AH5" i="1"/>
  <c r="AJ4" i="1"/>
  <c r="AH4" i="1"/>
  <c r="AK4" i="1"/>
  <c r="AI4" i="1"/>
  <c r="AK3" i="1"/>
  <c r="AI3" i="1"/>
  <c r="A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tc={8324516F-C7D3-491C-98EF-364305D53217}</author>
  </authors>
  <commentList>
    <comment ref="AL30" authorId="0" shapeId="0" xr:uid="{8324516F-C7D3-491C-98EF-364305D5321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Excels implementation of statistical significance through T.Test differs from other implementations such as SciPy. This may lead to deviations of ≈ 0,01</t>
      </text>
    </comment>
  </commentList>
</comments>
</file>

<file path=xl/sharedStrings.xml><?xml version="1.0" encoding="utf-8"?>
<sst xmlns="http://schemas.openxmlformats.org/spreadsheetml/2006/main" count="101" uniqueCount="51">
  <si>
    <t>Ceramic</t>
  </si>
  <si>
    <t>Denim</t>
  </si>
  <si>
    <t>Felt</t>
  </si>
  <si>
    <t>Glass</t>
  </si>
  <si>
    <t>Leather</t>
  </si>
  <si>
    <t>Metal</t>
  </si>
  <si>
    <t>Plastic</t>
  </si>
  <si>
    <t>Stone</t>
  </si>
  <si>
    <t>Water</t>
  </si>
  <si>
    <t>Wood</t>
  </si>
  <si>
    <t>P01</t>
  </si>
  <si>
    <t>P02</t>
  </si>
  <si>
    <t>P03</t>
  </si>
  <si>
    <t>P04</t>
  </si>
  <si>
    <t>P05</t>
  </si>
  <si>
    <t>P06</t>
  </si>
  <si>
    <t>P07</t>
  </si>
  <si>
    <t>P08</t>
  </si>
  <si>
    <t>o3</t>
  </si>
  <si>
    <t>MyEdit</t>
  </si>
  <si>
    <t>Real Recording</t>
  </si>
  <si>
    <t>HDB</t>
  </si>
  <si>
    <t xml:space="preserve">Material/Participant Scores </t>
  </si>
  <si>
    <t>n.A.</t>
  </si>
  <si>
    <t>AVERAGE  (STD)</t>
  </si>
  <si>
    <t>?</t>
  </si>
  <si>
    <t>Significant?</t>
  </si>
  <si>
    <t>Significance</t>
  </si>
  <si>
    <t>o3-MyEdit</t>
  </si>
  <si>
    <t>o3-Real</t>
  </si>
  <si>
    <t>MyEdit-Real</t>
  </si>
  <si>
    <t>MyEdit-HDB</t>
  </si>
  <si>
    <t>o3-HDB</t>
  </si>
  <si>
    <t>Real-HDB</t>
  </si>
  <si>
    <t>MEDIAN (IQR)</t>
  </si>
  <si>
    <t>2 (0,25)</t>
  </si>
  <si>
    <t>2 (0,31)</t>
  </si>
  <si>
    <t>3 (0,81)</t>
  </si>
  <si>
    <t>2,125 (2,13)</t>
  </si>
  <si>
    <t>MEDIAN</t>
  </si>
  <si>
    <t>IQR</t>
  </si>
  <si>
    <t>ceramic</t>
  </si>
  <si>
    <t>denim</t>
  </si>
  <si>
    <t>felt</t>
  </si>
  <si>
    <t>glass</t>
  </si>
  <si>
    <t>leather</t>
  </si>
  <si>
    <t>metal</t>
  </si>
  <si>
    <t>plastic</t>
  </si>
  <si>
    <t>stone</t>
  </si>
  <si>
    <t>water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</si>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</sst>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0" fillId="2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4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0" borderId="7" xfId="0" applyBorder="1"/>
    <xf numFmtId="0" fontId="0" fillId="2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0" xfId="0" applyNumberFormat="1"/>
    <xf numFmtId="164" fontId="0" fillId="6" borderId="10" xfId="0" applyNumberFormat="1" applyFill="1" applyBorder="1"/>
    <xf numFmtId="0" fontId="0" fillId="7" borderId="10" xfId="0" applyFill="1" applyBorder="1"/>
    <xf numFmtId="164" fontId="0" fillId="2" borderId="0" xfId="0" applyNumberFormat="1" applyFill="1"/>
    <xf numFmtId="15" fontId="0" fillId="0" borderId="0" xfId="0" applyNumberFormat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0" xfId="0" applyNumberFormat="1"/>
    <xf numFmtId="164" fontId="0" fillId="6" borderId="2" xfId="0" applyNumberFormat="1" applyFill="1" applyBorder="1"/>
    <xf numFmtId="0" fontId="1" fillId="6" borderId="1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  <color rgb="FFFF0000"/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ias Kramer" id="{E2F9C409-B35C-4E02-8651-80F36800D05B}" userId="S::matthias.kramer@uni-oldenburg.de::1f6ffb27-bda1-4171-a7e6-82a34a6408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30" dT="2025-08-21T12:09:07.35" personId="{E2F9C409-B35C-4E02-8651-80F36800D05B}" id="{8324516F-C7D3-491C-98EF-364305D53217}">
    <text>Note: Excels implementation of statistical significance through T.Test differs from other implementations such as SciPy. This may lead to deviations of ≈ 0,01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CA16-C374-4A8D-8D6B-EAE0F9D04E37}">
  <dimension ref="A1:AU47"/>
  <sheetViews>
    <sheetView tabSelected="1" topLeftCell="AL1" zoomScale="88" zoomScaleNormal="88" workbookViewId="0">
      <selection activeCell="AR15" sqref="AR15"/>
    </sheetView>
  </sheetViews>
  <sheetFormatPr defaultColWidth="8.6328125" defaultRowHeight="14.5" x14ac:dyDescent="0.35"/>
  <cols>
    <col min="1" max="1" width="24.26953125" bestFit="1" customWidth="1"/>
    <col min="2" max="2" width="4.453125" bestFit="1" customWidth="1"/>
    <col min="3" max="3" width="6.26953125" bestFit="1" customWidth="1"/>
    <col min="4" max="4" width="13" bestFit="1" customWidth="1"/>
    <col min="5" max="5" width="4.6328125" bestFit="1" customWidth="1"/>
    <col min="6" max="6" width="4.36328125" bestFit="1" customWidth="1"/>
    <col min="7" max="7" width="6.26953125" bestFit="1" customWidth="1"/>
    <col min="8" max="8" width="13" bestFit="1" customWidth="1"/>
    <col min="9" max="9" width="4.6328125" bestFit="1" customWidth="1"/>
    <col min="10" max="10" width="4.36328125" bestFit="1" customWidth="1"/>
    <col min="11" max="11" width="6.26953125" bestFit="1" customWidth="1"/>
    <col min="12" max="12" width="13" bestFit="1" customWidth="1"/>
    <col min="13" max="13" width="4.6328125" bestFit="1" customWidth="1"/>
    <col min="14" max="14" width="4.36328125" bestFit="1" customWidth="1"/>
    <col min="15" max="15" width="6.26953125" bestFit="1" customWidth="1"/>
    <col min="16" max="16" width="13" bestFit="1" customWidth="1"/>
    <col min="17" max="17" width="4.6328125" bestFit="1" customWidth="1"/>
    <col min="18" max="18" width="4.36328125" bestFit="1" customWidth="1"/>
    <col min="19" max="19" width="6.26953125" bestFit="1" customWidth="1"/>
    <col min="20" max="20" width="13" bestFit="1" customWidth="1"/>
    <col min="21" max="21" width="4.6328125" bestFit="1" customWidth="1"/>
    <col min="22" max="22" width="4.36328125" bestFit="1" customWidth="1"/>
    <col min="23" max="23" width="6.26953125" bestFit="1" customWidth="1"/>
    <col min="24" max="24" width="13" bestFit="1" customWidth="1"/>
    <col min="25" max="25" width="4.6328125" bestFit="1" customWidth="1"/>
    <col min="26" max="26" width="4.36328125" bestFit="1" customWidth="1"/>
    <col min="27" max="27" width="6.26953125" bestFit="1" customWidth="1"/>
    <col min="28" max="28" width="13" bestFit="1" customWidth="1"/>
    <col min="29" max="29" width="4.6328125" bestFit="1" customWidth="1"/>
    <col min="30" max="30" width="4.36328125" bestFit="1" customWidth="1"/>
    <col min="31" max="31" width="6.26953125" bestFit="1" customWidth="1"/>
    <col min="32" max="32" width="13" bestFit="1" customWidth="1"/>
    <col min="33" max="33" width="9.7265625" bestFit="1" customWidth="1"/>
    <col min="34" max="35" width="9.453125" bestFit="1" customWidth="1"/>
    <col min="36" max="36" width="12.90625" bestFit="1" customWidth="1"/>
    <col min="37" max="37" width="9.453125" bestFit="1" customWidth="1"/>
    <col min="38" max="38" width="11.26953125" bestFit="1" customWidth="1"/>
    <col min="39" max="40" width="9.54296875" bestFit="1" customWidth="1"/>
    <col min="41" max="41" width="12.90625" bestFit="1" customWidth="1"/>
    <col min="42" max="42" width="10.54296875" bestFit="1" customWidth="1"/>
    <col min="43" max="43" width="11.26953125" bestFit="1" customWidth="1"/>
    <col min="44" max="46" width="7" bestFit="1" customWidth="1"/>
    <col min="47" max="47" width="10.54296875" bestFit="1" customWidth="1"/>
  </cols>
  <sheetData>
    <row r="1" spans="1:47" x14ac:dyDescent="0.35">
      <c r="A1" s="1" t="s">
        <v>22</v>
      </c>
      <c r="B1" s="33" t="s">
        <v>10</v>
      </c>
      <c r="C1" s="33"/>
      <c r="D1" s="33"/>
      <c r="E1" s="34"/>
      <c r="F1" s="32" t="s">
        <v>11</v>
      </c>
      <c r="G1" s="33"/>
      <c r="H1" s="33"/>
      <c r="I1" s="33"/>
      <c r="J1" s="32" t="s">
        <v>12</v>
      </c>
      <c r="K1" s="33"/>
      <c r="L1" s="33"/>
      <c r="M1" s="33"/>
      <c r="N1" s="32" t="s">
        <v>13</v>
      </c>
      <c r="O1" s="33"/>
      <c r="P1" s="33"/>
      <c r="Q1" s="33"/>
      <c r="R1" s="32" t="s">
        <v>14</v>
      </c>
      <c r="S1" s="33"/>
      <c r="T1" s="33"/>
      <c r="U1" s="33"/>
      <c r="V1" s="32" t="s">
        <v>15</v>
      </c>
      <c r="W1" s="33"/>
      <c r="X1" s="33"/>
      <c r="Y1" s="33"/>
      <c r="Z1" s="32" t="s">
        <v>16</v>
      </c>
      <c r="AA1" s="33"/>
      <c r="AB1" s="33"/>
      <c r="AC1" s="33"/>
      <c r="AD1" s="33" t="s">
        <v>17</v>
      </c>
      <c r="AE1" s="33"/>
      <c r="AF1" s="33"/>
      <c r="AG1" s="35"/>
      <c r="AH1" s="36" t="s">
        <v>24</v>
      </c>
      <c r="AI1" s="36"/>
      <c r="AJ1" s="36"/>
      <c r="AK1" s="36"/>
      <c r="AM1" s="36" t="s">
        <v>34</v>
      </c>
      <c r="AN1" s="36"/>
      <c r="AO1" s="36"/>
      <c r="AP1" s="36"/>
    </row>
    <row r="2" spans="1:47" x14ac:dyDescent="0.35">
      <c r="A2" s="14"/>
      <c r="B2" s="15" t="s">
        <v>18</v>
      </c>
      <c r="C2" s="16" t="s">
        <v>19</v>
      </c>
      <c r="D2" s="17" t="s">
        <v>20</v>
      </c>
      <c r="E2" s="18" t="s">
        <v>21</v>
      </c>
      <c r="F2" s="15" t="s">
        <v>18</v>
      </c>
      <c r="G2" s="16" t="s">
        <v>19</v>
      </c>
      <c r="H2" s="17" t="s">
        <v>20</v>
      </c>
      <c r="I2" s="18" t="s">
        <v>21</v>
      </c>
      <c r="J2" s="15" t="s">
        <v>18</v>
      </c>
      <c r="K2" s="16" t="s">
        <v>19</v>
      </c>
      <c r="L2" s="17" t="s">
        <v>20</v>
      </c>
      <c r="M2" s="18" t="s">
        <v>21</v>
      </c>
      <c r="N2" s="15" t="s">
        <v>18</v>
      </c>
      <c r="O2" s="16" t="s">
        <v>19</v>
      </c>
      <c r="P2" s="17" t="s">
        <v>20</v>
      </c>
      <c r="Q2" s="18" t="s">
        <v>21</v>
      </c>
      <c r="R2" s="15" t="s">
        <v>18</v>
      </c>
      <c r="S2" s="16" t="s">
        <v>19</v>
      </c>
      <c r="T2" s="17" t="s">
        <v>20</v>
      </c>
      <c r="U2" s="18" t="s">
        <v>21</v>
      </c>
      <c r="V2" s="15" t="s">
        <v>18</v>
      </c>
      <c r="W2" s="16" t="s">
        <v>19</v>
      </c>
      <c r="X2" s="17" t="s">
        <v>20</v>
      </c>
      <c r="Y2" s="18" t="s">
        <v>21</v>
      </c>
      <c r="Z2" s="15" t="s">
        <v>18</v>
      </c>
      <c r="AA2" s="16" t="s">
        <v>19</v>
      </c>
      <c r="AB2" s="17" t="s">
        <v>20</v>
      </c>
      <c r="AC2" s="18" t="s">
        <v>21</v>
      </c>
      <c r="AD2" s="15" t="s">
        <v>18</v>
      </c>
      <c r="AE2" s="16" t="s">
        <v>19</v>
      </c>
      <c r="AF2" s="17" t="s">
        <v>20</v>
      </c>
      <c r="AG2" s="19" t="s">
        <v>21</v>
      </c>
      <c r="AH2" s="20" t="s">
        <v>18</v>
      </c>
      <c r="AI2" s="20" t="s">
        <v>19</v>
      </c>
      <c r="AJ2" s="20" t="s">
        <v>20</v>
      </c>
      <c r="AK2" s="20" t="s">
        <v>21</v>
      </c>
      <c r="AM2" s="20" t="s">
        <v>18</v>
      </c>
      <c r="AN2" s="20" t="s">
        <v>19</v>
      </c>
      <c r="AO2" s="20" t="s">
        <v>20</v>
      </c>
      <c r="AP2" s="20" t="s">
        <v>21</v>
      </c>
      <c r="AR2" s="31" t="s">
        <v>39</v>
      </c>
      <c r="AS2" s="31"/>
      <c r="AT2" s="31"/>
      <c r="AU2" s="31"/>
    </row>
    <row r="3" spans="1:47" x14ac:dyDescent="0.35">
      <c r="A3" s="37" t="s">
        <v>0</v>
      </c>
      <c r="B3" s="2">
        <v>4</v>
      </c>
      <c r="C3" s="3">
        <v>1</v>
      </c>
      <c r="D3" s="4">
        <v>3</v>
      </c>
      <c r="E3" s="5">
        <v>2</v>
      </c>
      <c r="F3" s="2">
        <v>1</v>
      </c>
      <c r="G3" s="3">
        <v>4</v>
      </c>
      <c r="H3" s="4">
        <v>3</v>
      </c>
      <c r="I3" s="5">
        <v>2</v>
      </c>
      <c r="J3" s="2">
        <v>4</v>
      </c>
      <c r="K3" s="3">
        <v>2</v>
      </c>
      <c r="L3" s="4">
        <v>3</v>
      </c>
      <c r="M3" s="5">
        <v>1</v>
      </c>
      <c r="N3" s="2">
        <v>2</v>
      </c>
      <c r="O3" s="3">
        <v>1</v>
      </c>
      <c r="P3" s="4">
        <v>3</v>
      </c>
      <c r="Q3" s="5">
        <v>4</v>
      </c>
      <c r="R3" s="2">
        <v>1</v>
      </c>
      <c r="S3" s="3">
        <v>2</v>
      </c>
      <c r="T3" s="4">
        <v>4</v>
      </c>
      <c r="U3" s="5">
        <v>3</v>
      </c>
      <c r="V3" s="2">
        <v>4</v>
      </c>
      <c r="W3" s="3">
        <v>1</v>
      </c>
      <c r="X3" s="4">
        <v>3</v>
      </c>
      <c r="Y3" s="5">
        <v>2</v>
      </c>
      <c r="Z3" s="2">
        <v>4</v>
      </c>
      <c r="AA3" s="3">
        <v>3</v>
      </c>
      <c r="AB3" s="4">
        <v>2</v>
      </c>
      <c r="AC3" s="5">
        <v>1</v>
      </c>
      <c r="AD3" s="2"/>
      <c r="AE3" s="3"/>
      <c r="AF3" s="4"/>
      <c r="AG3" s="8"/>
      <c r="AH3" s="27" t="str">
        <f>ROUND(AVERAGE(B3,F3,J3,N3,R3,V3,Z3,AD3),2) &amp; " (" &amp; ROUND(_xlfn.STDEV.P(B3,F3,J3,N3,R3,V3,Z3,AD3),2) &amp; ")"</f>
        <v>2,86 (1,36)</v>
      </c>
      <c r="AI3" s="27" t="str">
        <f t="shared" ref="AI3:AK4" si="0">ROUND(AVERAGE(C3,G3,K3,O3,S3,W3,AA3,AE3),2) &amp; " (" &amp; ROUND(_xlfn.STDEV.P(C3,G3,K3,O3,S3,W3,AA3,AE3),2) &amp; ")"</f>
        <v>2 (1,07)</v>
      </c>
      <c r="AJ3" s="27" t="str">
        <f t="shared" si="0"/>
        <v>3 (0,53)</v>
      </c>
      <c r="AK3" s="27" t="str">
        <f t="shared" si="0"/>
        <v>2,14 (0,99)</v>
      </c>
      <c r="AL3" s="29" t="s">
        <v>41</v>
      </c>
      <c r="AM3" s="21" t="str">
        <f>ROUND(MEDIAN(B3,F3,J3,N3,R3,V3,Z3,AD3),2) &amp; " (" &amp; ROUND(_xlfn.QUARTILE.INC((B3,F3,J3,N3,R3,V3,Z3,AD3),3) - _xlfn.QUARTILE.INC((B3,F3,J3,N3,R3,V3,Z3,AD3),1),2) &amp; ")"</f>
        <v>4 (2,5)</v>
      </c>
      <c r="AN3" s="21" t="str">
        <f>ROUND(MEDIAN(C3,G3,K3,O3,S3,W3,AA3,AE3),2) &amp; " (" &amp; ROUND(_xlfn.QUARTILE.INC((C3,G3,K3,O3,S3,W3,AA3,AE3),3) - _xlfn.QUARTILE.INC((C3,G3,K3,O3,S3,W3,AA3,AE3),1),2) &amp; ")"</f>
        <v>2 (1,5)</v>
      </c>
      <c r="AO3" s="21" t="str">
        <f>ROUND(MEDIAN(D3,H3,L3,P3,T3,X3,AB3,AF3),2) &amp; " (" &amp; ROUND(_xlfn.QUARTILE.INC((D3,H3,L3,P3,T3,X3,AB3,AF3),3) - _xlfn.QUARTILE.INC((D3,H3,L3,P3,T3,X3,AB3,AF3),1),2) &amp; ")"</f>
        <v>3 (0)</v>
      </c>
      <c r="AP3" s="21" t="str">
        <f>ROUND(MEDIAN(E3,I3,M3,Q3,U3,Y3,AC3,AG3),2) &amp; " (" &amp; ROUND(_xlfn.QUARTILE.INC((E3,I3,M3,Q3,U3,Y3,AC3,AG3),3) - _xlfn.QUARTILE.INC((E3,I3,M3,Q3,U3,Y3,AC3,AG3),1),2) &amp; ")"</f>
        <v>2 (1)</v>
      </c>
      <c r="AR3">
        <v>4</v>
      </c>
      <c r="AS3">
        <v>2</v>
      </c>
      <c r="AT3">
        <v>3</v>
      </c>
      <c r="AU3">
        <v>2</v>
      </c>
    </row>
    <row r="4" spans="1:47" x14ac:dyDescent="0.35">
      <c r="A4" s="37" t="s">
        <v>1</v>
      </c>
      <c r="B4" s="2">
        <v>3</v>
      </c>
      <c r="C4" s="3">
        <v>4</v>
      </c>
      <c r="D4" s="4">
        <v>2</v>
      </c>
      <c r="E4" s="5">
        <v>1</v>
      </c>
      <c r="F4" s="2">
        <v>2</v>
      </c>
      <c r="G4" s="3">
        <v>4</v>
      </c>
      <c r="H4" s="4">
        <v>3</v>
      </c>
      <c r="I4" s="5">
        <v>1</v>
      </c>
      <c r="J4" s="2">
        <v>2</v>
      </c>
      <c r="K4" s="3">
        <v>1</v>
      </c>
      <c r="L4" s="4"/>
      <c r="M4" s="5"/>
      <c r="N4" s="2">
        <v>1.5</v>
      </c>
      <c r="O4" s="3">
        <v>1.5</v>
      </c>
      <c r="P4" s="4">
        <v>3</v>
      </c>
      <c r="Q4" s="5">
        <v>4</v>
      </c>
      <c r="R4" s="2">
        <v>1.5</v>
      </c>
      <c r="S4" s="3">
        <v>1.5</v>
      </c>
      <c r="T4" s="4">
        <v>3</v>
      </c>
      <c r="U4" s="5">
        <v>4</v>
      </c>
      <c r="V4" s="2">
        <v>1</v>
      </c>
      <c r="W4" s="3">
        <v>2</v>
      </c>
      <c r="X4" s="4">
        <v>4</v>
      </c>
      <c r="Y4" s="5">
        <v>3</v>
      </c>
      <c r="Z4" s="2">
        <v>3</v>
      </c>
      <c r="AA4" s="3">
        <v>2</v>
      </c>
      <c r="AB4" s="4">
        <v>4</v>
      </c>
      <c r="AC4" s="5">
        <v>1</v>
      </c>
      <c r="AD4" s="2"/>
      <c r="AE4" s="3"/>
      <c r="AF4" s="4"/>
      <c r="AG4" s="8"/>
      <c r="AH4" s="27" t="str">
        <f>ROUND(AVERAGE(B4,F4,J4,N4,R4,V4,Z4,AD4),2) &amp; " (" &amp; ROUND(_xlfn.STDEV.P(B4,F4,J4,N4,R4,V4,Z4,AD4),2) &amp; ")"</f>
        <v>2 (0,71)</v>
      </c>
      <c r="AI4" s="27" t="str">
        <f t="shared" si="0"/>
        <v>2,29 (1,13)</v>
      </c>
      <c r="AJ4" s="27" t="str">
        <f t="shared" si="0"/>
        <v>3,17 (0,69)</v>
      </c>
      <c r="AK4" s="27" t="str">
        <f t="shared" si="0"/>
        <v>2,33 (1,37)</v>
      </c>
      <c r="AL4" t="s">
        <v>42</v>
      </c>
      <c r="AM4" s="21" t="str">
        <f>ROUND(MEDIAN(B4,F4,J4,N4,R4,V4,Z4,AD4),2) &amp; " (" &amp; ROUND(_xlfn.QUARTILE.INC((B4,F4,J4,N4,R4,V4,Z4,AD4),3) - _xlfn.QUARTILE.INC((B4,F4,J4,N4,R4,V4,Z4,AD4),1),2) &amp; ")"</f>
        <v>2 (1)</v>
      </c>
      <c r="AN4" s="21" t="str">
        <f>ROUND(MEDIAN(C4,G4,K4,O4,S4,W4,AA4,AE4),2) &amp; " (" &amp; ROUND(_xlfn.QUARTILE.INC((C4,G4,K4,O4,S4,W4,AA4,AE4),3) - _xlfn.QUARTILE.INC((C4,G4,K4,O4,S4,W4,AA4,AE4),1),2) &amp; ")"</f>
        <v>2 (1,5)</v>
      </c>
      <c r="AO4" s="21" t="str">
        <f>ROUND(MEDIAN(D4,H4,L4,P4,T4,X4,AB4,AF4),2) &amp; " (" &amp; ROUND(_xlfn.QUARTILE.INC((D4,H4,L4,P4,T4,X4,AB4,AF4),3) - _xlfn.QUARTILE.INC((D4,H4,L4,P4,T4,X4,AB4,AF4),1),2) &amp; ")"</f>
        <v>3 (0,75)</v>
      </c>
      <c r="AP4" s="21" t="str">
        <f>ROUND(MEDIAN(E4,I4,M4,Q4,U4,Y4,AC4,AG4),2) &amp; " (" &amp; ROUND(_xlfn.QUARTILE.INC((E4,I4,M4,Q4,U4,Y4,AC4,AG4),3) - _xlfn.QUARTILE.INC((E4,I4,M4,Q4,U4,Y4,AC4,AG4),1),2) &amp; ")"</f>
        <v>2 (2,75)</v>
      </c>
      <c r="AR4">
        <v>2</v>
      </c>
      <c r="AS4">
        <v>2</v>
      </c>
      <c r="AT4">
        <v>3</v>
      </c>
      <c r="AU4">
        <v>2</v>
      </c>
    </row>
    <row r="5" spans="1:47" x14ac:dyDescent="0.35">
      <c r="A5" s="37" t="s">
        <v>2</v>
      </c>
      <c r="B5" s="2">
        <v>1</v>
      </c>
      <c r="C5" s="3">
        <v>2</v>
      </c>
      <c r="D5" s="4">
        <v>3</v>
      </c>
      <c r="E5" s="5"/>
      <c r="F5" s="2">
        <v>3</v>
      </c>
      <c r="G5" s="3">
        <v>2</v>
      </c>
      <c r="H5" s="4">
        <v>1</v>
      </c>
      <c r="I5" s="5"/>
      <c r="J5" s="2">
        <v>2</v>
      </c>
      <c r="K5" s="3">
        <v>3</v>
      </c>
      <c r="L5" s="4">
        <v>1</v>
      </c>
      <c r="M5" s="5"/>
      <c r="N5" s="2">
        <v>1</v>
      </c>
      <c r="O5" s="3">
        <v>2</v>
      </c>
      <c r="P5" s="4">
        <v>3</v>
      </c>
      <c r="Q5" s="5"/>
      <c r="R5" s="2">
        <v>2</v>
      </c>
      <c r="S5" s="3">
        <v>3</v>
      </c>
      <c r="T5" s="4">
        <v>1</v>
      </c>
      <c r="U5" s="5"/>
      <c r="V5" s="2">
        <v>3</v>
      </c>
      <c r="W5" s="3">
        <v>2</v>
      </c>
      <c r="X5" s="4">
        <v>1</v>
      </c>
      <c r="Y5" s="5"/>
      <c r="Z5" s="2">
        <v>3</v>
      </c>
      <c r="AA5" s="3">
        <v>2</v>
      </c>
      <c r="AB5" s="4">
        <v>1</v>
      </c>
      <c r="AC5" s="5"/>
      <c r="AD5" s="2"/>
      <c r="AE5" s="3"/>
      <c r="AF5" s="4"/>
      <c r="AG5" s="8"/>
      <c r="AH5" s="27" t="str">
        <f t="shared" ref="AH5:AJ10" si="1">ROUND(AVERAGE(B5,F5,J5,N5,R5,V5,Z5,AD5),2) &amp; " (" &amp; ROUND(_xlfn.STDEV.P(B5,F5,J5,N5,R5,V5,Z5,AD5),2) &amp; ")"</f>
        <v>2,14 (0,83)</v>
      </c>
      <c r="AI5" s="27" t="str">
        <f t="shared" si="1"/>
        <v>2,29 (0,45)</v>
      </c>
      <c r="AJ5" s="27" t="str">
        <f t="shared" si="1"/>
        <v>1,57 (0,9)</v>
      </c>
      <c r="AK5" s="27" t="s">
        <v>23</v>
      </c>
      <c r="AL5" t="s">
        <v>43</v>
      </c>
      <c r="AM5" s="21" t="str">
        <f>ROUND(MEDIAN(B5,F5,J5,N5,R5,V5,Z5,AD5),2) &amp; " (" &amp; ROUND(_xlfn.QUARTILE.INC((B5,F5,J5,N5,R5,V5,Z5,AD5),3) - _xlfn.QUARTILE.INC((B5,F5,J5,N5,R5,V5,Z5,AD5),1),2) &amp; ")"</f>
        <v>2 (1,5)</v>
      </c>
      <c r="AN5" s="21" t="str">
        <f>ROUND(MEDIAN(C5,G5,K5,O5,S5,W5,AA5,AE5),2) &amp; " (" &amp; ROUND(_xlfn.QUARTILE.INC((C5,G5,K5,O5,S5,W5,AA5,AE5),3) - _xlfn.QUARTILE.INC((C5,G5,K5,O5,S5,W5,AA5,AE5),1),2) &amp; ")"</f>
        <v>2 (0,5)</v>
      </c>
      <c r="AO5" s="21" t="str">
        <f>ROUND(MEDIAN(D5,H5,L5,P5,T5,X5,AB5,AF5),2) &amp; " (" &amp; ROUND(_xlfn.QUARTILE.INC((D5,H5,L5,P5,T5,X5,AB5,AF5),3) - _xlfn.QUARTILE.INC((D5,H5,L5,P5,T5,X5,AB5,AF5),1),2) &amp; ")"</f>
        <v>1 (1)</v>
      </c>
      <c r="AP5" s="21" t="s">
        <v>23</v>
      </c>
      <c r="AR5" s="26"/>
      <c r="AS5" s="26"/>
      <c r="AT5" s="26"/>
      <c r="AU5" s="26"/>
    </row>
    <row r="6" spans="1:47" x14ac:dyDescent="0.35">
      <c r="A6" s="37" t="s">
        <v>3</v>
      </c>
      <c r="B6" s="2">
        <v>1</v>
      </c>
      <c r="C6" s="3">
        <v>3</v>
      </c>
      <c r="D6" s="4">
        <v>2</v>
      </c>
      <c r="E6" s="5">
        <v>4</v>
      </c>
      <c r="F6" s="2">
        <v>1</v>
      </c>
      <c r="G6" s="3">
        <v>2</v>
      </c>
      <c r="H6" s="4">
        <v>3</v>
      </c>
      <c r="I6" s="5">
        <v>4</v>
      </c>
      <c r="J6" s="2">
        <v>2</v>
      </c>
      <c r="K6" s="3">
        <v>4</v>
      </c>
      <c r="L6" s="4">
        <v>3</v>
      </c>
      <c r="M6" s="5">
        <v>1</v>
      </c>
      <c r="N6" s="2">
        <v>1</v>
      </c>
      <c r="O6" s="3">
        <v>4</v>
      </c>
      <c r="P6" s="4">
        <v>2</v>
      </c>
      <c r="Q6" s="5">
        <v>3</v>
      </c>
      <c r="R6" s="2">
        <v>4</v>
      </c>
      <c r="S6" s="3">
        <v>2</v>
      </c>
      <c r="T6" s="4">
        <v>3</v>
      </c>
      <c r="U6" s="5">
        <v>1</v>
      </c>
      <c r="V6" s="2">
        <v>4</v>
      </c>
      <c r="W6" s="3">
        <v>2</v>
      </c>
      <c r="X6" s="4">
        <v>3</v>
      </c>
      <c r="Y6" s="5">
        <v>1</v>
      </c>
      <c r="Z6" s="2">
        <v>3</v>
      </c>
      <c r="AA6" s="3">
        <v>2</v>
      </c>
      <c r="AB6" s="4">
        <v>4</v>
      </c>
      <c r="AC6" s="5">
        <v>1</v>
      </c>
      <c r="AD6" s="2"/>
      <c r="AE6" s="3"/>
      <c r="AF6" s="4"/>
      <c r="AG6" s="8"/>
      <c r="AH6" s="27" t="str">
        <f t="shared" si="1"/>
        <v>2,29 (1,28)</v>
      </c>
      <c r="AI6" s="27" t="str">
        <f t="shared" si="1"/>
        <v>2,71 (0,88)</v>
      </c>
      <c r="AJ6" s="27" t="str">
        <f t="shared" si="1"/>
        <v>2,86 (0,64)</v>
      </c>
      <c r="AK6" s="27" t="str">
        <f>ROUND(AVERAGE(E6,I6,M6,Q6,U6,Y6,AC6,AG6),2) &amp; " (" &amp; ROUND(_xlfn.STDEV.P(E6,I6,M6,Q6,U6,Y6,AC6,AG6),2) &amp; ")"</f>
        <v>2,14 (1,36)</v>
      </c>
      <c r="AL6" t="s">
        <v>44</v>
      </c>
      <c r="AM6" s="21" t="str">
        <f>ROUND(MEDIAN(B6,F6,J6,N6,R6,V6,Z6,AD6),2) &amp; " (" &amp; ROUND(_xlfn.QUARTILE.INC((B6,F6,J6,N6,R6,V6,Z6,AD6),3) - _xlfn.QUARTILE.INC((B6,F6,J6,N6,R6,V6,Z6,AD6),1),2) &amp; ")"</f>
        <v>2 (2,5)</v>
      </c>
      <c r="AN6" s="21" t="str">
        <f>ROUND(MEDIAN(C6,G6,K6,O6,S6,W6,AA6,AE6),2) &amp; " (" &amp; ROUND(_xlfn.QUARTILE.INC((C6,G6,K6,O6,S6,W6,AA6,AE6),3) - _xlfn.QUARTILE.INC((C6,G6,K6,O6,S6,W6,AA6,AE6),1),2) &amp; ")"</f>
        <v>2 (1,5)</v>
      </c>
      <c r="AO6" s="21" t="str">
        <f>ROUND(MEDIAN(D6,H6,L6,P6,T6,X6,AB6,AF6),2) &amp; " (" &amp; ROUND(_xlfn.QUARTILE.INC((D6,H6,L6,P6,T6,X6,AB6,AF6),3) - _xlfn.QUARTILE.INC((D6,H6,L6,P6,T6,X6,AB6,AF6),1),2) &amp; ")"</f>
        <v>3 (0,5)</v>
      </c>
      <c r="AP6" s="21" t="str">
        <f>ROUND(MEDIAN(E6,I6,M6,Q6,U6,Y6,AC6,AG6),2) &amp; " (" &amp; ROUND(_xlfn.QUARTILE.INC((E6,I6,M6,Q6,U6,Y6,AC6,AG6),3) - _xlfn.QUARTILE.INC((E6,I6,M6,Q6,U6,Y6,AC6,AG6),1),2) &amp; ")"</f>
        <v>1 (2,5)</v>
      </c>
      <c r="AR6">
        <v>2</v>
      </c>
      <c r="AS6">
        <v>2</v>
      </c>
      <c r="AT6">
        <v>3</v>
      </c>
      <c r="AU6">
        <v>1</v>
      </c>
    </row>
    <row r="7" spans="1:47" x14ac:dyDescent="0.35">
      <c r="A7" s="37" t="s">
        <v>4</v>
      </c>
      <c r="B7" s="2">
        <v>2</v>
      </c>
      <c r="C7" s="3">
        <v>1</v>
      </c>
      <c r="D7" s="4">
        <v>3</v>
      </c>
      <c r="E7" s="5">
        <v>4</v>
      </c>
      <c r="F7" s="2">
        <v>3</v>
      </c>
      <c r="G7" s="3">
        <v>2</v>
      </c>
      <c r="H7" s="4">
        <v>1</v>
      </c>
      <c r="I7" s="5">
        <v>4</v>
      </c>
      <c r="J7" s="2">
        <v>2</v>
      </c>
      <c r="K7" s="3">
        <v>1</v>
      </c>
      <c r="L7" s="4">
        <v>4</v>
      </c>
      <c r="M7" s="5">
        <v>3</v>
      </c>
      <c r="N7" s="2">
        <v>2</v>
      </c>
      <c r="O7" s="3">
        <v>2</v>
      </c>
      <c r="P7" s="4">
        <v>2</v>
      </c>
      <c r="Q7" s="5">
        <v>4</v>
      </c>
      <c r="R7" s="2">
        <v>2</v>
      </c>
      <c r="S7" s="3">
        <v>2</v>
      </c>
      <c r="T7" s="4">
        <v>2</v>
      </c>
      <c r="U7" s="5">
        <v>4</v>
      </c>
      <c r="V7" s="2">
        <v>3</v>
      </c>
      <c r="W7" s="3">
        <v>4</v>
      </c>
      <c r="X7" s="4">
        <v>2</v>
      </c>
      <c r="Y7" s="5">
        <v>1</v>
      </c>
      <c r="Z7" s="2">
        <v>4</v>
      </c>
      <c r="AA7" s="3">
        <v>3</v>
      </c>
      <c r="AB7" s="4">
        <v>2</v>
      </c>
      <c r="AC7" s="5">
        <v>1</v>
      </c>
      <c r="AD7" s="2"/>
      <c r="AE7" s="3"/>
      <c r="AF7" s="4"/>
      <c r="AG7" s="8"/>
      <c r="AH7" s="27" t="str">
        <f t="shared" si="1"/>
        <v>2,57 (0,73)</v>
      </c>
      <c r="AI7" s="27" t="str">
        <f t="shared" si="1"/>
        <v>2,14 (0,99)</v>
      </c>
      <c r="AJ7" s="27" t="str">
        <f t="shared" si="1"/>
        <v>2,29 (0,88)</v>
      </c>
      <c r="AK7" s="27" t="str">
        <f>ROUND(AVERAGE(E7,I7,M7,Q7,U7,Y7,AC7,AG7),2) &amp; " (" &amp; ROUND(_xlfn.STDEV.P(E7,I7,M7,Q7,U7,Y7,AC7,AG7),2) &amp; ")"</f>
        <v>3 (1,31)</v>
      </c>
      <c r="AL7" t="s">
        <v>45</v>
      </c>
      <c r="AM7" s="21" t="str">
        <f>ROUND(MEDIAN(B7,F7,J7,N7,R7,V7,Z7,AD7),2) &amp; " (" &amp; ROUND(_xlfn.QUARTILE.INC((B7,F7,J7,N7,R7,V7,Z7,AD7),3) - _xlfn.QUARTILE.INC((B7,F7,J7,N7,R7,V7,Z7,AD7),1),2) &amp; ")"</f>
        <v>2 (1)</v>
      </c>
      <c r="AN7" s="21" t="str">
        <f>ROUND(MEDIAN(C7,G7,K7,O7,S7,W7,AA7,AE7),2) &amp; " (" &amp; ROUND(_xlfn.QUARTILE.INC((C7,G7,K7,O7,S7,W7,AA7,AE7),3) - _xlfn.QUARTILE.INC((C7,G7,K7,O7,S7,W7,AA7,AE7),1),2) &amp; ")"</f>
        <v>2 (1)</v>
      </c>
      <c r="AO7" s="21" t="str">
        <f>ROUND(MEDIAN(D7,H7,L7,P7,T7,X7,AB7,AF7),2) &amp; " (" &amp; ROUND(_xlfn.QUARTILE.INC((D7,H7,L7,P7,T7,X7,AB7,AF7),3) - _xlfn.QUARTILE.INC((D7,H7,L7,P7,T7,X7,AB7,AF7),1),2) &amp; ")"</f>
        <v>2 (0,5)</v>
      </c>
      <c r="AP7" s="21" t="str">
        <f>ROUND(MEDIAN(E7,I7,M7,Q7,U7,Y7,AC7,AG7),2) &amp; " (" &amp; ROUND(_xlfn.QUARTILE.INC((E7,I7,M7,Q7,U7,Y7,AC7,AG7),3) - _xlfn.QUARTILE.INC((E7,I7,M7,Q7,U7,Y7,AC7,AG7),1),2) &amp; ")"</f>
        <v>4 (2)</v>
      </c>
      <c r="AR7">
        <v>2</v>
      </c>
      <c r="AS7">
        <v>2</v>
      </c>
      <c r="AT7">
        <v>2</v>
      </c>
      <c r="AU7">
        <v>4</v>
      </c>
    </row>
    <row r="8" spans="1:47" x14ac:dyDescent="0.35">
      <c r="A8" s="37" t="s">
        <v>5</v>
      </c>
      <c r="B8" s="2">
        <v>1</v>
      </c>
      <c r="C8" s="3">
        <v>2</v>
      </c>
      <c r="D8" s="4">
        <v>4</v>
      </c>
      <c r="E8" s="5">
        <v>3</v>
      </c>
      <c r="F8" s="2">
        <v>1</v>
      </c>
      <c r="G8" s="3">
        <v>4</v>
      </c>
      <c r="H8" s="4">
        <v>2</v>
      </c>
      <c r="I8" s="5">
        <v>3</v>
      </c>
      <c r="J8" s="2">
        <v>4</v>
      </c>
      <c r="K8" s="3">
        <v>2.5</v>
      </c>
      <c r="L8" s="4">
        <v>1</v>
      </c>
      <c r="M8" s="5">
        <v>2.5</v>
      </c>
      <c r="N8" s="2">
        <v>3</v>
      </c>
      <c r="O8" s="3">
        <v>4</v>
      </c>
      <c r="P8" s="4">
        <v>1.5</v>
      </c>
      <c r="Q8" s="5">
        <v>1.5</v>
      </c>
      <c r="R8" s="2">
        <v>2</v>
      </c>
      <c r="S8" s="3">
        <v>4</v>
      </c>
      <c r="T8" s="4">
        <v>1</v>
      </c>
      <c r="U8" s="5">
        <v>3</v>
      </c>
      <c r="V8" s="2">
        <v>1</v>
      </c>
      <c r="W8" s="3">
        <v>4</v>
      </c>
      <c r="X8" s="4">
        <v>3</v>
      </c>
      <c r="Y8" s="5">
        <v>2</v>
      </c>
      <c r="Z8" s="2">
        <v>4</v>
      </c>
      <c r="AA8" s="3">
        <v>2.5</v>
      </c>
      <c r="AB8" s="4">
        <v>2.5</v>
      </c>
      <c r="AC8" s="5">
        <v>1</v>
      </c>
      <c r="AD8" s="2">
        <v>4</v>
      </c>
      <c r="AE8" s="3">
        <v>1.5</v>
      </c>
      <c r="AF8" s="4">
        <v>3</v>
      </c>
      <c r="AG8" s="8">
        <v>1.5</v>
      </c>
      <c r="AH8" s="27" t="str">
        <f t="shared" si="1"/>
        <v>2,5 (1,32)</v>
      </c>
      <c r="AI8" s="27" t="str">
        <f t="shared" si="1"/>
        <v>3,06 (0,98)</v>
      </c>
      <c r="AJ8" s="27" t="str">
        <f t="shared" si="1"/>
        <v>2,25 (1)</v>
      </c>
      <c r="AK8" s="27" t="str">
        <f>ROUND(AVERAGE(E8,I8,M8,Q8,U8,Y8,AC8,AG8),2) &amp; " (" &amp; ROUND(_xlfn.STDEV.P(E8,I8,M8,Q8,U8,Y8,AC8,AG8),2) &amp; ")"</f>
        <v>2,19 (0,75)</v>
      </c>
      <c r="AL8" t="s">
        <v>46</v>
      </c>
      <c r="AM8" s="21" t="str">
        <f>ROUND(MEDIAN(B8,F8,J8,N8,R8,V8,Z8,AD8),2) &amp; " (" &amp; ROUND(_xlfn.QUARTILE.INC((B8,F8,J8,N8,R8,V8,Z8,AD8),3) - _xlfn.QUARTILE.INC((B8,F8,J8,N8,R8,V8,Z8,AD8),1),2) &amp; ")"</f>
        <v>2,5 (3)</v>
      </c>
      <c r="AN8" s="21" t="str">
        <f>ROUND(MEDIAN(C8,G8,K8,O8,S8,W8,AA8,AE8),2) &amp; " (" &amp; ROUND(_xlfn.QUARTILE.INC((C8,G8,K8,O8,S8,W8,AA8,AE8),3) - _xlfn.QUARTILE.INC((C8,G8,K8,O8,S8,W8,AA8,AE8),1),2) &amp; ")"</f>
        <v>3,25 (1,63)</v>
      </c>
      <c r="AO8" s="21" t="str">
        <f>ROUND(MEDIAN(D8,H8,L8,P8,T8,X8,AB8,AF8),2) &amp; " (" &amp; ROUND(_xlfn.QUARTILE.INC((D8,H8,L8,P8,T8,X8,AB8,AF8),3) - _xlfn.QUARTILE.INC((D8,H8,L8,P8,T8,X8,AB8,AF8),1),2) &amp; ")"</f>
        <v>2,25 (1,63)</v>
      </c>
      <c r="AP8" s="21" t="str">
        <f>ROUND(MEDIAN(E8,I8,M8,Q8,U8,Y8,AC8,AG8),2) &amp; " (" &amp; ROUND(_xlfn.QUARTILE.INC((E8,I8,M8,Q8,U8,Y8,AC8,AG8),3) - _xlfn.QUARTILE.INC((E8,I8,M8,Q8,U8,Y8,AC8,AG8),1),2) &amp; ")"</f>
        <v>2,25 (1,5)</v>
      </c>
      <c r="AR8">
        <v>2.5</v>
      </c>
      <c r="AS8">
        <v>3.25</v>
      </c>
      <c r="AT8">
        <v>2.25</v>
      </c>
      <c r="AU8">
        <v>2.25</v>
      </c>
    </row>
    <row r="9" spans="1:47" x14ac:dyDescent="0.35">
      <c r="A9" s="37" t="s">
        <v>6</v>
      </c>
      <c r="B9" s="2">
        <v>2</v>
      </c>
      <c r="C9" s="3">
        <v>1</v>
      </c>
      <c r="D9" s="4">
        <v>3</v>
      </c>
      <c r="E9" s="5">
        <v>4</v>
      </c>
      <c r="F9" s="2">
        <v>2</v>
      </c>
      <c r="G9" s="3">
        <v>3</v>
      </c>
      <c r="H9" s="4">
        <v>1</v>
      </c>
      <c r="I9" s="5">
        <v>4</v>
      </c>
      <c r="J9" s="2">
        <v>1</v>
      </c>
      <c r="K9" s="3">
        <v>3</v>
      </c>
      <c r="L9" s="4">
        <v>4</v>
      </c>
      <c r="M9" s="5">
        <v>2</v>
      </c>
      <c r="N9" s="2">
        <v>1</v>
      </c>
      <c r="O9" s="3">
        <v>2</v>
      </c>
      <c r="P9" s="4">
        <v>3</v>
      </c>
      <c r="Q9" s="5">
        <v>4</v>
      </c>
      <c r="R9" s="2">
        <v>1</v>
      </c>
      <c r="S9" s="3">
        <v>2</v>
      </c>
      <c r="T9" s="4">
        <v>3</v>
      </c>
      <c r="U9" s="5">
        <v>4</v>
      </c>
      <c r="V9" s="2">
        <v>1</v>
      </c>
      <c r="W9" s="3">
        <v>2</v>
      </c>
      <c r="X9" s="4">
        <v>3</v>
      </c>
      <c r="Y9" s="5">
        <v>4</v>
      </c>
      <c r="Z9" s="2">
        <v>1</v>
      </c>
      <c r="AA9" s="3">
        <v>2</v>
      </c>
      <c r="AB9" s="4">
        <v>3</v>
      </c>
      <c r="AC9" s="5">
        <v>4</v>
      </c>
      <c r="AD9" s="2">
        <v>1.5</v>
      </c>
      <c r="AE9" s="3">
        <v>1.5</v>
      </c>
      <c r="AF9" s="4">
        <v>4</v>
      </c>
      <c r="AG9" s="8">
        <v>3</v>
      </c>
      <c r="AH9" s="27" t="str">
        <f t="shared" si="1"/>
        <v>1,31 (0,43)</v>
      </c>
      <c r="AI9" s="27" t="str">
        <f t="shared" si="1"/>
        <v>2,06 (0,63)</v>
      </c>
      <c r="AJ9" s="27" t="str">
        <f t="shared" si="1"/>
        <v>3 (0,87)</v>
      </c>
      <c r="AK9" s="27" t="str">
        <f>ROUND(AVERAGE(E9,I9,M9,Q9,U9,Y9,AC9,AG9),2) &amp; " (" &amp; ROUND(_xlfn.STDEV.P(E9,I9,M9,Q9,U9,Y9,AC9,AG9),2) &amp; ")"</f>
        <v>3,63 (0,7)</v>
      </c>
      <c r="AL9" t="s">
        <v>47</v>
      </c>
      <c r="AM9" s="21" t="str">
        <f>ROUND(MEDIAN(B9,F9,J9,N9,R9,V9,Z9,AD9),2) &amp; " (" &amp; ROUND(_xlfn.QUARTILE.INC((B9,F9,J9,N9,R9,V9,Z9,AD9),3) - _xlfn.QUARTILE.INC((B9,F9,J9,N9,R9,V9,Z9,AD9),1),2) &amp; ")"</f>
        <v>1 (0,63)</v>
      </c>
      <c r="AN9" s="21" t="str">
        <f>ROUND(MEDIAN(C9,G9,K9,O9,S9,W9,AA9,AE9),2) &amp; " (" &amp; ROUND(_xlfn.QUARTILE.INC((C9,G9,K9,O9,S9,W9,AA9,AE9),3) - _xlfn.QUARTILE.INC((C9,G9,K9,O9,S9,W9,AA9,AE9),1),2) &amp; ")"</f>
        <v>2 (0,38)</v>
      </c>
      <c r="AO9" s="21" t="str">
        <f>ROUND(MEDIAN(D9,H9,L9,P9,T9,X9,AB9,AF9),2) &amp; " (" &amp; ROUND(_xlfn.QUARTILE.INC((D9,H9,L9,P9,T9,X9,AB9,AF9),3) - _xlfn.QUARTILE.INC((D9,H9,L9,P9,T9,X9,AB9,AF9),1),2) &amp; ")"</f>
        <v>3 (0,25)</v>
      </c>
      <c r="AP9" s="21" t="str">
        <f>ROUND(MEDIAN(E9,I9,M9,Q9,U9,Y9,AC9,AG9),2) &amp; " (" &amp; ROUND(_xlfn.QUARTILE.INC((E9,I9,M9,Q9,U9,Y9,AC9,AG9),3) - _xlfn.QUARTILE.INC((E9,I9,M9,Q9,U9,Y9,AC9,AG9),1),2) &amp; ")"</f>
        <v>4 (0,25)</v>
      </c>
      <c r="AR9">
        <v>1</v>
      </c>
      <c r="AS9">
        <v>2</v>
      </c>
      <c r="AT9">
        <v>3</v>
      </c>
      <c r="AU9">
        <v>4</v>
      </c>
    </row>
    <row r="10" spans="1:47" x14ac:dyDescent="0.35">
      <c r="A10" s="37" t="s">
        <v>7</v>
      </c>
      <c r="B10" s="2">
        <v>2</v>
      </c>
      <c r="C10" s="3">
        <v>1</v>
      </c>
      <c r="D10" s="4">
        <v>3</v>
      </c>
      <c r="E10" s="5">
        <v>4</v>
      </c>
      <c r="F10" s="2">
        <v>2</v>
      </c>
      <c r="G10" s="3">
        <v>4</v>
      </c>
      <c r="H10" s="4">
        <v>3</v>
      </c>
      <c r="I10" s="5">
        <v>1</v>
      </c>
      <c r="J10" s="2">
        <v>1.5</v>
      </c>
      <c r="K10" s="3">
        <v>1.5</v>
      </c>
      <c r="L10" s="4">
        <v>4</v>
      </c>
      <c r="M10" s="5">
        <v>3</v>
      </c>
      <c r="N10" s="2">
        <v>2</v>
      </c>
      <c r="O10" s="3">
        <v>2</v>
      </c>
      <c r="P10" s="4">
        <v>2</v>
      </c>
      <c r="Q10" s="5">
        <v>4</v>
      </c>
      <c r="R10" s="2">
        <v>1</v>
      </c>
      <c r="S10" s="3">
        <v>2</v>
      </c>
      <c r="T10" s="4">
        <v>3</v>
      </c>
      <c r="U10" s="5">
        <v>4</v>
      </c>
      <c r="V10" s="2">
        <v>1</v>
      </c>
      <c r="W10" s="3">
        <v>3</v>
      </c>
      <c r="X10" s="4">
        <v>2</v>
      </c>
      <c r="Y10" s="5">
        <v>4</v>
      </c>
      <c r="Z10" s="2">
        <v>1</v>
      </c>
      <c r="AA10" s="3">
        <v>3</v>
      </c>
      <c r="AB10" s="4">
        <v>2</v>
      </c>
      <c r="AC10" s="5">
        <v>4</v>
      </c>
      <c r="AD10" s="2"/>
      <c r="AE10" s="3"/>
      <c r="AF10" s="4"/>
      <c r="AG10" s="8"/>
      <c r="AH10" s="27" t="str">
        <f t="shared" si="1"/>
        <v>1,5 (0,46)</v>
      </c>
      <c r="AI10" s="27" t="str">
        <f t="shared" si="1"/>
        <v>2,36 (0,95)</v>
      </c>
      <c r="AJ10" s="27" t="str">
        <f t="shared" si="1"/>
        <v>2,71 (0,7)</v>
      </c>
      <c r="AK10" s="27" t="str">
        <f>ROUND(AVERAGE(E10,I10,M10,Q10,U10,Y10,AC10,AG10),2) &amp; " (" &amp; ROUND(_xlfn.STDEV.P(E10,I10,M10,Q10,U10,Y10,AC10,AG10),2) &amp; ")"</f>
        <v>3,43 (1,05)</v>
      </c>
      <c r="AL10" t="s">
        <v>48</v>
      </c>
      <c r="AM10" s="21" t="str">
        <f>ROUND(MEDIAN(B10,F10,J10,N10,R10,V10,Z10,AD10),2) &amp; " (" &amp; ROUND(_xlfn.QUARTILE.INC((B10,F10,J10,N10,R10,V10,Z10,AD10),3) - _xlfn.QUARTILE.INC((B10,F10,J10,N10,R10,V10,Z10,AD10),1),2) &amp; ")"</f>
        <v>1,5 (1)</v>
      </c>
      <c r="AN10" s="21" t="str">
        <f>ROUND(MEDIAN(C10,G10,K10,O10,S10,W10,AA10,AE10),2) &amp; " (" &amp; ROUND(_xlfn.QUARTILE.INC((C10,G10,K10,O10,S10,W10,AA10,AE10),3) - _xlfn.QUARTILE.INC((C10,G10,K10,O10,S10,W10,AA10,AE10),1),2) &amp; ")"</f>
        <v>2 (1,25)</v>
      </c>
      <c r="AO10" s="21" t="str">
        <f>ROUND(MEDIAN(D10,H10,L10,P10,T10,X10,AB10,AF10),2) &amp; " (" &amp; ROUND(_xlfn.QUARTILE.INC((D10,H10,L10,P10,T10,X10,AB10,AF10),3) - _xlfn.QUARTILE.INC((D10,H10,L10,P10,T10,X10,AB10,AF10),1),2) &amp; ")"</f>
        <v>3 (1)</v>
      </c>
      <c r="AP10" s="21" t="str">
        <f>ROUND(MEDIAN(E10,I10,M10,Q10,U10,Y10,AC10,AG10),2) &amp; " (" &amp; ROUND(_xlfn.QUARTILE.INC((E10,I10,M10,Q10,U10,Y10,AC10,AG10),3) - _xlfn.QUARTILE.INC((E10,I10,M10,Q10,U10,Y10,AC10,AG10),1),2) &amp; ")"</f>
        <v>4 (0,5)</v>
      </c>
      <c r="AR10">
        <v>1.5</v>
      </c>
      <c r="AS10">
        <v>2</v>
      </c>
      <c r="AT10">
        <v>3</v>
      </c>
      <c r="AU10">
        <v>4</v>
      </c>
    </row>
    <row r="11" spans="1:47" x14ac:dyDescent="0.35">
      <c r="A11" s="37" t="s">
        <v>8</v>
      </c>
      <c r="B11" s="2">
        <v>1</v>
      </c>
      <c r="C11" s="3">
        <v>2</v>
      </c>
      <c r="D11" s="4">
        <v>3</v>
      </c>
      <c r="E11" s="5"/>
      <c r="F11" s="2">
        <v>2</v>
      </c>
      <c r="G11" s="3">
        <v>3</v>
      </c>
      <c r="H11" s="4">
        <v>1</v>
      </c>
      <c r="I11" s="5"/>
      <c r="J11" s="2">
        <v>3</v>
      </c>
      <c r="K11" s="3">
        <v>2</v>
      </c>
      <c r="L11" s="4">
        <v>1</v>
      </c>
      <c r="M11" s="5"/>
      <c r="N11" s="2">
        <v>1.5</v>
      </c>
      <c r="O11" s="3">
        <v>3</v>
      </c>
      <c r="P11" s="4">
        <v>1.5</v>
      </c>
      <c r="Q11" s="5"/>
      <c r="R11" s="2">
        <v>1</v>
      </c>
      <c r="S11" s="3">
        <v>3</v>
      </c>
      <c r="T11" s="4">
        <v>2</v>
      </c>
      <c r="U11" s="5"/>
      <c r="V11" s="2">
        <v>3</v>
      </c>
      <c r="W11" s="3">
        <v>1</v>
      </c>
      <c r="X11" s="4">
        <v>2</v>
      </c>
      <c r="Y11" s="5"/>
      <c r="Z11" s="2">
        <v>1</v>
      </c>
      <c r="AA11" s="3">
        <v>2</v>
      </c>
      <c r="AB11" s="4">
        <v>3</v>
      </c>
      <c r="AC11" s="5"/>
      <c r="AD11" s="2">
        <v>1</v>
      </c>
      <c r="AE11" s="3">
        <v>3</v>
      </c>
      <c r="AF11" s="4">
        <v>2</v>
      </c>
      <c r="AG11" s="8"/>
      <c r="AH11" s="27" t="str">
        <f>ROUND(AVERAGE(B11,F11,J11,N11,R11,V11,Z11,AD11),2) &amp; " (" &amp; ROUND(STDEV(PB11,F11,J11,N11,R11,V11,Z11,AD11),2) &amp; ")"</f>
        <v>1,69 (0,91)</v>
      </c>
      <c r="AI11" s="27" t="str">
        <f>ROUND(AVERAGE(C11,G11,K11,O11,S11,W11,AA11,AE11),2) &amp; " (" &amp; ROUND(_xlfn.STDEV.P(C11,G11,K11,O11,S11,W11,AA11,AE11),2) &amp; ")"</f>
        <v>2,38 (0,7)</v>
      </c>
      <c r="AJ11" s="27" t="str">
        <f>ROUND(AVERAGE(D11,H11,L11,P11,T11,X11,AB11,AF11),2) &amp; " (" &amp; ROUND(_xlfn.STDEV.P(D11,H11,L11,P11,T11,X11,AB11,AF11),2) &amp; ")"</f>
        <v>1,94 (0,73)</v>
      </c>
      <c r="AK11" s="27" t="s">
        <v>23</v>
      </c>
      <c r="AL11" t="s">
        <v>49</v>
      </c>
      <c r="AM11" s="21" t="str">
        <f>ROUND(MEDIAN(B11,F11,J11,N11,R11,V11,Z11,AD11),2) &amp; " (" &amp; ROUND(_xlfn.QUARTILE.INC((B11,F11,J11,N11,R11,V11,Z11,AD11),3) - _xlfn.QUARTILE.INC((B11,F11,J11,N11,R11,V11,Z11,AD11),1),2) &amp; ")"</f>
        <v>1,25 (1,25)</v>
      </c>
      <c r="AN11" s="21" t="str">
        <f>ROUND(MEDIAN(C11,G11,K11,O11,S11,W11,AA11,AE11),2) &amp; " (" &amp; ROUND(_xlfn.QUARTILE.INC((C11,G11,K11,O11,S11,W11,AA11,AE11),3) - _xlfn.QUARTILE.INC((C11,G11,K11,O11,S11,W11,AA11,AE11),1),2) &amp; ")"</f>
        <v>2,5 (1)</v>
      </c>
      <c r="AO11" s="21" t="str">
        <f>ROUND(MEDIAN(D11,H11,L11,P11,T11,X11,AB11,AF11),2) &amp; " (" &amp; ROUND(_xlfn.QUARTILE.INC((D11,H11,L11,P11,T11,X11,AB11,AF11),3) - _xlfn.QUARTILE.INC((D11,H11,L11,P11,T11,X11,AB11,AF11),1),2) &amp; ")"</f>
        <v>2 (0,88)</v>
      </c>
      <c r="AP11" s="21" t="s">
        <v>23</v>
      </c>
      <c r="AR11" s="26"/>
      <c r="AS11" s="26"/>
      <c r="AT11" s="26"/>
      <c r="AU11" s="26"/>
    </row>
    <row r="12" spans="1:47" ht="15" thickBot="1" x14ac:dyDescent="0.4">
      <c r="A12" s="38" t="s">
        <v>9</v>
      </c>
      <c r="B12" s="9">
        <v>1</v>
      </c>
      <c r="C12" s="10">
        <v>2</v>
      </c>
      <c r="D12" s="11">
        <v>3</v>
      </c>
      <c r="E12" s="12">
        <v>4</v>
      </c>
      <c r="F12" s="9">
        <v>1</v>
      </c>
      <c r="G12" s="10">
        <v>4</v>
      </c>
      <c r="H12" s="11">
        <v>3</v>
      </c>
      <c r="I12" s="12">
        <v>2</v>
      </c>
      <c r="J12" s="9">
        <v>3</v>
      </c>
      <c r="K12" s="10">
        <v>4</v>
      </c>
      <c r="L12" s="11">
        <v>2</v>
      </c>
      <c r="M12" s="12">
        <v>1</v>
      </c>
      <c r="N12" s="9">
        <v>1.5</v>
      </c>
      <c r="O12" s="10">
        <v>1.5</v>
      </c>
      <c r="P12" s="11">
        <v>4</v>
      </c>
      <c r="Q12" s="12">
        <v>3</v>
      </c>
      <c r="R12" s="9">
        <v>2</v>
      </c>
      <c r="S12" s="10">
        <v>3</v>
      </c>
      <c r="T12" s="11">
        <v>1</v>
      </c>
      <c r="U12" s="12">
        <v>4</v>
      </c>
      <c r="V12" s="9">
        <v>2</v>
      </c>
      <c r="W12" s="10">
        <v>4</v>
      </c>
      <c r="X12" s="11">
        <v>3</v>
      </c>
      <c r="Y12" s="12">
        <v>1</v>
      </c>
      <c r="Z12" s="9">
        <v>1</v>
      </c>
      <c r="AA12" s="10">
        <v>3</v>
      </c>
      <c r="AB12" s="11">
        <v>2</v>
      </c>
      <c r="AC12" s="12"/>
      <c r="AD12" s="9"/>
      <c r="AE12" s="10"/>
      <c r="AF12" s="11"/>
      <c r="AG12" s="13"/>
      <c r="AH12" s="28" t="str">
        <f>ROUND(AVERAGE(B12,F12,J12,N12,R12,V12,Z12,AD12),2) &amp; " (" &amp; ROUND(STDEV(B12,F12,J12,N12,R12,V12,Z12,AD12),2) &amp; ")"</f>
        <v>1,64 (0,75)</v>
      </c>
      <c r="AI12" s="28" t="str">
        <f>ROUND(AVERAGE(C12,G12,K12,O12,S12,W12,AA12,AE12),2) &amp; " (" &amp; ROUND(_xlfn.STDEV.P(C12,G12,K12,O12,S12,W12,AA12,AE12),2) &amp; ")"</f>
        <v>3,07 (0,94)</v>
      </c>
      <c r="AJ12" s="28" t="str">
        <f>ROUND(AVERAGE(D12,H12,L12,P12,T12,X12,AB12,AF12),2) &amp; " (" &amp; ROUND(_xlfn.STDEV.P(D12,H12,L12,P12,T12,X12,AB12,AF12),2) &amp; ")"</f>
        <v>2,57 (0,9)</v>
      </c>
      <c r="AK12" s="28" t="str">
        <f>ROUND(AVERAGE(E12,I12,M12,Q12,U12,Y12,AC12,AG12),2) &amp; " (" &amp; ROUND(_xlfn.STDEV.P(E12,I12,M12,Q12,U12,Y12,AC12,AG12),2) &amp; ")"</f>
        <v>2,5 (1,26)</v>
      </c>
      <c r="AL12" t="s">
        <v>50</v>
      </c>
      <c r="AM12" s="22" t="str">
        <f>ROUND(MEDIAN(B12,F12,J12,N12,R12,V12,Z12,AD12),2) &amp; " (" &amp; ROUND(_xlfn.QUARTILE.INC((B12,F12,J12,N12,R12,V12,Z12,AD12),3) - _xlfn.QUARTILE.INC((B12,F12,J12,N12,R12,V12,Z12,AD12),1),2) &amp; ")"</f>
        <v>1,5 (1)</v>
      </c>
      <c r="AN12" s="22" t="str">
        <f>ROUND(MEDIAN(C12,G12,K12,O12,S12,W12,AA12,AE12),2) &amp; " (" &amp; ROUND(_xlfn.QUARTILE.INC((C12,G12,K12,O12,S12,W12,AA12,AE12),3) - _xlfn.QUARTILE.INC((C12,G12,K12,O12,S12,W12,AA12,AE12),1),2) &amp; ")"</f>
        <v>3 (1,5)</v>
      </c>
      <c r="AO12" s="22" t="str">
        <f>ROUND(MEDIAN(D12,H12,L12,P12,T12,X12,AB12,AF12),2) &amp; " (" &amp; ROUND(_xlfn.QUARTILE.INC((D12,H12,L12,P12,T12,X12,AB12,AF12),3) - _xlfn.QUARTILE.INC((D12,H12,L12,P12,T12,X12,AB12,AF12),1),2) &amp; ")"</f>
        <v>3 (1)</v>
      </c>
      <c r="AP12" s="22" t="str">
        <f>ROUND(MEDIAN(E12,I12,M12,Q12,U12,Y12,AC12,AG12),2) &amp; " (" &amp; ROUND(_xlfn.QUARTILE.INC((E12,I12,M12,Q12,U12,Y12,AC12,AG12),3) - _xlfn.QUARTILE.INC((E12,I12,M12,Q12,U12,Y12,AC12,AG12),1),2) &amp; ")"</f>
        <v>2,5 (2,5)</v>
      </c>
      <c r="AR12">
        <v>1.5</v>
      </c>
      <c r="AS12">
        <v>3</v>
      </c>
      <c r="AT12">
        <v>3</v>
      </c>
      <c r="AU12">
        <v>2.5</v>
      </c>
    </row>
    <row r="13" spans="1:47" s="6" customFormat="1" ht="15" thickTop="1" x14ac:dyDescent="0.35">
      <c r="A13" s="6" t="s">
        <v>39</v>
      </c>
      <c r="B13" s="7">
        <f>MEDIAN(B3:B12)</f>
        <v>1.5</v>
      </c>
      <c r="C13" s="7">
        <f t="shared" ref="C13:AG13" si="2">MEDIAN(C3:C12)</f>
        <v>2</v>
      </c>
      <c r="D13" s="7">
        <f t="shared" si="2"/>
        <v>3</v>
      </c>
      <c r="E13" s="7">
        <f t="shared" si="2"/>
        <v>4</v>
      </c>
      <c r="F13" s="7">
        <f t="shared" si="2"/>
        <v>2</v>
      </c>
      <c r="G13" s="7">
        <f t="shared" si="2"/>
        <v>3.5</v>
      </c>
      <c r="H13" s="7">
        <f>MEDIAN(H3:H12)</f>
        <v>2.5</v>
      </c>
      <c r="I13" s="7">
        <f t="shared" si="2"/>
        <v>2.5</v>
      </c>
      <c r="J13" s="7">
        <f t="shared" si="2"/>
        <v>2</v>
      </c>
      <c r="K13" s="7">
        <f t="shared" si="2"/>
        <v>2.25</v>
      </c>
      <c r="L13" s="7">
        <f t="shared" si="2"/>
        <v>3</v>
      </c>
      <c r="M13" s="7">
        <f t="shared" si="2"/>
        <v>2</v>
      </c>
      <c r="N13" s="7">
        <f t="shared" si="2"/>
        <v>1.5</v>
      </c>
      <c r="O13" s="7">
        <f t="shared" si="2"/>
        <v>2</v>
      </c>
      <c r="P13" s="7">
        <f t="shared" si="2"/>
        <v>2.5</v>
      </c>
      <c r="Q13" s="7">
        <f t="shared" si="2"/>
        <v>4</v>
      </c>
      <c r="R13" s="7">
        <f t="shared" si="2"/>
        <v>1.75</v>
      </c>
      <c r="S13" s="7">
        <f t="shared" si="2"/>
        <v>2</v>
      </c>
      <c r="T13" s="7">
        <f t="shared" si="2"/>
        <v>2.5</v>
      </c>
      <c r="U13" s="7">
        <f t="shared" si="2"/>
        <v>4</v>
      </c>
      <c r="V13" s="7">
        <f t="shared" si="2"/>
        <v>2.5</v>
      </c>
      <c r="W13" s="7">
        <f t="shared" si="2"/>
        <v>2</v>
      </c>
      <c r="X13" s="7">
        <f t="shared" si="2"/>
        <v>3</v>
      </c>
      <c r="Y13" s="7">
        <f t="shared" si="2"/>
        <v>2</v>
      </c>
      <c r="Z13" s="7">
        <f t="shared" si="2"/>
        <v>3</v>
      </c>
      <c r="AA13" s="7">
        <f t="shared" si="2"/>
        <v>2.25</v>
      </c>
      <c r="AB13" s="7">
        <f t="shared" si="2"/>
        <v>2.25</v>
      </c>
      <c r="AC13" s="7">
        <f t="shared" si="2"/>
        <v>1</v>
      </c>
      <c r="AD13" s="7">
        <f>MEDIAN(AD3:AD12)</f>
        <v>1.5</v>
      </c>
      <c r="AE13" s="7">
        <f t="shared" si="2"/>
        <v>1.5</v>
      </c>
      <c r="AF13" s="7">
        <f t="shared" si="2"/>
        <v>3</v>
      </c>
      <c r="AG13" s="7">
        <f t="shared" si="2"/>
        <v>2.25</v>
      </c>
      <c r="AH13" s="7">
        <v>2.0699999999999998</v>
      </c>
      <c r="AI13" s="7">
        <v>2.4700000000000002</v>
      </c>
      <c r="AJ13" s="7">
        <v>2.5099999999999998</v>
      </c>
      <c r="AK13" s="7">
        <v>2.63</v>
      </c>
      <c r="AM13" s="6" t="s">
        <v>35</v>
      </c>
      <c r="AN13" s="6" t="s">
        <v>36</v>
      </c>
      <c r="AO13" s="6" t="s">
        <v>37</v>
      </c>
      <c r="AP13" s="6" t="s">
        <v>38</v>
      </c>
      <c r="AR13" s="25"/>
      <c r="AS13" s="25"/>
      <c r="AT13" s="25"/>
      <c r="AU13" s="25"/>
    </row>
    <row r="14" spans="1:47" x14ac:dyDescent="0.35">
      <c r="A14" s="6" t="s">
        <v>40</v>
      </c>
      <c r="B14" s="39">
        <f>_xlfn.QUARTILE.INC((B3:B12),3) - _xlfn.QUARTILE.INC((B3:B12),1)</f>
        <v>1</v>
      </c>
      <c r="C14" s="39">
        <f>_xlfn.QUARTILE.INC((C3:C12),3) - _xlfn.QUARTILE.INC((C3:C12),1)</f>
        <v>1</v>
      </c>
      <c r="D14" s="39">
        <f t="shared" ref="D14:AG14" si="3">_xlfn.QUARTILE.INC((D3:D12),3) - _xlfn.QUARTILE.INC((D3:D12),1)</f>
        <v>0</v>
      </c>
      <c r="E14" s="39">
        <f t="shared" si="3"/>
        <v>1.25</v>
      </c>
      <c r="F14" s="39">
        <f t="shared" si="3"/>
        <v>1</v>
      </c>
      <c r="G14" s="39">
        <f t="shared" si="3"/>
        <v>1.75</v>
      </c>
      <c r="H14" s="39">
        <f t="shared" si="3"/>
        <v>2</v>
      </c>
      <c r="I14" s="39">
        <f t="shared" si="3"/>
        <v>2.25</v>
      </c>
      <c r="J14" s="39">
        <f t="shared" si="3"/>
        <v>1</v>
      </c>
      <c r="K14" s="39">
        <f t="shared" si="3"/>
        <v>1.375</v>
      </c>
      <c r="L14" s="39">
        <f t="shared" si="3"/>
        <v>3</v>
      </c>
      <c r="M14" s="39">
        <f t="shared" si="3"/>
        <v>1.75</v>
      </c>
      <c r="N14" s="39">
        <f t="shared" si="3"/>
        <v>0.875</v>
      </c>
      <c r="O14" s="39">
        <f t="shared" si="3"/>
        <v>1.125</v>
      </c>
      <c r="P14" s="39">
        <f t="shared" si="3"/>
        <v>1</v>
      </c>
      <c r="Q14" s="39">
        <f t="shared" si="3"/>
        <v>1</v>
      </c>
      <c r="R14" s="39">
        <f t="shared" si="3"/>
        <v>1</v>
      </c>
      <c r="S14" s="39">
        <f t="shared" si="3"/>
        <v>1</v>
      </c>
      <c r="T14" s="39">
        <f t="shared" si="3"/>
        <v>1.75</v>
      </c>
      <c r="U14" s="39">
        <f t="shared" si="3"/>
        <v>1</v>
      </c>
      <c r="V14" s="39">
        <f t="shared" si="3"/>
        <v>2</v>
      </c>
      <c r="W14" s="39">
        <f t="shared" si="3"/>
        <v>1.75</v>
      </c>
      <c r="X14" s="39">
        <f t="shared" si="3"/>
        <v>1</v>
      </c>
      <c r="Y14" s="39">
        <f t="shared" si="3"/>
        <v>2.25</v>
      </c>
      <c r="Z14" s="39">
        <f t="shared" si="3"/>
        <v>2.75</v>
      </c>
      <c r="AA14" s="39">
        <f t="shared" si="3"/>
        <v>1</v>
      </c>
      <c r="AB14" s="39">
        <f t="shared" si="3"/>
        <v>1</v>
      </c>
      <c r="AC14" s="39">
        <f t="shared" si="3"/>
        <v>1.5</v>
      </c>
      <c r="AD14" s="39">
        <f>_xlfn.QUARTILE.INC((AD3:AD12),3) - _xlfn.QUARTILE.INC((AD3:AD12),1)</f>
        <v>1.5</v>
      </c>
      <c r="AE14" s="39">
        <f t="shared" si="3"/>
        <v>0.75</v>
      </c>
      <c r="AF14" s="39">
        <f t="shared" si="3"/>
        <v>1</v>
      </c>
      <c r="AG14" s="39">
        <f t="shared" si="3"/>
        <v>0.75</v>
      </c>
      <c r="AR14" s="30" t="str">
        <f>MEDIAN(AR3:AR4,AR6:AR10,AR12) &amp; " (" &amp; ROUND(_xlfn.QUARTILE.INC((AR3:AR4,AR6:AR10,AR12),3) - _xlfn.QUARTILE.INC((AR3:AR4,AR6:AR10,AR12),1),2) &amp; ")"</f>
        <v>2 (0,63)</v>
      </c>
      <c r="AS14" s="30" t="str">
        <f>MEDIAN(AS3:AS4,AS6:AS10,AS12) &amp; " (" &amp; ROUND(_xlfn.QUARTILE.INC((AS3:AS4,AS6:AS10,AS12),3) - _xlfn.QUARTILE.INC((AS3:AS4,AS6:AS10,AS12),1),2) &amp; ")"</f>
        <v>2 (0,25)</v>
      </c>
      <c r="AT14" s="30" t="str">
        <f>MEDIAN(AT3:AT4,AT6:AT10,AT12) &amp; " (" &amp; ROUND(_xlfn.QUARTILE.INC((AT3:AT4,AT6:AT10,AT12),3) - _xlfn.QUARTILE.INC((AT3:AT4,AT6:AT10,AT12),1),2) &amp; ")"</f>
        <v>3 (0,19)</v>
      </c>
      <c r="AU14" s="30" t="str">
        <f>MEDIAN(AU3:AU4,AU6:AU10,AU12) &amp; " (" &amp; ROUND(_xlfn.QUARTILE.INC((AU3:AU4,AU6:AU10,AU12),3) - _xlfn.QUARTILE.INC((AU3:AU4,AU6:AU10,AU12),1),2) &amp; ")"</f>
        <v>2,375 (2)</v>
      </c>
    </row>
    <row r="15" spans="1:47" x14ac:dyDescent="0.35">
      <c r="AQ15" s="1" t="s">
        <v>27</v>
      </c>
      <c r="AR15" t="str">
        <f>MEDIAN(B3:B12,F3:F12,J3:J12,N3:N12,R3:R12,V3:V12,Z3:Z12,AD3:AD12) &amp; " (" &amp; ROUND(_xlfn.QUARTILE.INC((B3:B12,F3:F12,J3:J12,N3:N12,R3:R12,V3:V12,Z3:Z12,AD3:AD12),3) - _xlfn.QUARTILE.INC((B3:B12,F3:F12,J3:J12,N3:N12,R3:R12,V3:V12,Z3:Z12,AD3:AD12),1),2) &amp; ")"</f>
        <v>2 (2)</v>
      </c>
      <c r="AS15" t="str">
        <f>MEDIAN(C3:C12,G3:G12,K3:K12,O3:O12,S3:S12,W3:W12,AA3:AA12,AE3:AE12) &amp; " (" &amp; ROUND(_xlfn.QUARTILE.INC((C3:C12,G3:G12,K3:K12,O3:O12,S3:S12,W3:W12,AA3:AA12,AE3:AE12),3) - _xlfn.QUARTILE.INC((C3:C12,G3:G12,K3:K12,O3:O12,S3:S12,W3:W12,AA3:AA12,AE3:AE12),1),2) &amp; ")"</f>
        <v>2 (1)</v>
      </c>
      <c r="AT15" t="str">
        <f>MEDIAN(D3:D12,H3:H12,L3:L12,P3:P12,T3:T12,X3:X12,AB3:AB12,AF3:AF12) &amp; " (" &amp; ROUND(_xlfn.QUARTILE.INC((D3:D12,H3:H12,L3:L12,P3:P12,T3:T12,X3:X12,AB3:AB12,AF3:AF12),3) - _xlfn.QUARTILE.INC((D3:D12,H3:H12,L3:L12,P3:P12,T3:T12,X3:X12,AB3:AB12,AF3:AF12),1),2) &amp; ")"</f>
        <v>3 (1)</v>
      </c>
      <c r="AU15" t="str">
        <f>MEDIAN(E3:E12,I3:I12,M3:M12,Q3:Q12,U3:U12,Y3:Y12,AC3:AC12) &amp; " (" &amp; ROUND(_xlfn.QUARTILE.INC((E3:E12,I3:I12,M3:M12,Q3:Q12,Y3:Y12,AC3:AC12,AG3:AG12),3) - _xlfn.QUARTILE.INC((E3:E12,I3:I12,M3:M12,Q3:Q12,Y3:Y12,AC3:AC12,AG3:AG12),1),2) &amp; ")"</f>
        <v>3 (3)</v>
      </c>
    </row>
    <row r="16" spans="1:47" x14ac:dyDescent="0.35">
      <c r="AQ16" t="s">
        <v>28</v>
      </c>
      <c r="AR16">
        <f>_xlfn.T.TEST(AR3:AR12,AS3:AS12,2,2)</f>
        <v>0.56334813962901564</v>
      </c>
    </row>
    <row r="17" spans="34:44" x14ac:dyDescent="0.35">
      <c r="AH17" s="31" t="s">
        <v>24</v>
      </c>
      <c r="AI17" s="31"/>
      <c r="AJ17" s="31"/>
      <c r="AK17" s="31"/>
      <c r="AM17" s="31" t="s">
        <v>24</v>
      </c>
      <c r="AN17" s="31"/>
      <c r="AO17" s="31"/>
      <c r="AP17" s="31"/>
      <c r="AQ17" t="s">
        <v>29</v>
      </c>
      <c r="AR17">
        <f>_xlfn.T.TEST(AR3:AR12,AT3:AT12,2,2)</f>
        <v>5.9815959121327866E-2</v>
      </c>
    </row>
    <row r="18" spans="34:44" x14ac:dyDescent="0.35">
      <c r="AH18" s="24">
        <f>ROUND(AVERAGE(B3,F3,J3,N3,R3,V3,Z3,AD3),2)</f>
        <v>2.86</v>
      </c>
      <c r="AI18" s="24">
        <f t="shared" ref="AI18:AK19" si="4">ROUND(AVERAGE(C3,G3,K3,O3,S3,W3,AA3,AE3),2)</f>
        <v>2</v>
      </c>
      <c r="AJ18" s="24">
        <f t="shared" si="4"/>
        <v>3</v>
      </c>
      <c r="AK18" s="24">
        <f t="shared" si="4"/>
        <v>2.14</v>
      </c>
      <c r="AM18" s="23">
        <f>ROUND(AVERAGE(B3,F3,J3,N3,R3,V3,Z3,AD3),2)</f>
        <v>2.86</v>
      </c>
      <c r="AN18" s="23">
        <f t="shared" ref="AN18:AP19" si="5">ROUND(AVERAGE(C3,G3,K3,O3,S3,W3,AA3,AE3),2)</f>
        <v>2</v>
      </c>
      <c r="AO18" s="23">
        <f t="shared" si="5"/>
        <v>3</v>
      </c>
      <c r="AP18" s="23">
        <f t="shared" si="5"/>
        <v>2.14</v>
      </c>
      <c r="AQ18" t="s">
        <v>32</v>
      </c>
      <c r="AR18">
        <f>_xlfn.T.TEST(AR3:AR12,AU3:AU12,2,2)</f>
        <v>0.22398949124737119</v>
      </c>
    </row>
    <row r="19" spans="34:44" x14ac:dyDescent="0.35">
      <c r="AH19" s="24">
        <f>ROUND(AVERAGE(B4,F4,J4,N4,R4,V4,Z4,AD4),2)</f>
        <v>2</v>
      </c>
      <c r="AI19" s="24">
        <f t="shared" si="4"/>
        <v>2.29</v>
      </c>
      <c r="AJ19" s="24">
        <f t="shared" si="4"/>
        <v>3.17</v>
      </c>
      <c r="AK19" s="24">
        <f t="shared" si="4"/>
        <v>2.33</v>
      </c>
      <c r="AM19" s="23">
        <f>ROUND(AVERAGE(B4,F4,J4,N4,R4,V4,Z4,AD4),2)</f>
        <v>2</v>
      </c>
      <c r="AN19" s="23">
        <f t="shared" si="5"/>
        <v>2.29</v>
      </c>
      <c r="AO19" s="23">
        <f t="shared" si="5"/>
        <v>3.17</v>
      </c>
      <c r="AP19" s="23">
        <f t="shared" si="5"/>
        <v>2.33</v>
      </c>
      <c r="AQ19" t="s">
        <v>30</v>
      </c>
      <c r="AR19">
        <f>_xlfn.T.TEST(AS3:AS12,AT3:AT12,2,2)</f>
        <v>5.217137775389024E-2</v>
      </c>
    </row>
    <row r="20" spans="34:44" x14ac:dyDescent="0.35">
      <c r="AH20" s="24">
        <f t="shared" ref="AH20:AJ27" si="6">ROUND(AVERAGE(B5,F5,J5,N5,R5,V5,Z5,AD5),2)</f>
        <v>2.14</v>
      </c>
      <c r="AI20" s="24">
        <f t="shared" si="6"/>
        <v>2.29</v>
      </c>
      <c r="AJ20" s="24">
        <f t="shared" si="6"/>
        <v>1.57</v>
      </c>
      <c r="AK20" s="24"/>
      <c r="AL20" t="s">
        <v>25</v>
      </c>
      <c r="AM20" s="26"/>
      <c r="AN20" s="26"/>
      <c r="AO20" s="26"/>
      <c r="AP20" s="26"/>
      <c r="AQ20" t="s">
        <v>31</v>
      </c>
      <c r="AR20">
        <f>_xlfn.T.TEST(AS3:AS12,AU3:AU12,2,2)</f>
        <v>0.34264209606529983</v>
      </c>
    </row>
    <row r="21" spans="34:44" x14ac:dyDescent="0.35">
      <c r="AH21" s="24">
        <f t="shared" si="6"/>
        <v>2.29</v>
      </c>
      <c r="AI21" s="24">
        <f t="shared" si="6"/>
        <v>2.71</v>
      </c>
      <c r="AJ21" s="24">
        <f t="shared" si="6"/>
        <v>2.86</v>
      </c>
      <c r="AK21" s="24">
        <f>ROUND(AVERAGE(E6,I6,M6,Q6,U6,Y6,AC6,AG6),2)</f>
        <v>2.14</v>
      </c>
      <c r="AM21" s="23">
        <f t="shared" ref="AM21:AP25" si="7">ROUND(AVERAGE(B6,F6,J6,N6,R6,V6,Z6,AD6),2)</f>
        <v>2.29</v>
      </c>
      <c r="AN21" s="23">
        <f t="shared" si="7"/>
        <v>2.71</v>
      </c>
      <c r="AO21" s="23">
        <f t="shared" si="7"/>
        <v>2.86</v>
      </c>
      <c r="AP21" s="23">
        <f t="shared" si="7"/>
        <v>2.14</v>
      </c>
      <c r="AQ21" t="s">
        <v>33</v>
      </c>
      <c r="AR21">
        <f>_xlfn.T.TEST(AT3:AT12,AU3:AU12,2,2)</f>
        <v>0.88653440216883761</v>
      </c>
    </row>
    <row r="22" spans="34:44" x14ac:dyDescent="0.35">
      <c r="AH22" s="24">
        <f t="shared" si="6"/>
        <v>2.57</v>
      </c>
      <c r="AI22" s="24">
        <f t="shared" si="6"/>
        <v>2.14</v>
      </c>
      <c r="AJ22" s="24">
        <f t="shared" si="6"/>
        <v>2.29</v>
      </c>
      <c r="AK22" s="24">
        <f>ROUND(AVERAGE(E7,I7,M7,Q7,U7,Y7,AC7,AG7),2)</f>
        <v>3</v>
      </c>
      <c r="AM22" s="23">
        <f t="shared" si="7"/>
        <v>2.57</v>
      </c>
      <c r="AN22" s="23">
        <f t="shared" si="7"/>
        <v>2.14</v>
      </c>
      <c r="AO22" s="23">
        <f t="shared" si="7"/>
        <v>2.29</v>
      </c>
      <c r="AP22" s="23">
        <f t="shared" si="7"/>
        <v>3</v>
      </c>
    </row>
    <row r="23" spans="34:44" x14ac:dyDescent="0.35">
      <c r="AH23" s="24">
        <f t="shared" si="6"/>
        <v>2.5</v>
      </c>
      <c r="AI23" s="24">
        <f t="shared" si="6"/>
        <v>3.06</v>
      </c>
      <c r="AJ23" s="24">
        <f t="shared" si="6"/>
        <v>2.25</v>
      </c>
      <c r="AK23" s="24">
        <f>ROUND(AVERAGE(E8,I8,M8,Q8,U8,Y8,AC8,AG8),2)</f>
        <v>2.19</v>
      </c>
      <c r="AM23" s="23">
        <f t="shared" si="7"/>
        <v>2.5</v>
      </c>
      <c r="AN23" s="23">
        <f t="shared" si="7"/>
        <v>3.06</v>
      </c>
      <c r="AO23" s="23">
        <f t="shared" si="7"/>
        <v>2.25</v>
      </c>
      <c r="AP23" s="23">
        <f t="shared" si="7"/>
        <v>2.19</v>
      </c>
    </row>
    <row r="24" spans="34:44" x14ac:dyDescent="0.35">
      <c r="AH24" s="24">
        <f t="shared" si="6"/>
        <v>1.31</v>
      </c>
      <c r="AI24" s="24">
        <f t="shared" si="6"/>
        <v>2.06</v>
      </c>
      <c r="AJ24" s="24">
        <f t="shared" si="6"/>
        <v>3</v>
      </c>
      <c r="AK24" s="24">
        <f>ROUND(AVERAGE(E9,I9,M9,Q9,U9,Y9,AC9,AG9),2)</f>
        <v>3.63</v>
      </c>
      <c r="AM24" s="23">
        <f t="shared" si="7"/>
        <v>1.31</v>
      </c>
      <c r="AN24" s="23">
        <f t="shared" si="7"/>
        <v>2.06</v>
      </c>
      <c r="AO24" s="23">
        <f t="shared" si="7"/>
        <v>3</v>
      </c>
      <c r="AP24" s="23">
        <f t="shared" si="7"/>
        <v>3.63</v>
      </c>
    </row>
    <row r="25" spans="34:44" x14ac:dyDescent="0.35">
      <c r="AH25" s="24">
        <f t="shared" si="6"/>
        <v>1.5</v>
      </c>
      <c r="AI25" s="24">
        <f t="shared" si="6"/>
        <v>2.36</v>
      </c>
      <c r="AJ25" s="24">
        <f t="shared" si="6"/>
        <v>2.71</v>
      </c>
      <c r="AK25" s="24">
        <f>ROUND(AVERAGE(E10,I10,M10,Q10,U10,Y10,AC10,AG10),2)</f>
        <v>3.43</v>
      </c>
      <c r="AM25" s="23">
        <f t="shared" si="7"/>
        <v>1.5</v>
      </c>
      <c r="AN25" s="23">
        <f t="shared" si="7"/>
        <v>2.36</v>
      </c>
      <c r="AO25" s="23">
        <f t="shared" si="7"/>
        <v>2.71</v>
      </c>
      <c r="AP25" s="23">
        <f t="shared" si="7"/>
        <v>3.43</v>
      </c>
    </row>
    <row r="26" spans="34:44" x14ac:dyDescent="0.35">
      <c r="AH26" s="24">
        <f t="shared" si="6"/>
        <v>1.69</v>
      </c>
      <c r="AI26" s="24">
        <f t="shared" si="6"/>
        <v>2.38</v>
      </c>
      <c r="AJ26" s="24">
        <f t="shared" si="6"/>
        <v>1.94</v>
      </c>
      <c r="AK26" s="24"/>
      <c r="AL26" t="s">
        <v>25</v>
      </c>
      <c r="AM26" s="26"/>
      <c r="AN26" s="26"/>
      <c r="AO26" s="26"/>
      <c r="AP26" s="26"/>
    </row>
    <row r="27" spans="34:44" x14ac:dyDescent="0.35">
      <c r="AH27" s="24">
        <f t="shared" si="6"/>
        <v>1.64</v>
      </c>
      <c r="AI27" s="24">
        <f t="shared" si="6"/>
        <v>3.07</v>
      </c>
      <c r="AJ27" s="24">
        <f t="shared" si="6"/>
        <v>2.57</v>
      </c>
      <c r="AK27" s="24">
        <f>ROUND(AVERAGE(E12,I12,M12,Q12,U12,Y12,AC12,AG12),2)</f>
        <v>2.5</v>
      </c>
      <c r="AM27" s="23">
        <f>ROUND(AVERAGE(B12,F12,J12,N12,R12,V12,Z12,AD12),2)</f>
        <v>1.64</v>
      </c>
      <c r="AN27" s="23">
        <f>ROUND(AVERAGE(C12,G12,K12,O12,S12,W12,AA12,AE12),2)</f>
        <v>3.07</v>
      </c>
      <c r="AO27" s="23">
        <f>ROUND(AVERAGE(D12,H12,L12,P12,T12,X12,AB12,AF12),2)</f>
        <v>2.57</v>
      </c>
      <c r="AP27" s="23">
        <f>ROUND(AVERAGE(E12,I12,M12,Q12,U12,Y12,AC12,AG12),2)</f>
        <v>2.5</v>
      </c>
    </row>
    <row r="28" spans="34:44" x14ac:dyDescent="0.35">
      <c r="AH28" s="25"/>
      <c r="AI28" s="25"/>
      <c r="AJ28" s="25"/>
      <c r="AK28" s="25"/>
      <c r="AM28" s="25"/>
      <c r="AN28" s="25"/>
      <c r="AO28" s="25"/>
      <c r="AP28" s="25"/>
    </row>
    <row r="29" spans="34:44" x14ac:dyDescent="0.35">
      <c r="AH29" s="24" t="str">
        <f>ROUND(AVERAGE(AH18:AH27),2) &amp; " (" &amp; ROUND(_xlfn.STDEV.P(AH18:AH27),2) &amp; ")"</f>
        <v>2,05 (0,48)</v>
      </c>
      <c r="AI29" s="24" t="str">
        <f>ROUND(AVERAGE(AI18:AI27),2) &amp; " (" &amp; ROUND(_xlfn.STDEV.P(AI18:AI27),2) &amp; ")"</f>
        <v>2,44 (0,37)</v>
      </c>
      <c r="AJ29" s="24" t="str">
        <f>ROUND(AVERAGE(AJ18:AJ27),2) &amp; " (" &amp; ROUND(_xlfn.STDEV.P(AJ18:AJ27),2) &amp; ")"</f>
        <v>2,54 (0,49)</v>
      </c>
      <c r="AK29" s="24" t="str">
        <f>ROUND(AVERAGE(AK18:AK27),2) &amp; " (" &amp; ROUND(_xlfn.STDEV.P(AK18:AK27),2) &amp; ")"</f>
        <v>2,67 (0,56)</v>
      </c>
      <c r="AM29" s="24" t="str">
        <f>ROUND(AVERAGE(AM18:AM27),2) &amp; " (" &amp; ROUND(_xlfn.STDEV.P(AM18:AM27),2) &amp; ")"</f>
        <v>2,08 (0,52)</v>
      </c>
      <c r="AN29" s="24" t="str">
        <f t="shared" ref="AN29:AP29" si="8">ROUND(AVERAGE(AN18:AN27),2) &amp; " (" &amp; ROUND(_xlfn.STDEV.P(AN18:AN27),2) &amp; ")"</f>
        <v>2,46 (0,4)</v>
      </c>
      <c r="AO29" s="24" t="str">
        <f t="shared" si="8"/>
        <v>2,73 (0,32)</v>
      </c>
      <c r="AP29" s="24" t="str">
        <f t="shared" si="8"/>
        <v>2,67 (0,56)</v>
      </c>
    </row>
    <row r="30" spans="34:44" x14ac:dyDescent="0.35">
      <c r="AL30" s="1" t="s">
        <v>27</v>
      </c>
    </row>
    <row r="31" spans="34:44" x14ac:dyDescent="0.35">
      <c r="AL31" t="s">
        <v>28</v>
      </c>
      <c r="AM31">
        <f>_xlfn.T.TEST(AM18:AM27,AN18:AN27,2,2)</f>
        <v>0.15358931364886955</v>
      </c>
      <c r="AN31" s="23"/>
    </row>
    <row r="32" spans="34:44" x14ac:dyDescent="0.35">
      <c r="AL32" t="s">
        <v>29</v>
      </c>
      <c r="AM32">
        <f>_xlfn.T.TEST(AM18:AM27,AO18:AO27,2,2)</f>
        <v>1.4308275058826992E-2</v>
      </c>
    </row>
    <row r="33" spans="36:39" x14ac:dyDescent="0.35">
      <c r="AL33" t="s">
        <v>32</v>
      </c>
      <c r="AM33">
        <f>_xlfn.T.TEST(AM18:AM27,AP18:AP27,2,2)</f>
        <v>6.3591757806191113E-2</v>
      </c>
    </row>
    <row r="34" spans="36:39" x14ac:dyDescent="0.35">
      <c r="AL34" t="s">
        <v>30</v>
      </c>
      <c r="AM34">
        <f>_xlfn.T.TEST(AN18:AN27,AO18:AO27,2,2)</f>
        <v>0.18631776259192226</v>
      </c>
    </row>
    <row r="35" spans="36:39" x14ac:dyDescent="0.35">
      <c r="AL35" t="s">
        <v>31</v>
      </c>
      <c r="AM35">
        <f>_xlfn.T.TEST(AN18:AN27,AP18:AP27,2,2)</f>
        <v>0.43937488251516776</v>
      </c>
    </row>
    <row r="36" spans="36:39" x14ac:dyDescent="0.35">
      <c r="AL36" t="s">
        <v>33</v>
      </c>
      <c r="AM36">
        <f>_xlfn.T.TEST(AO18:AO27,AP18:AP27,2,2)</f>
        <v>0.80592714812782273</v>
      </c>
    </row>
    <row r="47" spans="36:39" x14ac:dyDescent="0.35">
      <c r="AJ47" t="s">
        <v>26</v>
      </c>
    </row>
  </sheetData>
  <mergeCells count="13">
    <mergeCell ref="AM17:AP17"/>
    <mergeCell ref="AH17:AK17"/>
    <mergeCell ref="Z1:AC1"/>
    <mergeCell ref="AD1:AG1"/>
    <mergeCell ref="AH1:AK1"/>
    <mergeCell ref="AM1:AP1"/>
    <mergeCell ref="AR2:AU2"/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D6885563DD0A4395ACD3C6DDE2D9E3" ma:contentTypeVersion="8" ma:contentTypeDescription="Ein neues Dokument erstellen." ma:contentTypeScope="" ma:versionID="475b28d7779faba31c395d9a0c81d381">
  <xsd:schema xmlns:xsd="http://www.w3.org/2001/XMLSchema" xmlns:xs="http://www.w3.org/2001/XMLSchema" xmlns:p="http://schemas.microsoft.com/office/2006/metadata/properties" xmlns:ns3="0ebddf5f-fa05-45a4-a109-d6b48b7a51c2" xmlns:ns4="add4c955-847b-4ea3-9657-f65cb9661708" targetNamespace="http://schemas.microsoft.com/office/2006/metadata/properties" ma:root="true" ma:fieldsID="6843fba2762662891425c49909f2a72b" ns3:_="" ns4:_="">
    <xsd:import namespace="0ebddf5f-fa05-45a4-a109-d6b48b7a51c2"/>
    <xsd:import namespace="add4c955-847b-4ea3-9657-f65cb96617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ddf5f-fa05-45a4-a109-d6b48b7a5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c955-847b-4ea3-9657-f65cb96617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464C6E-B7FC-4775-9873-1988FEBBD7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10F037-2EC1-4397-A111-B20F913BEF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bddf5f-fa05-45a4-a109-d6b48b7a51c2"/>
    <ds:schemaRef ds:uri="add4c955-847b-4ea3-9657-f65cb9661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F6D5E7-CA64-41F6-9C75-03CE20B4AF8E}">
  <ds:schemaRefs>
    <ds:schemaRef ds:uri="add4c955-847b-4ea3-9657-f65cb9661708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ebddf5f-fa05-45a4-a109-d6b48b7a51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Kramer</dc:creator>
  <cp:lastModifiedBy>Matthias Kramer</cp:lastModifiedBy>
  <dcterms:created xsi:type="dcterms:W3CDTF">2025-08-13T10:51:52Z</dcterms:created>
  <dcterms:modified xsi:type="dcterms:W3CDTF">2025-09-08T07:54:30Z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0x01010018D6885563DD0A4395ACD3C6DDE2D9E3</vt:lpwstr>
  </property>
</Properties>
</file>