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f83a2c95a65628a/"/>
    </mc:Choice>
  </mc:AlternateContent>
  <xr:revisionPtr revIDLastSave="21" documentId="8_{7620E0A6-F3F2-CD42-90AF-4A8ECE56D579}" xr6:coauthVersionLast="47" xr6:coauthVersionMax="47" xr10:uidLastSave="{0A9F18D9-8C42-4B2D-893E-9204AE44E363}"/>
  <bookViews>
    <workbookView xWindow="-108" yWindow="-108" windowWidth="23256" windowHeight="12456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C13" i="1" s="1"/>
  <c r="G19" i="1"/>
  <c r="H19" i="1"/>
  <c r="B7" i="1"/>
  <c r="B18" i="1"/>
  <c r="A12" i="1"/>
  <c r="C12" i="1"/>
  <c r="B12" i="1"/>
  <c r="A14" i="1"/>
  <c r="H21" i="1"/>
  <c r="E21" i="1"/>
  <c r="E19" i="1"/>
  <c r="E4" i="1"/>
  <c r="A4" i="1"/>
  <c r="G4" i="1"/>
  <c r="C4" i="1"/>
  <c r="C9" i="1"/>
  <c r="A9" i="1"/>
  <c r="B9" i="1"/>
  <c r="B20" i="1"/>
  <c r="B4" i="1"/>
  <c r="D4" i="1"/>
  <c r="F4" i="1"/>
  <c r="H4" i="1"/>
  <c r="B14" i="1"/>
  <c r="C14" i="1"/>
  <c r="G21" i="1"/>
  <c r="D21" i="1"/>
  <c r="E3" i="1"/>
  <c r="A3" i="1"/>
  <c r="G3" i="1"/>
  <c r="C3" i="1"/>
  <c r="C8" i="1"/>
  <c r="A8" i="1"/>
  <c r="B8" i="1"/>
  <c r="B19" i="1"/>
  <c r="B3" i="1"/>
  <c r="D3" i="1"/>
  <c r="F3" i="1"/>
  <c r="E2" i="1"/>
  <c r="A2" i="1"/>
  <c r="G2" i="1"/>
  <c r="C2" i="1"/>
  <c r="C7" i="1"/>
  <c r="A7" i="1"/>
  <c r="B2" i="1"/>
  <c r="D2" i="1"/>
  <c r="F2" i="1"/>
  <c r="H2" i="1"/>
  <c r="D19" i="1"/>
  <c r="G7" i="1"/>
  <c r="H9" i="1"/>
  <c r="H8" i="1"/>
  <c r="G9" i="1"/>
  <c r="G8" i="1"/>
  <c r="H7" i="1"/>
  <c r="A13" i="1" l="1"/>
  <c r="B13" i="1"/>
  <c r="G20" i="1" l="1"/>
  <c r="D20" i="1" s="1"/>
  <c r="H20" i="1"/>
  <c r="E20" i="1" s="1"/>
</calcChain>
</file>

<file path=xl/sharedStrings.xml><?xml version="1.0" encoding="utf-8"?>
<sst xmlns="http://schemas.openxmlformats.org/spreadsheetml/2006/main" count="27" uniqueCount="27">
  <si>
    <t>□N(6)</t>
  </si>
  <si>
    <t>□N(7)</t>
  </si>
  <si>
    <t>□N(6&amp;7)</t>
  </si>
  <si>
    <t>□N(/)</t>
  </si>
  <si>
    <t>U</t>
  </si>
  <si>
    <t>s</t>
  </si>
  <si>
    <t>N(6)/s</t>
  </si>
  <si>
    <t>N(7)/s</t>
  </si>
  <si>
    <t>N(6&amp;7)/s</t>
  </si>
  <si>
    <t>N(/)/s</t>
  </si>
  <si>
    <t>A</t>
  </si>
  <si>
    <t>B</t>
  </si>
  <si>
    <t>C</t>
  </si>
  <si>
    <t>T+</t>
  </si>
  <si>
    <t>T-</t>
  </si>
  <si>
    <t>□T-</t>
  </si>
  <si>
    <t>□A</t>
  </si>
  <si>
    <t>□B</t>
  </si>
  <si>
    <t>□C</t>
  </si>
  <si>
    <t>□T+^2</t>
  </si>
  <si>
    <t>□T-^2</t>
  </si>
  <si>
    <t>□T+</t>
  </si>
  <si>
    <t>wurzel(B^2-4AC)</t>
  </si>
  <si>
    <t>dT+</t>
  </si>
  <si>
    <t>dT-</t>
  </si>
  <si>
    <t>mit Julia</t>
  </si>
  <si>
    <t>per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</si>
</sst>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0EFD-1676-D54C-88FB-E91956124769}">
  <dimension ref="A1:J21"/>
  <sheetViews>
    <sheetView tabSelected="1" topLeftCell="E7" zoomScale="115" zoomScaleNormal="115" zoomScaleSheetLayoutView="100" workbookViewId="0">
      <selection activeCell="I18" sqref="I18"/>
    </sheetView>
  </sheetViews>
  <sheetFormatPr baseColWidth="10" defaultColWidth="8.88671875" defaultRowHeight="14.4" x14ac:dyDescent="0.3"/>
  <cols>
    <col min="1" max="2" width="11.88671875" bestFit="1" customWidth="1"/>
    <col min="3" max="3" width="12.109375" bestFit="1" customWidth="1"/>
    <col min="5" max="5" width="11.88671875" bestFit="1" customWidth="1"/>
    <col min="7" max="7" width="11.88671875" bestFit="1" customWidth="1"/>
    <col min="8" max="8" width="12" bestFit="1" customWidth="1"/>
  </cols>
  <sheetData>
    <row r="1" spans="1:10" x14ac:dyDescent="0.3">
      <c r="A1" t="s">
        <v>6</v>
      </c>
      <c r="B1" t="s">
        <v>0</v>
      </c>
      <c r="C1" t="s">
        <v>7</v>
      </c>
      <c r="D1" t="s">
        <v>1</v>
      </c>
      <c r="E1" t="s">
        <v>8</v>
      </c>
      <c r="F1" t="s">
        <v>2</v>
      </c>
      <c r="G1" t="s">
        <v>9</v>
      </c>
      <c r="H1" t="s">
        <v>3</v>
      </c>
      <c r="I1" t="s">
        <v>4</v>
      </c>
      <c r="J1" t="s">
        <v>5</v>
      </c>
    </row>
    <row r="2" spans="1:10" x14ac:dyDescent="0.3">
      <c r="A2">
        <f>11044/J2</f>
        <v>36.813333333333333</v>
      </c>
      <c r="B2">
        <f>SQRT(A2)</f>
        <v>6.0673992231707761</v>
      </c>
      <c r="C2">
        <f>15833/J2</f>
        <v>52.776666666666664</v>
      </c>
      <c r="D2">
        <f t="shared" ref="D2:D4" si="0">SQRT(C2)</f>
        <v>7.2647551002540105</v>
      </c>
      <c r="E2">
        <f>20300/J2</f>
        <v>67.666666666666671</v>
      </c>
      <c r="F2">
        <f t="shared" ref="F2:F4" si="1">SQRT(E2)</f>
        <v>8.2259751195020439</v>
      </c>
      <c r="G2">
        <f>2396/J2</f>
        <v>7.9866666666666664</v>
      </c>
      <c r="H2">
        <f t="shared" ref="H2:H4" si="2">SQRT(G2)</f>
        <v>2.826069119230219</v>
      </c>
      <c r="I2">
        <v>500</v>
      </c>
      <c r="J2">
        <v>300</v>
      </c>
    </row>
    <row r="3" spans="1:10" x14ac:dyDescent="0.3">
      <c r="A3">
        <f>12260/J2</f>
        <v>40.866666666666667</v>
      </c>
      <c r="B3">
        <f t="shared" ref="B3:B4" si="3">SQRT(A3)</f>
        <v>6.392704174812617</v>
      </c>
      <c r="C3">
        <f>17914/J2</f>
        <v>59.713333333333331</v>
      </c>
      <c r="D3">
        <f t="shared" si="0"/>
        <v>7.7274402833883702</v>
      </c>
      <c r="E3">
        <f>25509/J2</f>
        <v>85.03</v>
      </c>
      <c r="F3">
        <f t="shared" si="1"/>
        <v>9.2211712921949349</v>
      </c>
      <c r="G3">
        <f>2513/J2</f>
        <v>8.3766666666666669</v>
      </c>
      <c r="H3">
        <f>SQRT(G3)</f>
        <v>2.8942471675146662</v>
      </c>
      <c r="I3">
        <v>550</v>
      </c>
    </row>
    <row r="4" spans="1:10" x14ac:dyDescent="0.3">
      <c r="A4">
        <f>12917/J2</f>
        <v>43.056666666666665</v>
      </c>
      <c r="B4">
        <f t="shared" si="3"/>
        <v>6.5617578945482791</v>
      </c>
      <c r="C4">
        <f>19421/J2</f>
        <v>64.736666666666665</v>
      </c>
      <c r="D4">
        <f t="shared" si="0"/>
        <v>8.0459099340389511</v>
      </c>
      <c r="E4">
        <f>28522/J2</f>
        <v>95.073333333333338</v>
      </c>
      <c r="F4">
        <f t="shared" si="1"/>
        <v>9.7505555397286638</v>
      </c>
      <c r="G4">
        <f>2550/J2</f>
        <v>8.5</v>
      </c>
      <c r="H4">
        <f t="shared" si="2"/>
        <v>2.9154759474226504</v>
      </c>
      <c r="I4">
        <v>600</v>
      </c>
    </row>
    <row r="6" spans="1:10" x14ac:dyDescent="0.3">
      <c r="A6" t="s">
        <v>10</v>
      </c>
      <c r="B6" t="s">
        <v>11</v>
      </c>
      <c r="C6" t="s">
        <v>12</v>
      </c>
      <c r="G6" t="s">
        <v>13</v>
      </c>
      <c r="H6" t="s">
        <v>14</v>
      </c>
    </row>
    <row r="7" spans="1:10" x14ac:dyDescent="0.3">
      <c r="A7">
        <f>G2*E2*C2-A2*C2*E2+E2*G2*A2-G2*A2*C2</f>
        <v>-98568.504970074078</v>
      </c>
      <c r="B7">
        <f>-E2*G2*2+2*A2*C2</f>
        <v>2804.9078222222215</v>
      </c>
      <c r="C7">
        <f>E2-A2+G2-C2</f>
        <v>-13.93666666666666</v>
      </c>
      <c r="G7">
        <f>(-B7+SQRT((B7^2)-4*A7*C7))/(2*A7)</f>
        <v>6.4146729751090262E-3</v>
      </c>
      <c r="H7">
        <f>(-B7-SQRT(B7^2-4*A7*C7))/(2*A7)</f>
        <v>2.2041757637020137E-2</v>
      </c>
      <c r="I7">
        <v>500</v>
      </c>
    </row>
    <row r="8" spans="1:10" x14ac:dyDescent="0.3">
      <c r="A8">
        <f t="shared" ref="A8:A9" si="4">G3*E3*C3-A3*C3*E3+E3*G3*A3-G3*A3*C3</f>
        <v>-156298.96510081482</v>
      </c>
      <c r="B8">
        <f t="shared" ref="B8:B9" si="5">-E3*G3*2+2*A3*C3</f>
        <v>3456.0338444444442</v>
      </c>
      <c r="C8">
        <f>E3-A3+G3-C3</f>
        <v>-7.173333333333332</v>
      </c>
      <c r="G8">
        <f t="shared" ref="G8:G9" si="6">(-B8+SQRT(B8^2-4*A8*C8))/(2*A8)</f>
        <v>2.3187544363358925E-3</v>
      </c>
      <c r="H8">
        <f t="shared" ref="H8:H9" si="7">(-B8-SQRT(B8^2-4*A8*C8))/(2*A8)</f>
        <v>1.9792932881716779E-2</v>
      </c>
      <c r="I8">
        <v>550</v>
      </c>
    </row>
    <row r="9" spans="1:10" x14ac:dyDescent="0.3">
      <c r="A9">
        <f t="shared" si="4"/>
        <v>-201584.31301125925</v>
      </c>
      <c r="B9">
        <f t="shared" si="5"/>
        <v>3958.4434888888882</v>
      </c>
      <c r="C9">
        <f>E4-A4+G4-C4</f>
        <v>-4.2199999999999918</v>
      </c>
      <c r="G9">
        <f t="shared" si="6"/>
        <v>1.1312453183390358E-3</v>
      </c>
      <c r="H9">
        <f t="shared" si="7"/>
        <v>1.8505419012122996E-2</v>
      </c>
      <c r="I9">
        <v>600</v>
      </c>
    </row>
    <row r="11" spans="1:10" x14ac:dyDescent="0.3">
      <c r="A11" t="s">
        <v>16</v>
      </c>
      <c r="B11" t="s">
        <v>17</v>
      </c>
      <c r="C11" t="s">
        <v>18</v>
      </c>
      <c r="G11" t="s">
        <v>23</v>
      </c>
      <c r="H11" t="s">
        <v>24</v>
      </c>
      <c r="I11" t="s">
        <v>25</v>
      </c>
    </row>
    <row r="12" spans="1:10" x14ac:dyDescent="0.3">
      <c r="A12">
        <f>SQRT(((-E2*C2+G2*E2-C2*G2)*B2)^2 +((G2*E2-E2*A2-A2*G2)*D2)^2 +((G2*C2-C2*A2+A2*G2)*F2)^2 + ((E2*C2+E2*A2-A2*C2)*H2)^2)</f>
        <v>30694.008270015973</v>
      </c>
      <c r="B12">
        <f>SQRT((2*A2*D2)^2+(2*C2*B2)^2+(2*E2*H2)^2+(2*G2*F2)^2)</f>
        <v>927.25074091851002</v>
      </c>
      <c r="C12">
        <f>SQRT(B2^2+D2^2+F2^2+H2^2)</f>
        <v>12.854700826286598</v>
      </c>
      <c r="G12">
        <v>5.7161499999999997E-3</v>
      </c>
      <c r="H12">
        <v>2.6172700000000001E-3</v>
      </c>
    </row>
    <row r="13" spans="1:10" x14ac:dyDescent="0.3">
      <c r="A13">
        <f t="shared" ref="A13:A14" si="8">SQRT(((-E3*C3+G3*E3-C3*G3)*B3)^2 +((G3*E3-E3*A3-A3*G3)*D3)^2 +((G3*C3-C3*A3+A3*G3)*F3)^2 + ((E3*C3+E3*A3-A3*C3)*H3)^2)</f>
        <v>45530.832868820071</v>
      </c>
      <c r="B13">
        <f t="shared" ref="B13:B14" si="9">SQRT((2*A3*D3)^2+(2*C3*B3)^2+(2*E3*H3)^2+(2*G3*F3)^2)</f>
        <v>1117.093426109423</v>
      </c>
      <c r="C13">
        <f t="shared" ref="C13:C14" si="10">SQRT(B3^2+D3^2+F3^2+H3^2)</f>
        <v>13.927909630187392</v>
      </c>
      <c r="G13">
        <v>4.3992700000000003E-3</v>
      </c>
      <c r="H13">
        <v>2.1216099999999999E-3</v>
      </c>
    </row>
    <row r="14" spans="1:10" x14ac:dyDescent="0.3">
      <c r="A14">
        <f t="shared" si="8"/>
        <v>56270.22053798323</v>
      </c>
      <c r="B14">
        <f t="shared" si="9"/>
        <v>1239.6083969733406</v>
      </c>
      <c r="C14">
        <f t="shared" si="10"/>
        <v>14.53845475511984</v>
      </c>
      <c r="G14">
        <v>3.84746E-3</v>
      </c>
      <c r="H14">
        <v>1.9124999999999999E-3</v>
      </c>
    </row>
    <row r="17" spans="2:9" x14ac:dyDescent="0.3">
      <c r="B17" t="s">
        <v>22</v>
      </c>
    </row>
    <row r="18" spans="2:9" x14ac:dyDescent="0.3">
      <c r="B18">
        <f>SQRT(B7^2-4*A7*C7)</f>
        <v>1540.3383721653536</v>
      </c>
      <c r="D18" t="s">
        <v>21</v>
      </c>
      <c r="E18" t="s">
        <v>15</v>
      </c>
      <c r="G18" t="s">
        <v>19</v>
      </c>
      <c r="H18" t="s">
        <v>20</v>
      </c>
      <c r="I18" t="s">
        <v>26</v>
      </c>
    </row>
    <row r="19" spans="2:9" x14ac:dyDescent="0.3">
      <c r="B19">
        <f>SQRT(B8^2-4*A8*C8)</f>
        <v>2731.1960069999977</v>
      </c>
      <c r="D19">
        <f>SQRT(G19)</f>
        <v>9.6174729693080784E-3</v>
      </c>
      <c r="E19">
        <f>SQRT(H19)</f>
        <v>1.8423591783770798E-2</v>
      </c>
      <c r="G19">
        <f>(((-B7-B18)/(2*A7^2))-(C7/(A7*B18))*A12)^2+(((1/(2*A7))*((B7/B18)-1))*B12)^2+((-C12/B18)^2)</f>
        <v>9.249578631537154E-5</v>
      </c>
      <c r="H19">
        <f>(((+C7/(A7*B18))+(B7+B18)/(2*A7^2))*A12)^2+(((1/(2*A7))*((-B7/B18)-1))*B12)^2+(C12/B18)^2</f>
        <v>3.3942873421502685E-4</v>
      </c>
    </row>
    <row r="20" spans="2:9" x14ac:dyDescent="0.3">
      <c r="B20">
        <f>SQRT(B9^2-4*A9*C9)</f>
        <v>3502.3608681997325</v>
      </c>
      <c r="D20">
        <f t="shared" ref="D20:D21" si="11">SQRT(G20)</f>
        <v>5.187779074227657E-3</v>
      </c>
      <c r="E20">
        <f t="shared" ref="E20:E21" si="12">SQRT(H20)</f>
        <v>1.1584311219972486E-2</v>
      </c>
      <c r="G20">
        <f>(((-C8/(A8*B19))+(B8-B19)/(2*A8^2))*A13)^2+(((1/(2*A8))*((B8/B19)-1))*B13)^2+(C13/B19)^2</f>
        <v>2.6913051722994368E-5</v>
      </c>
      <c r="H20">
        <f t="shared" ref="H20:H21" si="13">(((+C8/(A8*B19))+(B8+B19)/(2*A8^2))*A13)^2+(((1/(2*A8))*((-B8/B19)-1))*B13)^2+(C13/B19)^2</f>
        <v>1.3419626644118043E-4</v>
      </c>
    </row>
    <row r="21" spans="2:9" x14ac:dyDescent="0.3">
      <c r="D21">
        <f t="shared" si="11"/>
        <v>4.1703597838325373E-3</v>
      </c>
      <c r="E21">
        <f t="shared" si="12"/>
        <v>9.5079580721125594E-3</v>
      </c>
      <c r="G21">
        <f>(((-C9/(A9*B20))+(B9-B20)/(2*A9^2))*A14)^2+(((1/(2*A9))*((B9/B20)-1))*B14)^2+(C14/B20)^2</f>
        <v>1.7391900726607768E-5</v>
      </c>
      <c r="H21">
        <f t="shared" si="13"/>
        <v>9.0401266701050368E-5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catherine.tran019@gmail.com</dc:creator>
  <cp:lastModifiedBy>catherine.tran019@gmail.com</cp:lastModifiedBy>
  <dcterms:created xsi:type="dcterms:W3CDTF">2024-05-11T19:03:59Z</dcterms:created>
  <dcterms:modified xsi:type="dcterms:W3CDTF">2024-05-21T10:47:38Z</dcterms:modified>
</cp:coreProperties>
</file>