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octavio/Documents/Lablab/Proyectos/PlanAccion/"/>
    </mc:Choice>
  </mc:AlternateContent>
  <xr:revisionPtr revIDLastSave="0" documentId="8_{2592C226-CC19-C64E-85C4-CEA785020DAB}" xr6:coauthVersionLast="45" xr6:coauthVersionMax="45" xr10:uidLastSave="{00000000-0000-0000-0000-000000000000}"/>
  <bookViews>
    <workbookView xWindow="4560" yWindow="1800" windowWidth="20740" windowHeight="11160" tabRatio="873" firstSheet="1" activeTab="2" xr2:uid="{5C748BC8-EA31-4CBE-BA1D-70CD2B4730EE}"/>
  </bookViews>
  <sheets>
    <sheet name="DiagnosticoEmpleabilidad" sheetId="1" r:id="rId1"/>
    <sheet name="PlanesSegunBrecha" sheetId="13" r:id="rId2"/>
    <sheet name="PlanCraciónNetworking" sheetId="8" r:id="rId3"/>
    <sheet name="PlanActivaciónNetworking" sheetId="7" r:id="rId4"/>
    <sheet name="PlanReconversión" sheetId="4" r:id="rId5"/>
    <sheet name="PlanCapacitación" sheetId="5" r:id="rId6"/>
    <sheet name="PlanActivaciónPersonal" sheetId="6" r:id="rId7"/>
    <sheet name="LlenadoPlanAcción"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 i="1" l="1"/>
  <c r="P19" i="1"/>
  <c r="P20" i="1"/>
  <c r="P21" i="1"/>
  <c r="P22" i="1"/>
  <c r="Q22" i="1" s="1"/>
  <c r="P23" i="1"/>
  <c r="Q23" i="1" s="1"/>
  <c r="P24" i="1"/>
  <c r="Q24" i="1" s="1"/>
  <c r="R24" i="1" s="1"/>
  <c r="P25" i="1"/>
  <c r="Q25" i="1" s="1"/>
  <c r="P26" i="1"/>
  <c r="Q26" i="1" s="1"/>
  <c r="R26" i="1" s="1"/>
  <c r="P27" i="1"/>
  <c r="Q27" i="1" s="1"/>
  <c r="S22" i="1" l="1"/>
  <c r="R22" i="1"/>
  <c r="S27" i="1"/>
  <c r="T27" i="1" s="1"/>
  <c r="U27" i="1" s="1"/>
  <c r="R27" i="1"/>
  <c r="S25" i="1"/>
  <c r="R25" i="1"/>
  <c r="S23" i="1"/>
  <c r="R23" i="1"/>
  <c r="S26" i="1"/>
  <c r="T26" i="1" s="1"/>
  <c r="S24" i="1"/>
  <c r="T24" i="1" s="1"/>
  <c r="B51" i="1"/>
  <c r="B48" i="1"/>
  <c r="B43" i="1"/>
  <c r="B38" i="1"/>
  <c r="B35" i="1"/>
  <c r="B30" i="1"/>
  <c r="B25" i="1"/>
  <c r="B22" i="1"/>
  <c r="B17" i="1"/>
  <c r="P44" i="1"/>
  <c r="P45" i="1"/>
  <c r="P46" i="1"/>
  <c r="P47" i="1"/>
  <c r="P48" i="1"/>
  <c r="P49" i="1"/>
  <c r="P50" i="1"/>
  <c r="P51" i="1"/>
  <c r="P52" i="1"/>
  <c r="P53" i="1"/>
  <c r="P43" i="1"/>
  <c r="P31" i="1"/>
  <c r="P32" i="1"/>
  <c r="P33" i="1"/>
  <c r="P34" i="1"/>
  <c r="P35" i="1"/>
  <c r="P36" i="1"/>
  <c r="P37" i="1"/>
  <c r="P38" i="1"/>
  <c r="P39" i="1"/>
  <c r="P40" i="1"/>
  <c r="P30" i="1"/>
  <c r="P17" i="1"/>
  <c r="Q18" i="1" s="1"/>
  <c r="Q60" i="1"/>
  <c r="Q59" i="1"/>
  <c r="Q58" i="1"/>
  <c r="Q57" i="1"/>
  <c r="Q56" i="1"/>
  <c r="T25" i="1" l="1"/>
  <c r="T22" i="1"/>
  <c r="T23" i="1"/>
  <c r="Q20" i="1"/>
  <c r="Q19" i="1"/>
  <c r="S19" i="1" s="1"/>
  <c r="Q21" i="1"/>
  <c r="R21" i="1" s="1"/>
  <c r="S20" i="1"/>
  <c r="R20" i="1"/>
  <c r="S18" i="1"/>
  <c r="R18" i="1"/>
  <c r="Q17" i="1"/>
  <c r="Q30" i="1"/>
  <c r="R30" i="1" s="1"/>
  <c r="S56" i="1"/>
  <c r="R56" i="1"/>
  <c r="S58" i="1"/>
  <c r="R58" i="1"/>
  <c r="S59" i="1"/>
  <c r="R59" i="1"/>
  <c r="S60" i="1"/>
  <c r="R60" i="1"/>
  <c r="S57" i="1"/>
  <c r="R57" i="1"/>
  <c r="Q52" i="1"/>
  <c r="Q50" i="1"/>
  <c r="Q43" i="1"/>
  <c r="Q48" i="1"/>
  <c r="Q37" i="1"/>
  <c r="Q49" i="1"/>
  <c r="Q44" i="1"/>
  <c r="Q32" i="1"/>
  <c r="Q38" i="1"/>
  <c r="Q46" i="1"/>
  <c r="Q51" i="1"/>
  <c r="Q45" i="1"/>
  <c r="Q53" i="1"/>
  <c r="Q47" i="1"/>
  <c r="Q31" i="1"/>
  <c r="Q39" i="1"/>
  <c r="Q34" i="1"/>
  <c r="Q40" i="1"/>
  <c r="Q36" i="1"/>
  <c r="Q33" i="1"/>
  <c r="Q35" i="1"/>
  <c r="T58" i="1" l="1"/>
  <c r="S21" i="1"/>
  <c r="T57" i="1"/>
  <c r="T56" i="1"/>
  <c r="U56" i="1" s="1"/>
  <c r="R19" i="1"/>
  <c r="T19" i="1" s="1"/>
  <c r="U19" i="1" s="1"/>
  <c r="T21" i="1"/>
  <c r="U58" i="1"/>
  <c r="U57" i="1"/>
  <c r="T18" i="1"/>
  <c r="U18" i="1" s="1"/>
  <c r="S17" i="1"/>
  <c r="R17" i="1"/>
  <c r="T20" i="1"/>
  <c r="V56" i="1"/>
  <c r="W56" i="1" s="1"/>
  <c r="X58" i="1" s="1"/>
  <c r="S39" i="1"/>
  <c r="R39" i="1"/>
  <c r="S49" i="1"/>
  <c r="R49" i="1"/>
  <c r="S50" i="1"/>
  <c r="R50" i="1"/>
  <c r="T59" i="1"/>
  <c r="U59" i="1" s="1"/>
  <c r="S38" i="1"/>
  <c r="R38" i="1"/>
  <c r="S35" i="1"/>
  <c r="R35" i="1"/>
  <c r="S53" i="1"/>
  <c r="R53" i="1"/>
  <c r="S37" i="1"/>
  <c r="R37" i="1"/>
  <c r="S52" i="1"/>
  <c r="R52" i="1"/>
  <c r="T60" i="1"/>
  <c r="U60" i="1" s="1"/>
  <c r="S48" i="1"/>
  <c r="R48" i="1"/>
  <c r="S36" i="1"/>
  <c r="R36" i="1"/>
  <c r="S40" i="1"/>
  <c r="R40" i="1"/>
  <c r="S51" i="1"/>
  <c r="R51" i="1"/>
  <c r="S34" i="1"/>
  <c r="R34" i="1"/>
  <c r="S32" i="1"/>
  <c r="R32" i="1"/>
  <c r="S31" i="1"/>
  <c r="R31" i="1"/>
  <c r="S30" i="1"/>
  <c r="T30" i="1" s="1"/>
  <c r="U30" i="1" s="1"/>
  <c r="S33" i="1"/>
  <c r="R33" i="1"/>
  <c r="S44" i="1"/>
  <c r="R44" i="1"/>
  <c r="S45" i="1"/>
  <c r="R45" i="1"/>
  <c r="S46" i="1"/>
  <c r="R46" i="1"/>
  <c r="S43" i="1"/>
  <c r="R43" i="1"/>
  <c r="S47" i="1"/>
  <c r="R47" i="1"/>
  <c r="U21" i="1"/>
  <c r="T39" i="1" l="1"/>
  <c r="U39" i="1" s="1"/>
  <c r="T48" i="1"/>
  <c r="U48" i="1" s="1"/>
  <c r="T36" i="1"/>
  <c r="U36" i="1" s="1"/>
  <c r="T17" i="1"/>
  <c r="U17" i="1" s="1"/>
  <c r="U26" i="1"/>
  <c r="V17" i="1"/>
  <c r="W17" i="1" s="1"/>
  <c r="U24" i="1"/>
  <c r="T51" i="1"/>
  <c r="U51" i="1" s="1"/>
  <c r="T47" i="1"/>
  <c r="U47" i="1" s="1"/>
  <c r="U20" i="1"/>
  <c r="V48" i="1"/>
  <c r="W48" i="1" s="1"/>
  <c r="T53" i="1"/>
  <c r="U53" i="1" s="1"/>
  <c r="V51" i="1"/>
  <c r="W51" i="1" s="1"/>
  <c r="T43" i="1"/>
  <c r="U43" i="1" s="1"/>
  <c r="T44" i="1"/>
  <c r="U44" i="1" s="1"/>
  <c r="T32" i="1"/>
  <c r="U32" i="1" s="1"/>
  <c r="T40" i="1"/>
  <c r="U40" i="1" s="1"/>
  <c r="U23" i="1"/>
  <c r="U25" i="1"/>
  <c r="T50" i="1"/>
  <c r="U50" i="1" s="1"/>
  <c r="V22" i="1"/>
  <c r="W22" i="1" s="1"/>
  <c r="T52" i="1"/>
  <c r="U52" i="1" s="1"/>
  <c r="T35" i="1"/>
  <c r="U35" i="1" s="1"/>
  <c r="T46" i="1"/>
  <c r="U46" i="1" s="1"/>
  <c r="U22" i="1"/>
  <c r="T49" i="1"/>
  <c r="U49" i="1" s="1"/>
  <c r="V25" i="1"/>
  <c r="W25" i="1" s="1"/>
  <c r="V35" i="1"/>
  <c r="W35" i="1" s="1"/>
  <c r="T37" i="1"/>
  <c r="U37" i="1" s="1"/>
  <c r="T38" i="1"/>
  <c r="U38" i="1" s="1"/>
  <c r="V38" i="1"/>
  <c r="W38" i="1" s="1"/>
  <c r="V30" i="1"/>
  <c r="W30" i="1" s="1"/>
  <c r="T34" i="1"/>
  <c r="U34" i="1" s="1"/>
  <c r="T33" i="1"/>
  <c r="U33" i="1" s="1"/>
  <c r="T31" i="1"/>
  <c r="U31" i="1" s="1"/>
  <c r="V43" i="1"/>
  <c r="W43" i="1" s="1"/>
  <c r="T45" i="1"/>
  <c r="U45" i="1" s="1"/>
  <c r="X30" i="1" l="1"/>
  <c r="X43" i="1"/>
  <c r="X17" i="1"/>
</calcChain>
</file>

<file path=xl/sharedStrings.xml><?xml version="1.0" encoding="utf-8"?>
<sst xmlns="http://schemas.openxmlformats.org/spreadsheetml/2006/main" count="607" uniqueCount="273">
  <si>
    <t>Nivel Educacional</t>
  </si>
  <si>
    <t>Nivel de inglés</t>
  </si>
  <si>
    <t>Nivel computacional</t>
  </si>
  <si>
    <t>Redes profesionales fuertes</t>
  </si>
  <si>
    <t>Redes personales fuertes</t>
  </si>
  <si>
    <t>Demanda de la industria</t>
  </si>
  <si>
    <t>Demanda del cargo</t>
  </si>
  <si>
    <t>Educación Básica</t>
  </si>
  <si>
    <t>Educación Media</t>
  </si>
  <si>
    <t xml:space="preserve">Técncico </t>
  </si>
  <si>
    <t>Profesional</t>
  </si>
  <si>
    <t>Postgrado</t>
  </si>
  <si>
    <t>30-40</t>
  </si>
  <si>
    <t>40-50</t>
  </si>
  <si>
    <t>20-30</t>
  </si>
  <si>
    <t>50-60</t>
  </si>
  <si>
    <t>60+</t>
  </si>
  <si>
    <t>Años de expriencia (Edad)</t>
  </si>
  <si>
    <t>Obsoleta</t>
  </si>
  <si>
    <t>Demanda media</t>
  </si>
  <si>
    <t>Demanda moderada</t>
  </si>
  <si>
    <t>Muy alta demanda</t>
  </si>
  <si>
    <t>Alta demanda</t>
  </si>
  <si>
    <t>Escasa</t>
  </si>
  <si>
    <t>Media</t>
  </si>
  <si>
    <t>Alta</t>
  </si>
  <si>
    <t>Muy alta</t>
  </si>
  <si>
    <t>Muy baja</t>
  </si>
  <si>
    <t>Tiempo desempleado</t>
  </si>
  <si>
    <t>más de 1 año</t>
  </si>
  <si>
    <t>Recién desvinculado</t>
  </si>
  <si>
    <t>Entre 1 y 3 meses</t>
  </si>
  <si>
    <t>entre 3 y 6 meses</t>
  </si>
  <si>
    <t>más de 6 meses</t>
  </si>
  <si>
    <t>Referencias</t>
  </si>
  <si>
    <t>Nativo - Bilingüe certificado</t>
  </si>
  <si>
    <t xml:space="preserve">Alto </t>
  </si>
  <si>
    <t xml:space="preserve">Medio </t>
  </si>
  <si>
    <t>Bajo</t>
  </si>
  <si>
    <t>Nulo</t>
  </si>
  <si>
    <t>Sin instrucción digital</t>
  </si>
  <si>
    <t>Alto</t>
  </si>
  <si>
    <t>Avanzado</t>
  </si>
  <si>
    <t>1 y 5</t>
  </si>
  <si>
    <t>5 y 10</t>
  </si>
  <si>
    <t>10 y 15</t>
  </si>
  <si>
    <t>más de 15</t>
  </si>
  <si>
    <t>3+</t>
  </si>
  <si>
    <t>Consultoría</t>
  </si>
  <si>
    <t>Vinculación parrilla capacitación OMIL</t>
  </si>
  <si>
    <t>Vinculación parrilla capacitación Sence</t>
  </si>
  <si>
    <t>Vinculación parrilla Coursera</t>
  </si>
  <si>
    <t>Recomendaciones bibliográficas</t>
  </si>
  <si>
    <t>x</t>
  </si>
  <si>
    <t>Acciones</t>
  </si>
  <si>
    <t>Nombre</t>
  </si>
  <si>
    <t>Profesión/Ocupación</t>
  </si>
  <si>
    <t>Fecha de ingreso al Ouplacement</t>
  </si>
  <si>
    <t>Datos de Identificación</t>
  </si>
  <si>
    <t xml:space="preserve">Segmento </t>
  </si>
  <si>
    <t>Coach</t>
  </si>
  <si>
    <t>En cuánto tiempo quieres econtrar trabajo</t>
  </si>
  <si>
    <t>Lo antes posible</t>
  </si>
  <si>
    <t>Después de un mes</t>
  </si>
  <si>
    <t>Despues de dos meses</t>
  </si>
  <si>
    <t>Después de 3 meses</t>
  </si>
  <si>
    <t>No tengo urgencia</t>
  </si>
  <si>
    <t>Cuando de te gustaría partir con las acciones de búsqueda laboral</t>
  </si>
  <si>
    <t>Bajo mercado</t>
  </si>
  <si>
    <t>Mercado</t>
  </si>
  <si>
    <t>Sobremercado</t>
  </si>
  <si>
    <t>Totalmente flexible</t>
  </si>
  <si>
    <t>Muy por sobremercado</t>
  </si>
  <si>
    <t>Expectativa Ingreso</t>
  </si>
  <si>
    <t>Actividad 2</t>
  </si>
  <si>
    <t>Actividad 3</t>
  </si>
  <si>
    <t>Actividad 4</t>
  </si>
  <si>
    <t>Actividad 5</t>
  </si>
  <si>
    <t>Grado de cumplimiento</t>
  </si>
  <si>
    <t>Cada cuanto tiempo quieres que hagamos seguimiento a tu plan</t>
  </si>
  <si>
    <t>1 vez a la semana</t>
  </si>
  <si>
    <t>Cada 15 días</t>
  </si>
  <si>
    <t>Una vez al mes</t>
  </si>
  <si>
    <t>PLAN DE ACCIÓN</t>
  </si>
  <si>
    <t>Objetivo laboral</t>
  </si>
  <si>
    <t>Plan de seguimiento y mejora</t>
  </si>
  <si>
    <t>Metas alcanzadas</t>
  </si>
  <si>
    <t>Reunión con algienb de la red</t>
  </si>
  <si>
    <t>Amplie mi concoimeinto de linkedin</t>
  </si>
  <si>
    <t>2 basncos vieorn mi cv</t>
  </si>
  <si>
    <t>Reinvención dependiente</t>
  </si>
  <si>
    <t>Independiente (emprendimiento)</t>
  </si>
  <si>
    <t>CV</t>
  </si>
  <si>
    <t>Observación del coach</t>
  </si>
  <si>
    <t>Matriz de networking</t>
  </si>
  <si>
    <t>Ofertas en la plataforma</t>
  </si>
  <si>
    <t>Índice de desempleo</t>
  </si>
  <si>
    <t>Boletín último trimestre movil (INE)</t>
  </si>
  <si>
    <t>Autorelato</t>
  </si>
  <si>
    <t>Robert Walters</t>
  </si>
  <si>
    <t>mifuturo.cl</t>
  </si>
  <si>
    <t>Franquicias</t>
  </si>
  <si>
    <t>Variables curriculares (Conocimientos)</t>
  </si>
  <si>
    <t>Nivel de networking Inicial (Recursos para poner en práctica las herramientas)</t>
  </si>
  <si>
    <t>Competencias personales (Diposición a activase)</t>
  </si>
  <si>
    <t>Variables de Mercado (Barreras exógenas al programa)</t>
  </si>
  <si>
    <t>Competidores para el mismo cargo</t>
  </si>
  <si>
    <t>Fuente</t>
  </si>
  <si>
    <t>Peso Relativo dentro de la Categoría</t>
  </si>
  <si>
    <t>Nota Categoría</t>
  </si>
  <si>
    <t>Nota Ponderada por cagoría</t>
  </si>
  <si>
    <t>Exepciones</t>
  </si>
  <si>
    <t>Peso Variable Eje</t>
  </si>
  <si>
    <t>Peso Variable PRO</t>
  </si>
  <si>
    <t>Peso de la categoría</t>
  </si>
  <si>
    <t>Peso de la Categoría</t>
  </si>
  <si>
    <t>Variables Individuales</t>
  </si>
  <si>
    <t>Categorías de variables</t>
  </si>
  <si>
    <t>Categoría de las variables</t>
  </si>
  <si>
    <t>Orientación a los resultados</t>
  </si>
  <si>
    <t>Porcentaje Relativo dentro de la Categoría</t>
  </si>
  <si>
    <t>Nota Ponderada del candidato</t>
  </si>
  <si>
    <t>Peso Variable ADM</t>
  </si>
  <si>
    <t>Peso Variable EJE</t>
  </si>
  <si>
    <t>Peso Variable MERCADO</t>
  </si>
  <si>
    <t>Peso Relativo de cada variable</t>
  </si>
  <si>
    <t>Porcentaje Relativo de cada variable</t>
  </si>
  <si>
    <t>Disposición al programa</t>
  </si>
  <si>
    <t>Nivel de activación</t>
  </si>
  <si>
    <t>Nivel de autoeficacia</t>
  </si>
  <si>
    <t>Secretarias, Turismo (Pondera como profesional)</t>
  </si>
  <si>
    <t>30-50</t>
  </si>
  <si>
    <t>40+</t>
  </si>
  <si>
    <t>10-20</t>
  </si>
  <si>
    <t>0-20</t>
  </si>
  <si>
    <t>Secretarias, administrativos, oficinas</t>
  </si>
  <si>
    <t>Obreros de la consturcción</t>
  </si>
  <si>
    <t>Académicos, Alta dirección pública</t>
  </si>
  <si>
    <t>Estudiar sobre si el tema es viable, revisión mercado - Revisión oportunidades ¿cuáles son?</t>
  </si>
  <si>
    <t>Revisión del tema o área</t>
  </si>
  <si>
    <t>¿hacia dónde quiero apuntar? ¿Qué deseo alcanzar?</t>
  </si>
  <si>
    <t>Visitar Franquicias Chile(buscar y solicitar información y la cruzarla)</t>
  </si>
  <si>
    <t>Revisión de Ideas - ¿ya existe lo que deseo realizar? - ¿cuál es mi competencia?- ¿es viable mi idea?</t>
  </si>
  <si>
    <t>Investigar oportunidades que me brindará una consultoría</t>
  </si>
  <si>
    <t>definción objetivo o meta</t>
  </si>
  <si>
    <t>Revisión temas legales necesarios (sociedad anónima,IRL,ect)</t>
  </si>
  <si>
    <t>Revisión y desarrollo de nuevo Cv atractivo y acorde/Linkedin</t>
  </si>
  <si>
    <t>Revisión recursos y competencias</t>
  </si>
  <si>
    <t>Indagar concursos,campañas (ej.Corfo, Sercotec, etc)</t>
  </si>
  <si>
    <t>solicitar apoyo a expertos de empleabilidad/que cargos?</t>
  </si>
  <si>
    <t>¿cómo puedo llegar?- Revsión de recursos-Redes</t>
  </si>
  <si>
    <t>coursera.org</t>
  </si>
  <si>
    <t>http://eleternoestudiante.com/harvard-cursos-online-gratis-2020/</t>
  </si>
  <si>
    <t>http://uconline.uc.cl/</t>
  </si>
  <si>
    <t>https://cursando.cl/cursos-online-gratis/universidad-de-chile</t>
  </si>
  <si>
    <t>https://eligemejor.sence.cl/BuscarCursoNuevo/PorPrograma</t>
  </si>
  <si>
    <t>https://www.bne.cl/listado-omil</t>
  </si>
  <si>
    <t>https://www.fundacioncades.cl/postula-a-cursos/</t>
  </si>
  <si>
    <t>https://sence.gob.cl/personas/cursos-en-linea</t>
  </si>
  <si>
    <t>https://capacitacion.sercotec.cl/portal/cursos</t>
  </si>
  <si>
    <t>Identificar y agendar reuniones con redes fuertes. Ej. agendar 10 reuniones de redes fuertes en el próximo mes.</t>
  </si>
  <si>
    <t>Identificar redes débiles para realizar reuniones informativas (personas con quienes podría aprender de una determinada empresa, industria o cargo.. Estas personas podrían no tener un cargo pero sí referenciarte con alguien que sí). Ej. Identificar 20 personas para reuniones informativas y comenzar a agendar reuniones en 2 semanas más.</t>
  </si>
  <si>
    <t>Identificar redes débiles que fueron fuertes en el pasado para reconectar (reuniones para reactivar redes). Ej. Identificar 20 redes débiles hoy que fueron fuertes en el pasado y agendar.</t>
  </si>
  <si>
    <t>Identificar redes fuertes familiares con quienes reunirme a explorar quiénes de su red pueden referenciarse para conectar.</t>
  </si>
  <si>
    <t>Hacer listado de redes inexistentes con quien te gustaría conectar.  Luego trata de buscar alguien que te refiera o conecta a través de LabLab. Ej. identificar 50 personas potenciales jefaturas de cargos que me interesan.</t>
  </si>
  <si>
    <t>Creación de Redes</t>
  </si>
  <si>
    <t>Incremento de contactos en Linkedin. Ej. Aumentar de X a Y la cantidad de contactos de mi industria o red professional</t>
  </si>
  <si>
    <t xml:space="preserve">Investigar empresas de interés, seguirlas en Linkedin y buscar cómo estoy relacionado con personas de esa empresa. Ej Indagar en linkedin sobre la misma empresa o buscadores. Revisar quienes están trabajando allí hoy, tenerlo mapeado.                                    </t>
  </si>
  <si>
    <t>Solicitar recomendaciones en Linkedin. Solicitar a  2 ex jefaturas y  al menos 1 compañero de trabajo para que pueda dejarme una recomendación (se solicita mediante linkedin).</t>
  </si>
  <si>
    <t>Profundizar e-learning de Networking</t>
  </si>
  <si>
    <t>Leer sobre networking.  Recomendaciones: Never Eat Alone por Keith Ferrazzi,  o "The Fine Art of Small Talk" por Debra Fine</t>
  </si>
  <si>
    <t>Pedir reunión con alguien de la comunidad.</t>
  </si>
  <si>
    <t>Conectar con la comunidad LabLab y en LinkedIn identificar quienes están conectados con tu rubro o área de interés para pedir ayuda en contactar personas.</t>
  </si>
  <si>
    <t>Realizar Asesorías</t>
  </si>
  <si>
    <t>Realizar proyectos asesorías voluntarios.</t>
  </si>
  <si>
    <t>Objetivo</t>
  </si>
  <si>
    <t>Incrementar red de contactos en linkedIn</t>
  </si>
  <si>
    <t>Aumentar la visualización de linkedIn</t>
  </si>
  <si>
    <t>Escala de Schwarzer</t>
  </si>
  <si>
    <t>Nivel de autoeficacia EAG</t>
  </si>
  <si>
    <t>Evaluación 360°</t>
  </si>
  <si>
    <t>Propuesta</t>
  </si>
  <si>
    <t>5 tareas</t>
  </si>
  <si>
    <t>KPI</t>
  </si>
  <si>
    <t>Grado de Empleabilidad</t>
  </si>
  <si>
    <t>Grado de afectación de mercado</t>
  </si>
  <si>
    <t>Definir sus metas profesionales y corto largo plazo</t>
  </si>
  <si>
    <t>Hacer un listado de actividades que le guste realizar y en las que se siente útil</t>
  </si>
  <si>
    <t>Trabjar en tu marca personal</t>
  </si>
  <si>
    <t>Realizar un calendario de trabajo de búsqueda</t>
  </si>
  <si>
    <t>Solicitar reunión con su red pesonal fuerte (mentoria)</t>
  </si>
  <si>
    <t>Hacer un analisis de las oportunidades de mejora (matriz de análisis)</t>
  </si>
  <si>
    <t>Actividad ¿Qué vengo a verder?</t>
  </si>
  <si>
    <t>A ser feliz también se aprende</t>
  </si>
  <si>
    <t>Buscar cursos para certificarse en nuevas habilidades</t>
  </si>
  <si>
    <t>Buscar webinar de tu interés</t>
  </si>
  <si>
    <t>Armar un grupo de wsp con gurpo de pares de tipo laboral</t>
  </si>
  <si>
    <t>Realizar actividades extralaborales (vinculación emocional)</t>
  </si>
  <si>
    <t>Brecha</t>
  </si>
  <si>
    <t>Aclanzado por el candidato</t>
  </si>
  <si>
    <t>Brechas en variables</t>
  </si>
  <si>
    <t xml:space="preserve">Plan de reconversión </t>
  </si>
  <si>
    <t>Plan de creación networking</t>
  </si>
  <si>
    <t>EJE</t>
  </si>
  <si>
    <t>PRO</t>
  </si>
  <si>
    <t>ADM</t>
  </si>
  <si>
    <t>Planes</t>
  </si>
  <si>
    <t>1. Revisar cuáles son los temas de interés de mi red
2. Revisar cuáles son los temas en común de la industria donde busco emplearme.
3. Realizar xx post semanales
4. Realizar xx comentarios en temas de interés
5. Contabilizar y establecer contacto con las interacciones de los post</t>
  </si>
  <si>
    <t>1. Buscar a las personas que se detectaron en la matriz de networking
2. Enviar invitaciones personalizadas para cada contacto según grado de interés
3. Revisar los contactos de mi red profesional fuerte para hacer nuevas conexiones
4. Establecer contacto por mensajes
5. Ingresar al nuevo contacto a mi matriz de networiking LabLab</t>
  </si>
  <si>
    <t>Plan formación capacitación</t>
  </si>
  <si>
    <t>Plan de activación</t>
  </si>
  <si>
    <t>HS</t>
  </si>
  <si>
    <t>Propuestas</t>
  </si>
  <si>
    <t>Objetivos</t>
  </si>
  <si>
    <t>5 cargos más deseados</t>
  </si>
  <si>
    <t>5 organizaciones más deseadas</t>
  </si>
  <si>
    <t>Mapear empresas y posible redes</t>
  </si>
  <si>
    <t>1. Revisar cuáles son las empresas target de mi expertiz y área
2. Mapear estructura organizacional de aquellas empresas 
3. Detectar posibles jefaturas y agregarlas a mi Red.
4. Revisar oportunidades laborales dentro de la empresa
5. En caso de visualizar vacante dentro de aquellas empresas, escribirle a alguien que trabaje allí y refiere mi Cv.</t>
  </si>
  <si>
    <t>Generar buena impresión al Reclutador que visita mi perfil</t>
  </si>
  <si>
    <t>Realizar posts en Linkedin sobre tema de interés. Ej. Subir 1 artículo de interés cada semana para comenzar a posicionar mi experiencia y foco de búsqueda en mi red de Linkedin.Escribir un blog en Linkedin sobre tema que soy experto y pedirle a mi red que lo viralice (incluyendo LabLab). Realizar una campaña de viralización de mi perfil (Video CV) con LabLab (con Hunters y a través de Linkedin).</t>
  </si>
  <si>
    <t xml:space="preserve">Aumentar conocimientos en temas de Networking o Redes </t>
  </si>
  <si>
    <t>Aprender y comprender la relevancia de las Redes</t>
  </si>
  <si>
    <t>Conocer las redes de otros que pueden apoyar mi proceso de búsqueda</t>
  </si>
  <si>
    <t>Mapear mis contactos, revisar cómo se conectan con mi rubro</t>
  </si>
  <si>
    <t xml:space="preserve"> Lograr unificar mi objetivo de las ideas incorporadas</t>
  </si>
  <si>
    <t>Lograr estar informado sobre aspectos legales</t>
  </si>
  <si>
    <t xml:space="preserve">Revisión de la competencia </t>
  </si>
  <si>
    <t>Ampliar conocimientos y áreas de expertiz (Ejecutivos)</t>
  </si>
  <si>
    <t>Desarrollo de otras áreas y ampliar mi red</t>
  </si>
  <si>
    <t xml:space="preserve"> Lograr detectar mis redes mas fuertes</t>
  </si>
  <si>
    <t>Ampliar mis redes mas débiles</t>
  </si>
  <si>
    <t>1. Revisión de las redes de mis personas cercanas
2. Indagar empresas y rubros donde se mueven
3. Pedirle a mi contacto (persona cercana) si es posible me entregue su correo o contacto para escribirle
4. Planificar lo que deseo comunicar (llegar con un objetivo a esa reunión).
5.Durante la reunión mostrarme optimista,enérgico</t>
  </si>
  <si>
    <t>Reactivar mis redes débiles</t>
  </si>
  <si>
    <t>1. Revisión de mi experiencia, hacer lista de personas que fueron mis jefaturas y ex compañeros de trabajo que fueron cercanos y que hoy mantengo contacto
2. Indagar vía linkedin en qué lugar trabajan hoy
3. Escribirles, contandoles que me gustaría reunirme con ellos y contarles más sobre lo que he realizado 
4.Proponerles algún horario tentativo
5.Mostrarme abierto, flexible y con escucha activa</t>
  </si>
  <si>
    <t>Detectar las redes de mis familiares</t>
  </si>
  <si>
    <t>Conectar con redes inexistentes</t>
  </si>
  <si>
    <t xml:space="preserve"> Tareas</t>
  </si>
  <si>
    <t xml:space="preserve"> tareas</t>
  </si>
  <si>
    <t>Tareas</t>
  </si>
  <si>
    <t>1. Explorar e indagar oportunidades que ya existen
2. Generar ideas de lo que deseo
3. Revisión de éxito, estimación ganancias, criterio realidad v/s lo que deseo. Desarrollar modelo de negocio</t>
  </si>
  <si>
    <t>1. Hacer lista de la posible competencia (buscar asesoría de experto)
2. Indagar sobre el producto ya existente en el mercado (conocerlo, revisión de éxito, factores de éxito)
3. Revisión de éxito, estimación ganancias, criterio realidad v/s lo que deseo</t>
  </si>
  <si>
    <t xml:space="preserve">Indagar sobre sitios de apoyo </t>
  </si>
  <si>
    <t>1. Revisión temas legales requeridos
2. Revisar página Sercotec y solicitar asesoría
3. Plantear dudas, ideas, revisión costos, ect.</t>
  </si>
  <si>
    <t>1. Ordenar ideas y recopilar información entregada por expertos
2. Buscar otros sitios de apoyo (Corfo)
3. Analizar todas las variables estudiados y recopiladas para definir el mejor plan</t>
  </si>
  <si>
    <t>Evaluar otras posibilidades laborales</t>
  </si>
  <si>
    <t>Analizar beneficios de ser Consultor o Asesor</t>
  </si>
  <si>
    <t>Mantener mi marca personal atractiva</t>
  </si>
  <si>
    <t xml:space="preserve"> </t>
  </si>
  <si>
    <t>Conocer sobre posibles negocios</t>
  </si>
  <si>
    <t>Indagar competencia y franquicias ya existentes</t>
  </si>
  <si>
    <t>Revisión de productos, visita de la competencia, mercados</t>
  </si>
  <si>
    <t>Actividades de activación para considerar en casos de desinterés o demsotivación</t>
  </si>
  <si>
    <t>Reconecatarse con sus intereses (hobbies)</t>
  </si>
  <si>
    <t>Elegir producto</t>
  </si>
  <si>
    <t>Elección de producto,competencias,ventas,tazabilidad por mes</t>
  </si>
  <si>
    <t>Incrementar el conocimiento y desarrollar nuevas habilidades</t>
  </si>
  <si>
    <t>1. Conocer a mis compañeros de LabLab,  que me conozcan
2. Conectar con todos, indagar empresas donde trabajaron
3. Realizar un mapeo de todas las empresas(anotar las que me interesen) 
4. Revisar si tengo algún conocido que me pueda referir allí
5. Agregar a mi red de linkedin aquellos conocidos, personas de selección y personas de mi área.</t>
  </si>
  <si>
    <t>1. Identificar  personas de mi sector o área  de interés
2. Salir de mi zona de confort es una señal que estoy conociendo y abriendo nuevos contactos, o acercándome a personas que había perdido la comunicación.
3.Darse el tiempo de indagar sobre los lugares que trabajan aquella personas ("mapear"), linkedin es un buen lugar para identificar rubros, personas y contactos mios y de otros.
4. Contarle a mis redes fuertes que busco trabajo, pedir que me refieran (hacerlo de forma carismática, de a poco).
5. Luego que me refieren, conseguir aquellos correos y escribirles  contándoles de mi experiencia y revisión de alguna posible oportunidad.</t>
  </si>
  <si>
    <t>1. Identificar potenciales redes pertenecientes a mi núcleo familiar
2. Revisar dónde trabajan,dónde trabajaron, temas en común que puedo tener con ellos 
3. Llegar de alguna forma a sus contactos, que mi familiar me refiera o le cuente de mí puede ser opción
4. Escribirle a aquella persona o que mi contacto le pueda enviar mi cv (elaborar un párrafo resumen atractivo en cuanto a cargos que podría insertarme y que demuestre una buena disposición y energía)
5. Si no obtengo respuesta, hacer seguimiento luego de 7-10 días.</t>
  </si>
  <si>
    <t xml:space="preserve">1. Revisar clase del CJ relacionada a Networking
2. Generar resumen y llevar a la práctica lo aprendido
3. una vez que lo ejecuto, revisar barreras encontradas, buscar soluciones.
4. 
5. </t>
  </si>
  <si>
    <t>1. Revisar dentro de mi experiencia profesional mi jefaturas, agregarlas a mi red
2. Solicitar a 2 ex jefaturas que me dejen una recomendación en mi perfil
3. Solicitar a 1 o 2 compañeros de trabajo que me dejan una recomendación
4. Tener actaulizado mi linkedin (atractivo y marca personal, nivel de inglés, áreas de interés y expertiz)
5. Dejar yo 2 recomendaciones a dos ex compañeros .</t>
  </si>
  <si>
    <t>1. Investigar sobre quienes podrían aportar a mi proceso, y solicitar una reunión con un objetivo por delante.
2. Contarle de mí a la persona, rubros que he trabajado, logros, cargos que podría aplicar.Tratar de ahondar en lo que planifiqué para la reunión (redes,empresas,posibles vacantes, personas que pueden referirme) hacerlo de forma sutil, generar buena impresión, para que esta persona me pueda recordar.
3. Hacer trabajo de reflexionar y mirar hacia atrás para ver cómo han estado las reuniones. (qué ha resultado exitoso y seguir por aquella línea).
4. Luego de la reunión enviar correo a la persona que me reunió, agradeciéndole  por su tiempo y disposición.
5. Luego de 10 días enviar correo para preguntarle si se le ocurre alguien que podría estar solicitando Cvs de mi expertiz.</t>
  </si>
  <si>
    <t>1. Revisar  libros que pueden complementar mi aprendizaje y entendimiento del tema
2. Generar resumen y llevar a la práctica lo aprendido
3. Una vez que lo ejecuto, reflexionar acerca de que siento he estado ejecutando correctamente y que podría hacer mejor.
4.Seguir personas especialistas en temáticas de estas
5. Comentar en publicaciones hechas por estas</t>
  </si>
  <si>
    <t>1. Realizar una lista de todos mis compañeros de LabLab
2. Tenerlos agregados en mi linkedin, mostrarme activo (conocer de que rubros provienen).
3. En caso de ver una oportunidad laboral poder revisar si esa empresa o persona está conectado con algún conocido mio
4.  Pedir ayuda a contactar si veo alguna conexión
5.  Mostrar una actitud positiva, ser persevrante hasta llegar a tu objetivo.</t>
  </si>
  <si>
    <t>1. Rrevisión de temas que hoy están siendo crucielas que maneje dentro de mis cargos de interés
2. Indagar sobre los diversos cursos que existen, revisar tiempos y certificación.
3. Tener una actitud positiva hacia el aprendizaje y desarrollo de nuevas habilidades
4. Luego de haber elegido curso, hacerse horario para poder complementarlo con búsqueda y postulaciones.
5. Luego de  finalizado el curso, agregarlo a Cv y linkedin.</t>
  </si>
  <si>
    <t>1. Revisar mi perfil y definir áreas de expertiz que podría apoyar
2. Contactar encargado de LabLab y hacerles saber mi interés de hacer asesorías
3. Investigar mas de asesorías, revisar requisitos y oportunidades
4. Conversar con quienes hoy hacen asesorías para instruirme
5.  Capacitarme en algún tema si es necesario</t>
  </si>
  <si>
    <t>1. Conectar con proyectos voluntarios
2  Revisión de proyectos que hoy están requieriendo un voluntario
3. Contactar personas del área que me interesa 
4.  Conocer personas, escribirles, contarles de mí y que quiero ayudar
5.  Generar reuniones para que me conozcan y yo saber mas del proyecto</t>
  </si>
  <si>
    <t>1. Analizar ¿Qué asesoría podría entregar yo?
2. Detectar mis recursos, habilidades y conocimientos.
3.  Definir asesoría como profesional o prestador de servicios (indagar temas legales, beneficios, ect)
4. Revisar  lugares donde podría impartir mis servicios
5. Definir tiempo y objetivo (si esto lo haré mientras busco trabajo habrá que crear un horario para destinar tiempo a la búsqueda también)</t>
  </si>
  <si>
    <t>1. Responder a la pregunta ¿de que forma me beneficiará hacia mi objetivo  desarrollarme por esta área?
2.Tener claro mi objetivo (si deseo hacerlo mientras encuentro trabajo o si lo veo como trabajo a largo plazo)
3. En caso de ser consultor o asesor mientras busco trabajo sería necesario replantear  horario  y tiempos destinado a búsqueda laboral, para mantener el foco en lo que deseo lograr.
4. Poder definir mi oferta de valor hacia esa consultoría específica al momento de tener reunión o entrevista
5. Estar atento a dudas que pueden surgir, responder con firmeza y seguridad.</t>
  </si>
  <si>
    <t>1. Utilizar mi experiencia como consultor de forma asertiva, poder explayarlo en mi Cv
2. Dentro de mi Cv hacerle ver al reclutador que esto es un aporte hacia donde quiero desarrollarme
3. Tener claro mi discurso al momento de tener entrevista (cómo plantearé el estar desarrollando una consultoría en este momento, manejar plazo de término)
4.  Durante la entrevista; hacer referencia que si bien estoy realizando una asesoría es con el fin de mantenerme aprendiendo y que mi interés va orientado haciala oferta laboral postulada
5. Comentarle sobre mis aptitudes que me han favorecido dentro de mi rol como consultor,  por ejemplo mi rápida capacidad de adaptarme a diversos contextos.</t>
  </si>
  <si>
    <t>1. Búsqueda detellada sobre franquicias en chile (franquicias chile y en LabLab).
2. Solicitar información de interés dentro de la página o experto de LabLab
3. Tener "diario de apuntes" con toda la información recopilada y ordenada sobre lo investigado
4. Hacer preguntas  aquienes hoy tienen franquicias, plantear dudas
5. Revisar costos, pérdidas, etc.</t>
  </si>
  <si>
    <t xml:space="preserve">1. Elección de producto 
2. Definir ubicación de acuerdo a mi publico objetivo y producto 
3.  Definir número de personas que trabajarán, tipo de atención.
4.  Revisión de costos de todo ya analizado profundamente
5. Asesorarme acorde a mi elección y decisión </t>
  </si>
  <si>
    <t>1. . Análisis de las franquicias ya existentes 
2. Revisión de productos que me interesan (indagar valores, calidad, promesa futura, viabilidad, estimación éxito)
3.  Filtrar,preguntar,pedir el producto para ver como llega,cuanto demora,opiniones
4.  Revisión de mercado, comparación de costos y valores. Análisis de temas legales y papeleo requerido.
5. Evaluación de interés por el producto en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</si>
</sst>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b/>
      <sz val="11"/>
      <color theme="1"/>
      <name val="Calibri"/>
      <family val="2"/>
      <scheme val="minor"/>
    </font>
    <font>
      <sz val="8"/>
      <name val="Calibri"/>
      <family val="2"/>
      <scheme val="minor"/>
    </font>
    <font>
      <sz val="11"/>
      <color theme="1"/>
      <name val="Arial"/>
      <family val="2"/>
    </font>
    <font>
      <sz val="11"/>
      <color theme="1"/>
      <name val="Calibri"/>
      <family val="2"/>
    </font>
    <font>
      <sz val="12"/>
      <color theme="1"/>
      <name val="Times New Roman"/>
      <family val="1"/>
    </font>
    <font>
      <u/>
      <sz val="11"/>
      <color theme="10"/>
      <name val="Calibri"/>
      <family val="2"/>
      <scheme val="minor"/>
    </font>
    <font>
      <sz val="12"/>
      <color theme="1"/>
      <name val="Calibri"/>
      <family val="2"/>
    </font>
    <font>
      <sz val="11"/>
      <color theme="1"/>
      <name val="Calibri"/>
      <family val="2"/>
    </font>
    <font>
      <sz val="11"/>
      <color rgb="FF9C5700"/>
      <name val="Calibri"/>
      <family val="2"/>
      <scheme val="minor"/>
    </font>
    <font>
      <b/>
      <sz val="11"/>
      <color theme="0"/>
      <name val="Calibri"/>
      <family val="2"/>
      <scheme val="minor"/>
    </font>
    <font>
      <sz val="11"/>
      <color rgb="FF000000"/>
      <name val="Arial"/>
      <family val="2"/>
    </font>
    <font>
      <sz val="11"/>
      <color rgb="FF000000"/>
      <name val="Docs-Calibri"/>
    </font>
    <font>
      <sz val="11"/>
      <color rgb="FF000000"/>
      <name val="Calibri"/>
      <family val="2"/>
    </font>
    <font>
      <b/>
      <sz val="14"/>
      <color theme="1"/>
      <name val="Calibri"/>
      <family val="2"/>
      <scheme val="minor"/>
    </font>
    <font>
      <sz val="14"/>
      <color theme="1"/>
      <name val="Calibri"/>
      <family val="2"/>
      <scheme val="minor"/>
    </font>
    <font>
      <sz val="14"/>
      <color theme="1"/>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FFFF"/>
        <bgColor rgb="FFFFFFFF"/>
      </patternFill>
    </fill>
    <fill>
      <patternFill patternType="solid">
        <fgColor rgb="FFFFEB9C"/>
      </patternFill>
    </fill>
    <fill>
      <patternFill patternType="solid">
        <fgColor theme="2"/>
        <bgColor indexed="64"/>
      </patternFill>
    </fill>
    <fill>
      <patternFill patternType="solid">
        <fgColor theme="2" tint="-0.49998474074526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4">
    <xf numFmtId="0" fontId="0" fillId="0" borderId="0"/>
    <xf numFmtId="0" fontId="3" fillId="0" borderId="0"/>
    <xf numFmtId="0" fontId="6" fillId="0" borderId="0" applyNumberFormat="0" applyFill="0" applyBorder="0" applyAlignment="0" applyProtection="0"/>
    <xf numFmtId="0" fontId="9" fillId="10" borderId="0" applyNumberFormat="0" applyBorder="0" applyAlignment="0" applyProtection="0"/>
  </cellStyleXfs>
  <cellXfs count="199">
    <xf numFmtId="0" fontId="0" fillId="0" borderId="0" xfId="0"/>
    <xf numFmtId="0" fontId="0" fillId="0" borderId="1" xfId="0" applyBorder="1"/>
    <xf numFmtId="0" fontId="0" fillId="0" borderId="1" xfId="0" applyFill="1" applyBorder="1"/>
    <xf numFmtId="0" fontId="0" fillId="0" borderId="0" xfId="0" applyBorder="1"/>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1" fillId="0" borderId="1" xfId="0" applyFont="1" applyBorder="1" applyAlignment="1">
      <alignment horizontal="center"/>
    </xf>
    <xf numFmtId="0" fontId="1" fillId="0" borderId="0" xfId="0" applyFont="1" applyAlignment="1">
      <alignment horizontal="center"/>
    </xf>
    <xf numFmtId="0" fontId="0" fillId="0" borderId="0" xfId="0" applyAlignment="1">
      <alignment horizontal="center" wrapText="1"/>
    </xf>
    <xf numFmtId="0" fontId="0" fillId="0" borderId="0" xfId="0" applyAlignment="1">
      <alignment vertical="center"/>
    </xf>
    <xf numFmtId="0" fontId="0" fillId="7" borderId="1" xfId="0" applyFill="1" applyBorder="1"/>
    <xf numFmtId="2" fontId="0" fillId="0" borderId="1" xfId="0" applyNumberFormat="1" applyBorder="1" applyAlignment="1">
      <alignment horizontal="center"/>
    </xf>
    <xf numFmtId="164" fontId="0" fillId="0" borderId="1" xfId="0" applyNumberFormat="1" applyBorder="1" applyAlignment="1">
      <alignment horizontal="center"/>
    </xf>
    <xf numFmtId="0" fontId="0" fillId="0" borderId="9" xfId="0" applyBorder="1"/>
    <xf numFmtId="0" fontId="0" fillId="0" borderId="9" xfId="0" applyBorder="1" applyAlignment="1">
      <alignment horizontal="center"/>
    </xf>
    <xf numFmtId="0" fontId="0" fillId="4" borderId="9" xfId="0" applyFill="1" applyBorder="1"/>
    <xf numFmtId="0" fontId="0" fillId="6" borderId="9" xfId="0" applyFill="1" applyBorder="1"/>
    <xf numFmtId="0" fontId="0" fillId="3" borderId="9" xfId="0" applyFill="1" applyBorder="1"/>
    <xf numFmtId="0" fontId="0" fillId="5" borderId="9" xfId="0" applyFill="1" applyBorder="1"/>
    <xf numFmtId="0" fontId="0" fillId="2" borderId="9" xfId="0" applyFill="1" applyBorder="1"/>
    <xf numFmtId="2" fontId="0" fillId="0" borderId="9" xfId="0" applyNumberFormat="1" applyBorder="1" applyAlignment="1">
      <alignment horizontal="center"/>
    </xf>
    <xf numFmtId="164" fontId="0" fillId="0" borderId="9" xfId="0" applyNumberFormat="1" applyBorder="1" applyAlignment="1">
      <alignment horizontal="center"/>
    </xf>
    <xf numFmtId="0" fontId="0" fillId="0" borderId="13" xfId="0" applyBorder="1"/>
    <xf numFmtId="0" fontId="0" fillId="0" borderId="13" xfId="0" applyBorder="1" applyAlignment="1">
      <alignment horizontal="center"/>
    </xf>
    <xf numFmtId="0" fontId="0" fillId="4" borderId="13" xfId="0" applyFill="1" applyBorder="1"/>
    <xf numFmtId="0" fontId="0" fillId="6" borderId="13" xfId="0" applyFill="1" applyBorder="1"/>
    <xf numFmtId="0" fontId="0" fillId="3" borderId="13" xfId="0" applyFill="1" applyBorder="1"/>
    <xf numFmtId="0" fontId="0" fillId="5" borderId="13" xfId="0" applyFill="1" applyBorder="1"/>
    <xf numFmtId="0" fontId="0" fillId="2" borderId="13" xfId="0" applyFill="1" applyBorder="1"/>
    <xf numFmtId="2" fontId="0" fillId="0" borderId="13" xfId="0" applyNumberFormat="1" applyBorder="1" applyAlignment="1">
      <alignment horizontal="center"/>
    </xf>
    <xf numFmtId="164" fontId="0" fillId="0" borderId="13" xfId="0" applyNumberFormat="1" applyBorder="1" applyAlignment="1">
      <alignment horizontal="center"/>
    </xf>
    <xf numFmtId="0" fontId="0" fillId="0" borderId="13" xfId="0" applyFill="1" applyBorder="1"/>
    <xf numFmtId="0" fontId="0" fillId="0" borderId="9" xfId="0" applyFill="1" applyBorder="1"/>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2" xfId="0" applyBorder="1"/>
    <xf numFmtId="0" fontId="0" fillId="0" borderId="22" xfId="0" applyBorder="1"/>
    <xf numFmtId="0" fontId="0" fillId="0" borderId="3" xfId="0" applyBorder="1"/>
    <xf numFmtId="0" fontId="1" fillId="0" borderId="2" xfId="0" applyFont="1" applyBorder="1"/>
    <xf numFmtId="0" fontId="1" fillId="0" borderId="22" xfId="0" applyFont="1" applyBorder="1"/>
    <xf numFmtId="0" fontId="1" fillId="0" borderId="3" xfId="0" applyFont="1" applyBorder="1"/>
    <xf numFmtId="0" fontId="0" fillId="8" borderId="1" xfId="0" applyFill="1" applyBorder="1" applyAlignment="1">
      <alignment horizontal="center" wrapText="1"/>
    </xf>
    <xf numFmtId="0" fontId="0" fillId="8" borderId="1" xfId="0" applyFill="1" applyBorder="1"/>
    <xf numFmtId="0" fontId="0" fillId="0" borderId="22" xfId="0" applyBorder="1" applyAlignment="1">
      <alignment horizontal="center" wrapText="1"/>
    </xf>
    <xf numFmtId="0" fontId="1" fillId="0" borderId="2" xfId="0" applyFont="1" applyBorder="1" applyAlignment="1">
      <alignment horizontal="center"/>
    </xf>
    <xf numFmtId="14" fontId="0" fillId="0" borderId="2" xfId="0" applyNumberFormat="1" applyBorder="1" applyAlignment="1">
      <alignment horizontal="left"/>
    </xf>
    <xf numFmtId="0" fontId="0" fillId="0" borderId="9" xfId="0" quotePrefix="1" applyFill="1" applyBorder="1" applyAlignment="1">
      <alignment horizontal="center"/>
    </xf>
    <xf numFmtId="0" fontId="0" fillId="0" borderId="0" xfId="0" applyAlignment="1">
      <alignment wrapText="1"/>
    </xf>
    <xf numFmtId="0" fontId="1" fillId="0" borderId="1" xfId="0" applyFont="1" applyBorder="1" applyAlignment="1">
      <alignment horizontal="center" vertical="center" wrapText="1"/>
    </xf>
    <xf numFmtId="0" fontId="9" fillId="10" borderId="9" xfId="3" applyBorder="1" applyAlignment="1">
      <alignment horizontal="center"/>
    </xf>
    <xf numFmtId="0" fontId="9" fillId="10" borderId="14" xfId="3" applyBorder="1" applyAlignment="1">
      <alignment horizontal="center"/>
    </xf>
    <xf numFmtId="0" fontId="9" fillId="10" borderId="1" xfId="3" applyBorder="1" applyAlignment="1">
      <alignment horizontal="center"/>
    </xf>
    <xf numFmtId="0" fontId="9" fillId="10" borderId="15" xfId="3" applyBorder="1" applyAlignment="1">
      <alignment horizontal="center"/>
    </xf>
    <xf numFmtId="0" fontId="9" fillId="10" borderId="13" xfId="3" applyBorder="1" applyAlignment="1">
      <alignment horizontal="center"/>
    </xf>
    <xf numFmtId="0" fontId="9" fillId="10" borderId="16" xfId="3" applyBorder="1" applyAlignment="1">
      <alignment horizontal="center"/>
    </xf>
    <xf numFmtId="0" fontId="0" fillId="0" borderId="1" xfId="0" applyBorder="1" applyAlignment="1">
      <alignment vertical="center"/>
    </xf>
    <xf numFmtId="0" fontId="0" fillId="0" borderId="1" xfId="0" applyBorder="1" applyAlignment="1">
      <alignment vertical="center" wrapText="1"/>
    </xf>
    <xf numFmtId="0" fontId="8" fillId="0" borderId="1" xfId="1" applyFont="1" applyBorder="1" applyAlignment="1">
      <alignment wrapText="1"/>
    </xf>
    <xf numFmtId="0" fontId="0" fillId="0" borderId="1" xfId="0" applyBorder="1" applyAlignment="1">
      <alignment wrapText="1"/>
    </xf>
    <xf numFmtId="2" fontId="0" fillId="0" borderId="0" xfId="0" applyNumberFormat="1" applyBorder="1" applyAlignment="1">
      <alignment horizontal="center" vertical="center"/>
    </xf>
    <xf numFmtId="2" fontId="0" fillId="0" borderId="28"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0" fillId="0" borderId="27" xfId="0" applyBorder="1"/>
    <xf numFmtId="0" fontId="0" fillId="0" borderId="2" xfId="0" applyFill="1" applyBorder="1"/>
    <xf numFmtId="0" fontId="0" fillId="0" borderId="34" xfId="0" applyFill="1" applyBorder="1"/>
    <xf numFmtId="0" fontId="0" fillId="0" borderId="10" xfId="0" applyBorder="1" applyAlignment="1">
      <alignment horizontal="center"/>
    </xf>
    <xf numFmtId="0" fontId="0" fillId="0" borderId="15" xfId="0" applyBorder="1" applyAlignment="1">
      <alignment horizontal="center"/>
    </xf>
    <xf numFmtId="0" fontId="0" fillId="0" borderId="10" xfId="0" applyFill="1" applyBorder="1" applyAlignment="1">
      <alignment horizontal="center"/>
    </xf>
    <xf numFmtId="0" fontId="0" fillId="0" borderId="15" xfId="0" applyFill="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1" fillId="0" borderId="37" xfId="0" applyFont="1" applyBorder="1" applyAlignment="1">
      <alignment horizontal="center"/>
    </xf>
    <xf numFmtId="0" fontId="0" fillId="11" borderId="21" xfId="0" applyFill="1" applyBorder="1" applyAlignment="1">
      <alignment vertical="center"/>
    </xf>
    <xf numFmtId="0" fontId="0" fillId="11" borderId="17" xfId="0" applyFill="1" applyBorder="1" applyAlignment="1">
      <alignment horizontal="center" vertical="center" wrapText="1"/>
    </xf>
    <xf numFmtId="0" fontId="0" fillId="11" borderId="17" xfId="0" applyFill="1" applyBorder="1" applyAlignment="1">
      <alignment vertical="center"/>
    </xf>
    <xf numFmtId="0" fontId="0" fillId="11" borderId="17" xfId="0" applyFill="1" applyBorder="1" applyAlignment="1">
      <alignment horizontal="center" vertical="center"/>
    </xf>
    <xf numFmtId="2" fontId="0" fillId="11" borderId="17" xfId="0" applyNumberFormat="1" applyFill="1" applyBorder="1" applyAlignment="1">
      <alignment horizontal="center" vertical="center" wrapText="1"/>
    </xf>
    <xf numFmtId="0" fontId="0" fillId="11" borderId="25" xfId="0" applyFill="1" applyBorder="1" applyAlignment="1">
      <alignment horizontal="center" vertical="center" wrapText="1"/>
    </xf>
    <xf numFmtId="0" fontId="0" fillId="11" borderId="31" xfId="0" applyFill="1" applyBorder="1" applyAlignment="1">
      <alignment horizontal="center" vertical="center" wrapText="1"/>
    </xf>
    <xf numFmtId="0" fontId="0" fillId="11" borderId="18" xfId="0" applyFill="1" applyBorder="1" applyAlignment="1">
      <alignment horizontal="center" vertical="center"/>
    </xf>
    <xf numFmtId="0" fontId="0" fillId="11" borderId="23" xfId="0" applyFill="1" applyBorder="1" applyAlignment="1">
      <alignment vertical="center"/>
    </xf>
    <xf numFmtId="0" fontId="0" fillId="11" borderId="8" xfId="0" applyFill="1" applyBorder="1" applyAlignment="1">
      <alignment horizontal="center" vertical="center" wrapText="1"/>
    </xf>
    <xf numFmtId="0" fontId="0" fillId="11" borderId="8" xfId="0" applyFill="1" applyBorder="1" applyAlignment="1">
      <alignment vertical="center"/>
    </xf>
    <xf numFmtId="0" fontId="0" fillId="11" borderId="8" xfId="0" applyFill="1" applyBorder="1" applyAlignment="1">
      <alignment horizontal="center" vertical="center"/>
    </xf>
    <xf numFmtId="0" fontId="0" fillId="11" borderId="32" xfId="0" applyFill="1" applyBorder="1" applyAlignment="1">
      <alignment horizontal="center" vertical="center" wrapText="1"/>
    </xf>
    <xf numFmtId="0" fontId="0" fillId="0" borderId="35" xfId="0" applyBorder="1" applyAlignment="1">
      <alignment horizontal="center"/>
    </xf>
    <xf numFmtId="0" fontId="0" fillId="0" borderId="6" xfId="0" applyBorder="1" applyAlignment="1">
      <alignment horizontal="center"/>
    </xf>
    <xf numFmtId="0" fontId="0" fillId="0" borderId="36" xfId="0" applyBorder="1" applyAlignment="1">
      <alignment horizontal="center"/>
    </xf>
    <xf numFmtId="0" fontId="0" fillId="0" borderId="39" xfId="0" applyBorder="1"/>
    <xf numFmtId="0" fontId="0" fillId="0" borderId="7" xfId="0" applyBorder="1" applyAlignment="1">
      <alignment horizontal="center"/>
    </xf>
    <xf numFmtId="0" fontId="0" fillId="0" borderId="14" xfId="0" applyBorder="1" applyAlignment="1">
      <alignment horizontal="center"/>
    </xf>
    <xf numFmtId="0" fontId="0" fillId="0" borderId="40" xfId="0" applyBorder="1"/>
    <xf numFmtId="0" fontId="0" fillId="0" borderId="41" xfId="0" applyBorder="1"/>
    <xf numFmtId="0" fontId="0" fillId="0" borderId="35" xfId="0" applyFill="1" applyBorder="1" applyAlignment="1">
      <alignment horizontal="center"/>
    </xf>
    <xf numFmtId="0" fontId="0" fillId="0" borderId="6" xfId="0" applyFill="1" applyBorder="1" applyAlignment="1">
      <alignment horizontal="center"/>
    </xf>
    <xf numFmtId="0" fontId="0" fillId="0" borderId="36" xfId="0" applyFill="1" applyBorder="1" applyAlignment="1">
      <alignment horizontal="center"/>
    </xf>
    <xf numFmtId="0" fontId="0" fillId="0" borderId="41" xfId="0" applyFill="1" applyBorder="1"/>
    <xf numFmtId="0" fontId="0" fillId="0" borderId="11" xfId="0" applyFill="1" applyBorder="1" applyAlignment="1">
      <alignment horizontal="center"/>
    </xf>
    <xf numFmtId="0" fontId="0" fillId="0" borderId="13" xfId="0" applyFill="1" applyBorder="1" applyAlignment="1">
      <alignment horizontal="center"/>
    </xf>
    <xf numFmtId="0" fontId="0" fillId="0" borderId="16" xfId="0" applyFill="1" applyBorder="1" applyAlignment="1">
      <alignment horizontal="center"/>
    </xf>
    <xf numFmtId="0" fontId="1" fillId="11" borderId="19" xfId="0" applyFont="1" applyFill="1" applyBorder="1" applyAlignment="1">
      <alignment horizontal="center"/>
    </xf>
    <xf numFmtId="0" fontId="1" fillId="11" borderId="5" xfId="0" applyFont="1" applyFill="1" applyBorder="1" applyAlignment="1">
      <alignment horizontal="center"/>
    </xf>
    <xf numFmtId="0" fontId="1" fillId="11" borderId="38" xfId="0" applyFont="1" applyFill="1" applyBorder="1" applyAlignment="1">
      <alignment horizontal="center"/>
    </xf>
    <xf numFmtId="0" fontId="0" fillId="0" borderId="0" xfId="0" applyFont="1"/>
    <xf numFmtId="0" fontId="0" fillId="0" borderId="1" xfId="0" applyFont="1" applyBorder="1"/>
    <xf numFmtId="0" fontId="0" fillId="0" borderId="0" xfId="0" applyFont="1" applyAlignment="1">
      <alignment wrapText="1"/>
    </xf>
    <xf numFmtId="0" fontId="1" fillId="0" borderId="1" xfId="0" applyFont="1" applyBorder="1" applyAlignment="1">
      <alignment horizontal="center" wrapText="1"/>
    </xf>
    <xf numFmtId="0" fontId="7" fillId="0" borderId="1" xfId="1" applyFont="1" applyBorder="1" applyAlignment="1">
      <alignment horizontal="left" vertical="center" wrapText="1"/>
    </xf>
    <xf numFmtId="0" fontId="8" fillId="0" borderId="1" xfId="1" applyFont="1" applyBorder="1" applyAlignment="1">
      <alignment horizontal="left" vertical="center" wrapText="1"/>
    </xf>
    <xf numFmtId="0" fontId="1" fillId="0" borderId="2" xfId="0" applyFont="1" applyBorder="1" applyAlignment="1">
      <alignment horizontal="center" wrapText="1"/>
    </xf>
    <xf numFmtId="0" fontId="0" fillId="0" borderId="1" xfId="0" applyFont="1" applyBorder="1" applyAlignment="1">
      <alignment horizontal="left" wrapText="1"/>
    </xf>
    <xf numFmtId="0" fontId="11" fillId="0" borderId="42" xfId="1" applyFont="1" applyBorder="1" applyAlignment="1">
      <alignment wrapText="1"/>
    </xf>
    <xf numFmtId="0" fontId="12" fillId="9" borderId="42" xfId="1" applyFont="1" applyFill="1" applyBorder="1" applyAlignment="1">
      <alignment horizontal="left" wrapText="1"/>
    </xf>
    <xf numFmtId="0" fontId="3" fillId="0" borderId="42" xfId="1" applyFont="1" applyBorder="1" applyAlignment="1">
      <alignment wrapText="1"/>
    </xf>
    <xf numFmtId="0" fontId="4" fillId="0" borderId="42" xfId="1" applyFont="1" applyBorder="1" applyAlignment="1">
      <alignment wrapText="1"/>
    </xf>
    <xf numFmtId="0" fontId="1" fillId="0" borderId="2" xfId="0" applyFont="1" applyFill="1" applyBorder="1" applyAlignment="1">
      <alignment horizontal="center" wrapText="1"/>
    </xf>
    <xf numFmtId="0" fontId="13" fillId="0" borderId="42" xfId="1" applyFont="1" applyBorder="1" applyAlignment="1">
      <alignment wrapText="1"/>
    </xf>
    <xf numFmtId="0" fontId="13" fillId="0" borderId="43" xfId="1" applyFont="1" applyBorder="1" applyAlignment="1">
      <alignment wrapText="1"/>
    </xf>
    <xf numFmtId="0" fontId="1" fillId="0" borderId="0" xfId="0" applyFont="1" applyAlignment="1">
      <alignment horizontal="center" wrapText="1"/>
    </xf>
    <xf numFmtId="0" fontId="14" fillId="0" borderId="0" xfId="0" applyFont="1" applyAlignment="1">
      <alignment horizontal="center" wrapText="1"/>
    </xf>
    <xf numFmtId="0" fontId="14" fillId="0" borderId="1" xfId="0" applyFont="1" applyBorder="1" applyAlignment="1">
      <alignment horizontal="center"/>
    </xf>
    <xf numFmtId="0" fontId="15" fillId="0" borderId="0" xfId="0" applyFont="1"/>
    <xf numFmtId="0" fontId="14" fillId="0" borderId="2" xfId="0" applyFont="1" applyBorder="1" applyAlignment="1">
      <alignment horizontal="center" wrapText="1"/>
    </xf>
    <xf numFmtId="0" fontId="15" fillId="0" borderId="1" xfId="0" applyFont="1" applyBorder="1"/>
    <xf numFmtId="0" fontId="15" fillId="0" borderId="0" xfId="0" applyFont="1" applyAlignment="1">
      <alignment wrapText="1"/>
    </xf>
    <xf numFmtId="0" fontId="15" fillId="0" borderId="2" xfId="0" applyFont="1" applyBorder="1" applyAlignment="1">
      <alignment wrapText="1"/>
    </xf>
    <xf numFmtId="0" fontId="4" fillId="0" borderId="1" xfId="1" applyFont="1" applyBorder="1" applyAlignment="1">
      <alignment vertical="center" wrapText="1"/>
    </xf>
    <xf numFmtId="0" fontId="0" fillId="0" borderId="0" xfId="0" applyBorder="1" applyAlignment="1">
      <alignment wrapText="1"/>
    </xf>
    <xf numFmtId="0" fontId="5" fillId="0" borderId="0" xfId="1" applyFont="1" applyBorder="1" applyAlignment="1">
      <alignment vertical="center"/>
    </xf>
    <xf numFmtId="0" fontId="0" fillId="0" borderId="1" xfId="0" applyFont="1" applyBorder="1" applyAlignment="1">
      <alignment wrapText="1"/>
    </xf>
    <xf numFmtId="0" fontId="15" fillId="0" borderId="1" xfId="0" applyFont="1" applyBorder="1" applyAlignment="1">
      <alignment wrapText="1"/>
    </xf>
    <xf numFmtId="0" fontId="15" fillId="0" borderId="2" xfId="2" applyFont="1" applyBorder="1" applyAlignment="1">
      <alignment wrapText="1"/>
    </xf>
    <xf numFmtId="0" fontId="16" fillId="0" borderId="42" xfId="1" applyFont="1" applyBorder="1" applyAlignment="1">
      <alignment wrapText="1"/>
    </xf>
    <xf numFmtId="0" fontId="16" fillId="0" borderId="43" xfId="1" applyFont="1" applyBorder="1" applyAlignment="1">
      <alignment wrapText="1"/>
    </xf>
    <xf numFmtId="2" fontId="0" fillId="0" borderId="28"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2" fontId="0" fillId="0" borderId="9" xfId="0" applyNumberFormat="1" applyBorder="1" applyAlignment="1">
      <alignment horizontal="center" vertical="center"/>
    </xf>
    <xf numFmtId="2" fontId="0" fillId="0" borderId="1" xfId="0" applyNumberFormat="1" applyBorder="1" applyAlignment="1">
      <alignment horizontal="center" vertical="center"/>
    </xf>
    <xf numFmtId="2" fontId="0" fillId="0" borderId="13" xfId="0" applyNumberFormat="1" applyBorder="1" applyAlignment="1">
      <alignment horizontal="center" vertical="center"/>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164" fontId="0" fillId="0" borderId="9"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3" xfId="0" applyNumberFormat="1" applyBorder="1" applyAlignment="1">
      <alignment horizontal="center" vertical="center"/>
    </xf>
    <xf numFmtId="2" fontId="0" fillId="0" borderId="26" xfId="0" applyNumberFormat="1" applyBorder="1" applyAlignment="1">
      <alignment horizontal="center" vertical="center"/>
    </xf>
    <xf numFmtId="2" fontId="0" fillId="0" borderId="2" xfId="0" applyNumberFormat="1" applyBorder="1" applyAlignment="1">
      <alignment horizontal="center" vertical="center"/>
    </xf>
    <xf numFmtId="2" fontId="0" fillId="0" borderId="27" xfId="0" applyNumberFormat="1" applyBorder="1" applyAlignment="1">
      <alignment horizontal="center" vertical="center"/>
    </xf>
    <xf numFmtId="0" fontId="1" fillId="0" borderId="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2" fontId="0" fillId="0" borderId="8" xfId="0" applyNumberFormat="1" applyBorder="1" applyAlignment="1">
      <alignment horizontal="center" vertical="center"/>
    </xf>
    <xf numFmtId="2" fontId="0" fillId="0" borderId="5" xfId="0" applyNumberFormat="1" applyBorder="1" applyAlignment="1">
      <alignment horizontal="center" vertical="center"/>
    </xf>
    <xf numFmtId="2" fontId="0" fillId="0" borderId="12" xfId="0" applyNumberFormat="1" applyBorder="1" applyAlignment="1">
      <alignment horizontal="center" vertical="center"/>
    </xf>
    <xf numFmtId="2" fontId="0" fillId="0" borderId="32" xfId="0" applyNumberFormat="1" applyBorder="1" applyAlignment="1">
      <alignment horizontal="center" vertical="center"/>
    </xf>
    <xf numFmtId="2" fontId="0" fillId="0" borderId="24" xfId="0" applyNumberFormat="1" applyBorder="1" applyAlignment="1">
      <alignment horizontal="center" vertical="center"/>
    </xf>
    <xf numFmtId="2" fontId="0" fillId="0" borderId="33" xfId="0" applyNumberFormat="1" applyBorder="1" applyAlignment="1">
      <alignment horizontal="center" vertical="center"/>
    </xf>
    <xf numFmtId="0" fontId="9" fillId="10" borderId="9" xfId="3" applyBorder="1" applyAlignment="1">
      <alignment horizontal="center" vertical="center" wrapText="1"/>
    </xf>
    <xf numFmtId="0" fontId="9" fillId="10" borderId="1" xfId="3" applyBorder="1" applyAlignment="1">
      <alignment horizontal="center" vertical="center" wrapText="1"/>
    </xf>
    <xf numFmtId="0" fontId="9" fillId="10" borderId="13" xfId="3" applyBorder="1" applyAlignment="1">
      <alignment horizontal="center" vertical="center" wrapText="1"/>
    </xf>
    <xf numFmtId="0" fontId="1" fillId="0" borderId="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0" fillId="12" borderId="21" xfId="0" applyFont="1" applyFill="1" applyBorder="1" applyAlignment="1">
      <alignment horizontal="center"/>
    </xf>
    <xf numFmtId="0" fontId="10" fillId="12" borderId="17" xfId="0" applyFont="1" applyFill="1" applyBorder="1" applyAlignment="1">
      <alignment horizontal="center"/>
    </xf>
    <xf numFmtId="0" fontId="10" fillId="12" borderId="18" xfId="0" applyFont="1" applyFill="1" applyBorder="1" applyAlignment="1">
      <alignment horizontal="center"/>
    </xf>
    <xf numFmtId="0" fontId="14" fillId="0" borderId="0" xfId="0" applyFont="1" applyAlignment="1">
      <alignment horizontal="center"/>
    </xf>
    <xf numFmtId="0" fontId="1" fillId="0" borderId="2" xfId="0" applyFont="1" applyBorder="1" applyAlignment="1">
      <alignment horizontal="center"/>
    </xf>
    <xf numFmtId="0" fontId="1" fillId="0" borderId="2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0" fillId="0" borderId="2" xfId="0" applyBorder="1" applyAlignment="1">
      <alignment horizontal="left"/>
    </xf>
    <xf numFmtId="0" fontId="0" fillId="0" borderId="22" xfId="0" applyBorder="1" applyAlignment="1">
      <alignment horizontal="left"/>
    </xf>
    <xf numFmtId="0" fontId="0" fillId="0" borderId="22" xfId="0" applyBorder="1" applyAlignment="1">
      <alignment horizontal="center" wrapText="1"/>
    </xf>
    <xf numFmtId="0" fontId="0" fillId="0" borderId="3" xfId="0" applyBorder="1" applyAlignment="1">
      <alignment horizontal="center" wrapText="1"/>
    </xf>
  </cellXfs>
  <cellStyles count="4">
    <cellStyle name="Hipervínculo" xfId="2" builtinId="8"/>
    <cellStyle name="Neutral" xfId="3" builtinId="28"/>
    <cellStyle name="Normal" xfId="0" builtinId="0"/>
    <cellStyle name="Normal 2" xfId="1" xr:uid="{29F1C8F8-BCA5-4965-A2A0-99B49135266A}"/>
  </cellStyles>
  <dxfs count="0"/>
  <tableStyles count="0" defaultTableStyle="TableStyleMedium2" defaultPivotStyle="PivotStyleLight16"/>
  <colors>
    <mruColors>
      <color rgb="FFDE000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a:t>Variables </a:t>
            </a:r>
          </a:p>
          <a:p>
            <a:pPr>
              <a:defRPr/>
            </a:pPr>
            <a:r>
              <a:rPr lang="es-CL"/>
              <a:t>curriculares eje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DiagnosticoEmpleabilidad!$U$16</c:f>
              <c:strCache>
                <c:ptCount val="1"/>
                <c:pt idx="0">
                  <c:v>Aclanzado por el candidato</c:v>
                </c:pt>
              </c:strCache>
            </c:strRef>
          </c:tx>
          <c:spPr>
            <a:solidFill>
              <a:srgbClr val="FF0000">
                <a:alpha val="70000"/>
              </a:srgbClr>
            </a:solidFill>
            <a:ln>
              <a:noFill/>
            </a:ln>
            <a:effectLst/>
          </c:spPr>
          <c:invertIfNegative val="0"/>
          <c:cat>
            <c:strRef>
              <c:f>DiagnosticoEmpleabilidad!$C$17:$C$21</c:f>
              <c:strCache>
                <c:ptCount val="5"/>
                <c:pt idx="0">
                  <c:v>Nivel Educacional</c:v>
                </c:pt>
                <c:pt idx="1">
                  <c:v>Años de expriencia (Edad)</c:v>
                </c:pt>
                <c:pt idx="2">
                  <c:v>Tiempo desempleado</c:v>
                </c:pt>
                <c:pt idx="3">
                  <c:v>Nivel de inglés</c:v>
                </c:pt>
                <c:pt idx="4">
                  <c:v>Nivel computacional</c:v>
                </c:pt>
              </c:strCache>
            </c:strRef>
          </c:cat>
          <c:val>
            <c:numRef>
              <c:f>DiagnosticoEmpleabilidad!$U$17:$U$21</c:f>
              <c:numCache>
                <c:formatCode>0.0</c:formatCode>
                <c:ptCount val="5"/>
                <c:pt idx="0">
                  <c:v>26.315789473684209</c:v>
                </c:pt>
                <c:pt idx="1">
                  <c:v>15.789473684210526</c:v>
                </c:pt>
                <c:pt idx="2">
                  <c:v>2.6315789473684212</c:v>
                </c:pt>
                <c:pt idx="3">
                  <c:v>11.842105263157894</c:v>
                </c:pt>
                <c:pt idx="4">
                  <c:v>18.421052631578945</c:v>
                </c:pt>
              </c:numCache>
            </c:numRef>
          </c:val>
          <c:extLst>
            <c:ext xmlns:c16="http://schemas.microsoft.com/office/drawing/2014/chart" uri="{C3380CC4-5D6E-409C-BE32-E72D297353CC}">
              <c16:uniqueId val="{00000000-7D25-4F1F-8C0E-852C42A00B80}"/>
            </c:ext>
          </c:extLst>
        </c:ser>
        <c:ser>
          <c:idx val="1"/>
          <c:order val="1"/>
          <c:tx>
            <c:strRef>
              <c:f>DiagnosticoEmpleabilidad!$T$16</c:f>
              <c:strCache>
                <c:ptCount val="1"/>
                <c:pt idx="0">
                  <c:v>Brecha</c:v>
                </c:pt>
              </c:strCache>
            </c:strRef>
          </c:tx>
          <c:spPr>
            <a:solidFill>
              <a:schemeClr val="bg2">
                <a:lumMod val="75000"/>
                <a:alpha val="70000"/>
              </a:schemeClr>
            </a:solidFill>
            <a:ln>
              <a:noFill/>
            </a:ln>
            <a:effectLst/>
          </c:spPr>
          <c:invertIfNegative val="0"/>
          <c:cat>
            <c:strRef>
              <c:f>DiagnosticoEmpleabilidad!$C$17:$C$21</c:f>
              <c:strCache>
                <c:ptCount val="5"/>
                <c:pt idx="0">
                  <c:v>Nivel Educacional</c:v>
                </c:pt>
                <c:pt idx="1">
                  <c:v>Años de expriencia (Edad)</c:v>
                </c:pt>
                <c:pt idx="2">
                  <c:v>Tiempo desempleado</c:v>
                </c:pt>
                <c:pt idx="3">
                  <c:v>Nivel de inglés</c:v>
                </c:pt>
                <c:pt idx="4">
                  <c:v>Nivel computacional</c:v>
                </c:pt>
              </c:strCache>
            </c:strRef>
          </c:cat>
          <c:val>
            <c:numRef>
              <c:f>DiagnosticoEmpleabilidad!$T$17:$T$21</c:f>
              <c:numCache>
                <c:formatCode>0.0</c:formatCode>
                <c:ptCount val="5"/>
                <c:pt idx="0">
                  <c:v>0</c:v>
                </c:pt>
                <c:pt idx="1">
                  <c:v>5.2631578947368407</c:v>
                </c:pt>
                <c:pt idx="2">
                  <c:v>7.8947368421052619</c:v>
                </c:pt>
                <c:pt idx="3">
                  <c:v>11.842105263157894</c:v>
                </c:pt>
                <c:pt idx="4">
                  <c:v>0</c:v>
                </c:pt>
              </c:numCache>
            </c:numRef>
          </c:val>
          <c:extLst>
            <c:ext xmlns:c16="http://schemas.microsoft.com/office/drawing/2014/chart" uri="{C3380CC4-5D6E-409C-BE32-E72D297353CC}">
              <c16:uniqueId val="{00000001-7D25-4F1F-8C0E-852C42A00B80}"/>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CL" b="1"/>
              <a:t>COMPARACIÓN</a:t>
            </a:r>
            <a:r>
              <a:rPr lang="es-CL" b="1" baseline="0"/>
              <a:t> PESO DE VARIABLES</a:t>
            </a:r>
            <a:endParaRPr lang="es-CL"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DiagnosticoEmpleabilidad!$D$2</c:f>
              <c:strCache>
                <c:ptCount val="1"/>
                <c:pt idx="0">
                  <c:v>Peso Variable Eje</c:v>
                </c:pt>
              </c:strCache>
            </c:strRef>
          </c:tx>
          <c:spPr>
            <a:solidFill>
              <a:srgbClr val="FF0000">
                <a:alpha val="70000"/>
              </a:srgbClr>
            </a:solidFill>
            <a:ln>
              <a:noFill/>
            </a:ln>
            <a:effectLst/>
          </c:spPr>
          <c:invertIfNegative val="0"/>
          <c:cat>
            <c:strRef>
              <c:f>DiagnosticoEmpleabilidad!$C$3:$C$13</c:f>
              <c:strCache>
                <c:ptCount val="11"/>
                <c:pt idx="0">
                  <c:v>Nivel Educacional</c:v>
                </c:pt>
                <c:pt idx="1">
                  <c:v>Años de expriencia (Edad)</c:v>
                </c:pt>
                <c:pt idx="2">
                  <c:v>Tiempo desempleado</c:v>
                </c:pt>
                <c:pt idx="3">
                  <c:v>Nivel de inglés</c:v>
                </c:pt>
                <c:pt idx="4">
                  <c:v>Nivel computacional</c:v>
                </c:pt>
                <c:pt idx="5">
                  <c:v>Nivel de autoeficacia</c:v>
                </c:pt>
                <c:pt idx="6">
                  <c:v>Nivel de activación</c:v>
                </c:pt>
                <c:pt idx="7">
                  <c:v>Disposición al programa</c:v>
                </c:pt>
                <c:pt idx="8">
                  <c:v>Redes profesionales fuertes</c:v>
                </c:pt>
                <c:pt idx="9">
                  <c:v>Redes personales fuertes</c:v>
                </c:pt>
                <c:pt idx="10">
                  <c:v>Referencias</c:v>
                </c:pt>
              </c:strCache>
            </c:strRef>
          </c:cat>
          <c:val>
            <c:numRef>
              <c:f>DiagnosticoEmpleabilidad!$D$3:$D$13</c:f>
              <c:numCache>
                <c:formatCode>General</c:formatCode>
                <c:ptCount val="11"/>
                <c:pt idx="0">
                  <c:v>100</c:v>
                </c:pt>
                <c:pt idx="1">
                  <c:v>80</c:v>
                </c:pt>
                <c:pt idx="2">
                  <c:v>40</c:v>
                </c:pt>
                <c:pt idx="3">
                  <c:v>90</c:v>
                </c:pt>
                <c:pt idx="4">
                  <c:v>70</c:v>
                </c:pt>
                <c:pt idx="5">
                  <c:v>90</c:v>
                </c:pt>
                <c:pt idx="6">
                  <c:v>70</c:v>
                </c:pt>
                <c:pt idx="7">
                  <c:v>80</c:v>
                </c:pt>
                <c:pt idx="8">
                  <c:v>80</c:v>
                </c:pt>
                <c:pt idx="9">
                  <c:v>30</c:v>
                </c:pt>
                <c:pt idx="10">
                  <c:v>90</c:v>
                </c:pt>
              </c:numCache>
            </c:numRef>
          </c:val>
          <c:extLst>
            <c:ext xmlns:c16="http://schemas.microsoft.com/office/drawing/2014/chart" uri="{C3380CC4-5D6E-409C-BE32-E72D297353CC}">
              <c16:uniqueId val="{00000000-C151-4B01-824D-4BA6F63771B0}"/>
            </c:ext>
          </c:extLst>
        </c:ser>
        <c:ser>
          <c:idx val="1"/>
          <c:order val="1"/>
          <c:tx>
            <c:strRef>
              <c:f>DiagnosticoEmpleabilidad!$E$2</c:f>
              <c:strCache>
                <c:ptCount val="1"/>
                <c:pt idx="0">
                  <c:v>Peso Variable PRO</c:v>
                </c:pt>
              </c:strCache>
            </c:strRef>
          </c:tx>
          <c:spPr>
            <a:solidFill>
              <a:schemeClr val="tx1">
                <a:lumMod val="50000"/>
                <a:lumOff val="50000"/>
              </a:schemeClr>
            </a:solidFill>
            <a:ln>
              <a:noFill/>
            </a:ln>
            <a:effectLst/>
          </c:spPr>
          <c:invertIfNegative val="0"/>
          <c:cat>
            <c:strRef>
              <c:f>DiagnosticoEmpleabilidad!$C$3:$C$13</c:f>
              <c:strCache>
                <c:ptCount val="11"/>
                <c:pt idx="0">
                  <c:v>Nivel Educacional</c:v>
                </c:pt>
                <c:pt idx="1">
                  <c:v>Años de expriencia (Edad)</c:v>
                </c:pt>
                <c:pt idx="2">
                  <c:v>Tiempo desempleado</c:v>
                </c:pt>
                <c:pt idx="3">
                  <c:v>Nivel de inglés</c:v>
                </c:pt>
                <c:pt idx="4">
                  <c:v>Nivel computacional</c:v>
                </c:pt>
                <c:pt idx="5">
                  <c:v>Nivel de autoeficacia</c:v>
                </c:pt>
                <c:pt idx="6">
                  <c:v>Nivel de activación</c:v>
                </c:pt>
                <c:pt idx="7">
                  <c:v>Disposición al programa</c:v>
                </c:pt>
                <c:pt idx="8">
                  <c:v>Redes profesionales fuertes</c:v>
                </c:pt>
                <c:pt idx="9">
                  <c:v>Redes personales fuertes</c:v>
                </c:pt>
                <c:pt idx="10">
                  <c:v>Referencias</c:v>
                </c:pt>
              </c:strCache>
            </c:strRef>
          </c:cat>
          <c:val>
            <c:numRef>
              <c:f>DiagnosticoEmpleabilidad!$E$3:$E$13</c:f>
              <c:numCache>
                <c:formatCode>General</c:formatCode>
                <c:ptCount val="11"/>
                <c:pt idx="0">
                  <c:v>90</c:v>
                </c:pt>
                <c:pt idx="1">
                  <c:v>60</c:v>
                </c:pt>
                <c:pt idx="2">
                  <c:v>40</c:v>
                </c:pt>
                <c:pt idx="3">
                  <c:v>70</c:v>
                </c:pt>
                <c:pt idx="4">
                  <c:v>80</c:v>
                </c:pt>
                <c:pt idx="5">
                  <c:v>90</c:v>
                </c:pt>
                <c:pt idx="6">
                  <c:v>70</c:v>
                </c:pt>
                <c:pt idx="7">
                  <c:v>80</c:v>
                </c:pt>
                <c:pt idx="8">
                  <c:v>80</c:v>
                </c:pt>
                <c:pt idx="9">
                  <c:v>30</c:v>
                </c:pt>
                <c:pt idx="10">
                  <c:v>90</c:v>
                </c:pt>
              </c:numCache>
            </c:numRef>
          </c:val>
          <c:extLst>
            <c:ext xmlns:c16="http://schemas.microsoft.com/office/drawing/2014/chart" uri="{C3380CC4-5D6E-409C-BE32-E72D297353CC}">
              <c16:uniqueId val="{00000001-C151-4B01-824D-4BA6F63771B0}"/>
            </c:ext>
          </c:extLst>
        </c:ser>
        <c:ser>
          <c:idx val="2"/>
          <c:order val="2"/>
          <c:tx>
            <c:strRef>
              <c:f>DiagnosticoEmpleabilidad!$F$2</c:f>
              <c:strCache>
                <c:ptCount val="1"/>
                <c:pt idx="0">
                  <c:v>Peso Variable ADM</c:v>
                </c:pt>
              </c:strCache>
            </c:strRef>
          </c:tx>
          <c:spPr>
            <a:solidFill>
              <a:schemeClr val="bg2">
                <a:lumMod val="90000"/>
              </a:schemeClr>
            </a:solidFill>
            <a:ln>
              <a:noFill/>
            </a:ln>
            <a:effectLst/>
          </c:spPr>
          <c:invertIfNegative val="0"/>
          <c:cat>
            <c:strRef>
              <c:f>DiagnosticoEmpleabilidad!$C$3:$C$13</c:f>
              <c:strCache>
                <c:ptCount val="11"/>
                <c:pt idx="0">
                  <c:v>Nivel Educacional</c:v>
                </c:pt>
                <c:pt idx="1">
                  <c:v>Años de expriencia (Edad)</c:v>
                </c:pt>
                <c:pt idx="2">
                  <c:v>Tiempo desempleado</c:v>
                </c:pt>
                <c:pt idx="3">
                  <c:v>Nivel de inglés</c:v>
                </c:pt>
                <c:pt idx="4">
                  <c:v>Nivel computacional</c:v>
                </c:pt>
                <c:pt idx="5">
                  <c:v>Nivel de autoeficacia</c:v>
                </c:pt>
                <c:pt idx="6">
                  <c:v>Nivel de activación</c:v>
                </c:pt>
                <c:pt idx="7">
                  <c:v>Disposición al programa</c:v>
                </c:pt>
                <c:pt idx="8">
                  <c:v>Redes profesionales fuertes</c:v>
                </c:pt>
                <c:pt idx="9">
                  <c:v>Redes personales fuertes</c:v>
                </c:pt>
                <c:pt idx="10">
                  <c:v>Referencias</c:v>
                </c:pt>
              </c:strCache>
            </c:strRef>
          </c:cat>
          <c:val>
            <c:numRef>
              <c:f>DiagnosticoEmpleabilidad!$F$3:$F$13</c:f>
              <c:numCache>
                <c:formatCode>General</c:formatCode>
                <c:ptCount val="11"/>
                <c:pt idx="0">
                  <c:v>30</c:v>
                </c:pt>
                <c:pt idx="1">
                  <c:v>40</c:v>
                </c:pt>
                <c:pt idx="2">
                  <c:v>20</c:v>
                </c:pt>
                <c:pt idx="3">
                  <c:v>0</c:v>
                </c:pt>
                <c:pt idx="4">
                  <c:v>20</c:v>
                </c:pt>
                <c:pt idx="5">
                  <c:v>90</c:v>
                </c:pt>
                <c:pt idx="6">
                  <c:v>70</c:v>
                </c:pt>
                <c:pt idx="7">
                  <c:v>80</c:v>
                </c:pt>
                <c:pt idx="8">
                  <c:v>80</c:v>
                </c:pt>
                <c:pt idx="9">
                  <c:v>30</c:v>
                </c:pt>
                <c:pt idx="10">
                  <c:v>90</c:v>
                </c:pt>
              </c:numCache>
            </c:numRef>
          </c:val>
          <c:extLst>
            <c:ext xmlns:c16="http://schemas.microsoft.com/office/drawing/2014/chart" uri="{C3380CC4-5D6E-409C-BE32-E72D297353CC}">
              <c16:uniqueId val="{00000002-C151-4B01-824D-4BA6F63771B0}"/>
            </c:ext>
          </c:extLst>
        </c:ser>
        <c:dLbls>
          <c:showLegendKey val="0"/>
          <c:showVal val="0"/>
          <c:showCatName val="0"/>
          <c:showSerName val="0"/>
          <c:showPercent val="0"/>
          <c:showBubbleSize val="0"/>
        </c:dLbls>
        <c:gapWidth val="219"/>
        <c:overlap val="-27"/>
        <c:axId val="1996503007"/>
        <c:axId val="1407769071"/>
      </c:barChart>
      <c:catAx>
        <c:axId val="199650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07769071"/>
        <c:crosses val="autoZero"/>
        <c:auto val="1"/>
        <c:lblAlgn val="ctr"/>
        <c:lblOffset val="100"/>
        <c:noMultiLvlLbl val="0"/>
      </c:catAx>
      <c:valAx>
        <c:axId val="140776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9965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sz="1800" b="1" i="0" cap="all" baseline="0">
                <a:effectLst/>
              </a:rPr>
              <a:t>Variables mercado</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DiagnosticoEmpleabilidad!$U$55</c:f>
              <c:strCache>
                <c:ptCount val="1"/>
                <c:pt idx="0">
                  <c:v>Aclanzado por el candidato</c:v>
                </c:pt>
              </c:strCache>
            </c:strRef>
          </c:tx>
          <c:spPr>
            <a:solidFill>
              <a:srgbClr val="FF0000">
                <a:alpha val="70000"/>
              </a:srgbClr>
            </a:solidFill>
            <a:ln>
              <a:noFill/>
            </a:ln>
            <a:effectLst/>
          </c:spPr>
          <c:invertIfNegative val="0"/>
          <c:cat>
            <c:strRef>
              <c:f>DiagnosticoEmpleabilidad!$C$56:$C$60</c:f>
              <c:strCache>
                <c:ptCount val="5"/>
                <c:pt idx="0">
                  <c:v>Demanda de la industria</c:v>
                </c:pt>
                <c:pt idx="1">
                  <c:v>Competidores para el mismo cargo</c:v>
                </c:pt>
                <c:pt idx="2">
                  <c:v>Demanda del cargo</c:v>
                </c:pt>
                <c:pt idx="3">
                  <c:v>Índice de desempleo</c:v>
                </c:pt>
                <c:pt idx="4">
                  <c:v>Expectativa Ingreso</c:v>
                </c:pt>
              </c:strCache>
            </c:strRef>
          </c:cat>
          <c:val>
            <c:numRef>
              <c:f>DiagnosticoEmpleabilidad!$U$56:$U$60</c:f>
              <c:numCache>
                <c:formatCode>0.00</c:formatCode>
                <c:ptCount val="5"/>
                <c:pt idx="0">
                  <c:v>18.75</c:v>
                </c:pt>
                <c:pt idx="1">
                  <c:v>15.625</c:v>
                </c:pt>
                <c:pt idx="2">
                  <c:v>9.375</c:v>
                </c:pt>
                <c:pt idx="3">
                  <c:v>21.875</c:v>
                </c:pt>
                <c:pt idx="4">
                  <c:v>9.375</c:v>
                </c:pt>
              </c:numCache>
            </c:numRef>
          </c:val>
          <c:extLst>
            <c:ext xmlns:c16="http://schemas.microsoft.com/office/drawing/2014/chart" uri="{C3380CC4-5D6E-409C-BE32-E72D297353CC}">
              <c16:uniqueId val="{00000000-F86A-49F7-A9E8-A6F0F9387A39}"/>
            </c:ext>
          </c:extLst>
        </c:ser>
        <c:ser>
          <c:idx val="1"/>
          <c:order val="1"/>
          <c:tx>
            <c:strRef>
              <c:f>DiagnosticoEmpleabilidad!$T$55</c:f>
              <c:strCache>
                <c:ptCount val="1"/>
                <c:pt idx="0">
                  <c:v>Brecha</c:v>
                </c:pt>
              </c:strCache>
            </c:strRef>
          </c:tx>
          <c:spPr>
            <a:solidFill>
              <a:schemeClr val="bg2">
                <a:lumMod val="75000"/>
                <a:alpha val="70000"/>
              </a:schemeClr>
            </a:solidFill>
            <a:ln>
              <a:noFill/>
            </a:ln>
            <a:effectLst/>
          </c:spPr>
          <c:invertIfNegative val="0"/>
          <c:cat>
            <c:strRef>
              <c:f>DiagnosticoEmpleabilidad!$C$56:$C$60</c:f>
              <c:strCache>
                <c:ptCount val="5"/>
                <c:pt idx="0">
                  <c:v>Demanda de la industria</c:v>
                </c:pt>
                <c:pt idx="1">
                  <c:v>Competidores para el mismo cargo</c:v>
                </c:pt>
                <c:pt idx="2">
                  <c:v>Demanda del cargo</c:v>
                </c:pt>
                <c:pt idx="3">
                  <c:v>Índice de desempleo</c:v>
                </c:pt>
                <c:pt idx="4">
                  <c:v>Expectativa Ingreso</c:v>
                </c:pt>
              </c:strCache>
            </c:strRef>
          </c:cat>
          <c:val>
            <c:numRef>
              <c:f>DiagnosticoEmpleabilidad!$T$56:$T$60</c:f>
              <c:numCache>
                <c:formatCode>0.00</c:formatCode>
                <c:ptCount val="5"/>
                <c:pt idx="0">
                  <c:v>6.25</c:v>
                </c:pt>
                <c:pt idx="1">
                  <c:v>5.2083333333333357</c:v>
                </c:pt>
                <c:pt idx="2">
                  <c:v>3.125</c:v>
                </c:pt>
                <c:pt idx="3">
                  <c:v>7.2916666666666679</c:v>
                </c:pt>
                <c:pt idx="4">
                  <c:v>3.125</c:v>
                </c:pt>
              </c:numCache>
            </c:numRef>
          </c:val>
          <c:extLst>
            <c:ext xmlns:c16="http://schemas.microsoft.com/office/drawing/2014/chart" uri="{C3380CC4-5D6E-409C-BE32-E72D297353CC}">
              <c16:uniqueId val="{00000001-F86A-49F7-A9E8-A6F0F9387A39}"/>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a:t>variables</a:t>
            </a:r>
            <a:r>
              <a:rPr lang="es-CL" baseline="0"/>
              <a:t> </a:t>
            </a:r>
          </a:p>
          <a:p>
            <a:pPr>
              <a:defRPr/>
            </a:pPr>
            <a:r>
              <a:rPr lang="es-CL"/>
              <a:t>personales</a:t>
            </a:r>
            <a:r>
              <a:rPr lang="es-CL" baseline="0"/>
              <a:t> eje</a:t>
            </a:r>
            <a:endParaRPr lang="es-CL"/>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DiagnosticoEmpleabilidad!$U$16</c:f>
              <c:strCache>
                <c:ptCount val="1"/>
                <c:pt idx="0">
                  <c:v>Aclanzado por el candidato</c:v>
                </c:pt>
              </c:strCache>
            </c:strRef>
          </c:tx>
          <c:spPr>
            <a:solidFill>
              <a:srgbClr val="FF0000">
                <a:alpha val="70000"/>
              </a:srgbClr>
            </a:solidFill>
            <a:ln>
              <a:noFill/>
            </a:ln>
            <a:effectLst/>
          </c:spPr>
          <c:invertIfNegative val="0"/>
          <c:cat>
            <c:strRef>
              <c:f>DiagnosticoEmpleabilidad!$C$22:$C$24</c:f>
              <c:strCache>
                <c:ptCount val="3"/>
                <c:pt idx="0">
                  <c:v>Nivel de autoeficacia EAG</c:v>
                </c:pt>
                <c:pt idx="1">
                  <c:v>Nivel de activación</c:v>
                </c:pt>
                <c:pt idx="2">
                  <c:v>Disposición al programa</c:v>
                </c:pt>
              </c:strCache>
            </c:strRef>
          </c:cat>
          <c:val>
            <c:numRef>
              <c:f>DiagnosticoEmpleabilidad!$U$22:$U$24</c:f>
              <c:numCache>
                <c:formatCode>0.0</c:formatCode>
                <c:ptCount val="3"/>
                <c:pt idx="0">
                  <c:v>37.5</c:v>
                </c:pt>
                <c:pt idx="1">
                  <c:v>29.166666666666668</c:v>
                </c:pt>
                <c:pt idx="2">
                  <c:v>33.333333333333329</c:v>
                </c:pt>
              </c:numCache>
            </c:numRef>
          </c:val>
          <c:extLst>
            <c:ext xmlns:c16="http://schemas.microsoft.com/office/drawing/2014/chart" uri="{C3380CC4-5D6E-409C-BE32-E72D297353CC}">
              <c16:uniqueId val="{00000000-05D7-47B5-84D1-4101246104FC}"/>
            </c:ext>
          </c:extLst>
        </c:ser>
        <c:ser>
          <c:idx val="1"/>
          <c:order val="1"/>
          <c:tx>
            <c:strRef>
              <c:f>DiagnosticoEmpleabilidad!$T$16</c:f>
              <c:strCache>
                <c:ptCount val="1"/>
                <c:pt idx="0">
                  <c:v>Brecha</c:v>
                </c:pt>
              </c:strCache>
            </c:strRef>
          </c:tx>
          <c:spPr>
            <a:solidFill>
              <a:schemeClr val="bg2">
                <a:lumMod val="75000"/>
                <a:alpha val="70000"/>
              </a:schemeClr>
            </a:solidFill>
            <a:ln>
              <a:noFill/>
            </a:ln>
            <a:effectLst/>
          </c:spPr>
          <c:invertIfNegative val="0"/>
          <c:cat>
            <c:strRef>
              <c:f>DiagnosticoEmpleabilidad!$C$22:$C$24</c:f>
              <c:strCache>
                <c:ptCount val="3"/>
                <c:pt idx="0">
                  <c:v>Nivel de autoeficacia EAG</c:v>
                </c:pt>
                <c:pt idx="1">
                  <c:v>Nivel de activación</c:v>
                </c:pt>
                <c:pt idx="2">
                  <c:v>Disposición al programa</c:v>
                </c:pt>
              </c:strCache>
            </c:strRef>
          </c:cat>
          <c:val>
            <c:numRef>
              <c:f>DiagnosticoEmpleabilidad!$T$22:$T$24</c:f>
              <c:numCache>
                <c:formatCode>0.0</c:formatCode>
                <c:ptCount val="3"/>
                <c:pt idx="0">
                  <c:v>0</c:v>
                </c:pt>
                <c:pt idx="1">
                  <c:v>0</c:v>
                </c:pt>
                <c:pt idx="2">
                  <c:v>0</c:v>
                </c:pt>
              </c:numCache>
            </c:numRef>
          </c:val>
          <c:extLst>
            <c:ext xmlns:c16="http://schemas.microsoft.com/office/drawing/2014/chart" uri="{C3380CC4-5D6E-409C-BE32-E72D297353CC}">
              <c16:uniqueId val="{00000003-05D7-47B5-84D1-4101246104FC}"/>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variables</a:t>
            </a:r>
            <a:r>
              <a:rPr lang="en-US" baseline="0"/>
              <a:t> </a:t>
            </a:r>
          </a:p>
          <a:p>
            <a:pPr>
              <a:defRPr/>
            </a:pPr>
            <a:r>
              <a:rPr lang="en-US" baseline="0"/>
              <a:t>networking eje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DiagnosticoEmpleabilidad!$U$16</c:f>
              <c:strCache>
                <c:ptCount val="1"/>
                <c:pt idx="0">
                  <c:v>Aclanzado por el candidato</c:v>
                </c:pt>
              </c:strCache>
            </c:strRef>
          </c:tx>
          <c:spPr>
            <a:solidFill>
              <a:srgbClr val="FF0000">
                <a:alpha val="70000"/>
              </a:srgbClr>
            </a:solidFill>
            <a:ln>
              <a:noFill/>
            </a:ln>
            <a:effectLst/>
          </c:spPr>
          <c:invertIfNegative val="0"/>
          <c:cat>
            <c:strRef>
              <c:f>DiagnosticoEmpleabilidad!$C$25:$C$27</c:f>
              <c:strCache>
                <c:ptCount val="3"/>
                <c:pt idx="0">
                  <c:v>Redes profesionales fuertes</c:v>
                </c:pt>
                <c:pt idx="1">
                  <c:v>Redes personales fuertes</c:v>
                </c:pt>
                <c:pt idx="2">
                  <c:v>Referencias</c:v>
                </c:pt>
              </c:strCache>
            </c:strRef>
          </c:cat>
          <c:val>
            <c:numRef>
              <c:f>DiagnosticoEmpleabilidad!$U$25:$U$27</c:f>
              <c:numCache>
                <c:formatCode>0.0</c:formatCode>
                <c:ptCount val="3"/>
                <c:pt idx="0">
                  <c:v>40</c:v>
                </c:pt>
                <c:pt idx="1">
                  <c:v>15</c:v>
                </c:pt>
                <c:pt idx="2">
                  <c:v>33.75</c:v>
                </c:pt>
              </c:numCache>
            </c:numRef>
          </c:val>
          <c:extLst>
            <c:ext xmlns:c16="http://schemas.microsoft.com/office/drawing/2014/chart" uri="{C3380CC4-5D6E-409C-BE32-E72D297353CC}">
              <c16:uniqueId val="{00000000-B9DA-4998-9704-EB71ED579913}"/>
            </c:ext>
          </c:extLst>
        </c:ser>
        <c:ser>
          <c:idx val="1"/>
          <c:order val="1"/>
          <c:tx>
            <c:strRef>
              <c:f>DiagnosticoEmpleabilidad!$T$16</c:f>
              <c:strCache>
                <c:ptCount val="1"/>
                <c:pt idx="0">
                  <c:v>Brecha</c:v>
                </c:pt>
              </c:strCache>
            </c:strRef>
          </c:tx>
          <c:spPr>
            <a:solidFill>
              <a:schemeClr val="bg2">
                <a:lumMod val="75000"/>
                <a:alpha val="70000"/>
              </a:schemeClr>
            </a:solidFill>
            <a:ln>
              <a:noFill/>
            </a:ln>
            <a:effectLst/>
          </c:spPr>
          <c:invertIfNegative val="0"/>
          <c:cat>
            <c:strRef>
              <c:f>DiagnosticoEmpleabilidad!$C$25:$C$27</c:f>
              <c:strCache>
                <c:ptCount val="3"/>
                <c:pt idx="0">
                  <c:v>Redes profesionales fuertes</c:v>
                </c:pt>
                <c:pt idx="1">
                  <c:v>Redes personales fuertes</c:v>
                </c:pt>
                <c:pt idx="2">
                  <c:v>Referencias</c:v>
                </c:pt>
              </c:strCache>
            </c:strRef>
          </c:cat>
          <c:val>
            <c:numRef>
              <c:f>DiagnosticoEmpleabilidad!$T$25:$T$27</c:f>
              <c:numCache>
                <c:formatCode>0.0</c:formatCode>
                <c:ptCount val="3"/>
                <c:pt idx="0">
                  <c:v>0</c:v>
                </c:pt>
                <c:pt idx="1">
                  <c:v>0</c:v>
                </c:pt>
                <c:pt idx="2">
                  <c:v>11.25</c:v>
                </c:pt>
              </c:numCache>
            </c:numRef>
          </c:val>
          <c:extLst>
            <c:ext xmlns:c16="http://schemas.microsoft.com/office/drawing/2014/chart" uri="{C3380CC4-5D6E-409C-BE32-E72D297353CC}">
              <c16:uniqueId val="{00000001-B9DA-4998-9704-EB71ED579913}"/>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sz="1800" b="1" i="0" cap="all" baseline="0">
                <a:effectLst/>
              </a:rPr>
              <a:t>Variables </a:t>
            </a:r>
            <a:endParaRPr lang="es-CL">
              <a:effectLst/>
            </a:endParaRPr>
          </a:p>
          <a:p>
            <a:pPr>
              <a:defRPr/>
            </a:pPr>
            <a:r>
              <a:rPr lang="es-CL" sz="1800" b="1" i="0" cap="all" baseline="0">
                <a:effectLst/>
              </a:rPr>
              <a:t>curriculares pro</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DiagnosticoEmpleabilidad!$U$29</c:f>
              <c:strCache>
                <c:ptCount val="1"/>
                <c:pt idx="0">
                  <c:v>Aclanzado por el candidato</c:v>
                </c:pt>
              </c:strCache>
            </c:strRef>
          </c:tx>
          <c:spPr>
            <a:solidFill>
              <a:srgbClr val="FF0000">
                <a:alpha val="70000"/>
              </a:srgbClr>
            </a:solidFill>
            <a:ln>
              <a:noFill/>
            </a:ln>
            <a:effectLst/>
          </c:spPr>
          <c:invertIfNegative val="0"/>
          <c:cat>
            <c:strRef>
              <c:f>DiagnosticoEmpleabilidad!$C$30:$C$34</c:f>
              <c:strCache>
                <c:ptCount val="5"/>
                <c:pt idx="0">
                  <c:v>Nivel Educacional</c:v>
                </c:pt>
                <c:pt idx="1">
                  <c:v>Años de expriencia (Edad)</c:v>
                </c:pt>
                <c:pt idx="2">
                  <c:v>Tiempo desempleado</c:v>
                </c:pt>
                <c:pt idx="3">
                  <c:v>Nivel de inglés</c:v>
                </c:pt>
                <c:pt idx="4">
                  <c:v>Nivel computacional</c:v>
                </c:pt>
              </c:strCache>
            </c:strRef>
          </c:cat>
          <c:val>
            <c:numRef>
              <c:f>DiagnosticoEmpleabilidad!$U$30:$U$34</c:f>
              <c:numCache>
                <c:formatCode>0.0</c:formatCode>
                <c:ptCount val="5"/>
                <c:pt idx="0">
                  <c:v>19.852941176470591</c:v>
                </c:pt>
                <c:pt idx="1">
                  <c:v>13.23529411764706</c:v>
                </c:pt>
                <c:pt idx="2">
                  <c:v>8.8235294117647047</c:v>
                </c:pt>
                <c:pt idx="3">
                  <c:v>15.441176470588236</c:v>
                </c:pt>
                <c:pt idx="4">
                  <c:v>17.647058823529409</c:v>
                </c:pt>
              </c:numCache>
            </c:numRef>
          </c:val>
          <c:extLst>
            <c:ext xmlns:c16="http://schemas.microsoft.com/office/drawing/2014/chart" uri="{C3380CC4-5D6E-409C-BE32-E72D297353CC}">
              <c16:uniqueId val="{00000000-6E28-4980-B57C-A3ED010999FC}"/>
            </c:ext>
          </c:extLst>
        </c:ser>
        <c:ser>
          <c:idx val="1"/>
          <c:order val="1"/>
          <c:tx>
            <c:strRef>
              <c:f>DiagnosticoEmpleabilidad!$T$29</c:f>
              <c:strCache>
                <c:ptCount val="1"/>
                <c:pt idx="0">
                  <c:v>Brecha</c:v>
                </c:pt>
              </c:strCache>
            </c:strRef>
          </c:tx>
          <c:spPr>
            <a:solidFill>
              <a:schemeClr val="bg2">
                <a:lumMod val="75000"/>
                <a:alpha val="70000"/>
              </a:schemeClr>
            </a:solidFill>
            <a:ln>
              <a:noFill/>
            </a:ln>
            <a:effectLst/>
          </c:spPr>
          <c:invertIfNegative val="0"/>
          <c:cat>
            <c:strRef>
              <c:f>DiagnosticoEmpleabilidad!$C$30:$C$34</c:f>
              <c:strCache>
                <c:ptCount val="5"/>
                <c:pt idx="0">
                  <c:v>Nivel Educacional</c:v>
                </c:pt>
                <c:pt idx="1">
                  <c:v>Años de expriencia (Edad)</c:v>
                </c:pt>
                <c:pt idx="2">
                  <c:v>Tiempo desempleado</c:v>
                </c:pt>
                <c:pt idx="3">
                  <c:v>Nivel de inglés</c:v>
                </c:pt>
                <c:pt idx="4">
                  <c:v>Nivel computacional</c:v>
                </c:pt>
              </c:strCache>
            </c:strRef>
          </c:cat>
          <c:val>
            <c:numRef>
              <c:f>DiagnosticoEmpleabilidad!$T$30:$T$34</c:f>
              <c:numCache>
                <c:formatCode>0.0</c:formatCode>
                <c:ptCount val="5"/>
                <c:pt idx="0">
                  <c:v>6.617647058823529</c:v>
                </c:pt>
                <c:pt idx="1">
                  <c:v>4.4117647058823533</c:v>
                </c:pt>
                <c:pt idx="2">
                  <c:v>2.9411764705882355</c:v>
                </c:pt>
                <c:pt idx="3">
                  <c:v>5.1470588235294095</c:v>
                </c:pt>
                <c:pt idx="4">
                  <c:v>5.882352941176471</c:v>
                </c:pt>
              </c:numCache>
            </c:numRef>
          </c:val>
          <c:extLst>
            <c:ext xmlns:c16="http://schemas.microsoft.com/office/drawing/2014/chart" uri="{C3380CC4-5D6E-409C-BE32-E72D297353CC}">
              <c16:uniqueId val="{00000001-6E28-4980-B57C-A3ED010999FC}"/>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sz="1800" b="1" i="0" cap="all" baseline="0">
                <a:effectLst/>
              </a:rPr>
              <a:t>variables </a:t>
            </a:r>
            <a:endParaRPr lang="es-CL">
              <a:effectLst/>
            </a:endParaRPr>
          </a:p>
          <a:p>
            <a:pPr>
              <a:defRPr/>
            </a:pPr>
            <a:r>
              <a:rPr lang="es-CL" sz="1800" b="1" i="0" cap="all" baseline="0">
                <a:effectLst/>
              </a:rPr>
              <a:t>personales pro</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DiagnosticoEmpleabilidad!$U$29</c:f>
              <c:strCache>
                <c:ptCount val="1"/>
                <c:pt idx="0">
                  <c:v>Aclanzado por el candidato</c:v>
                </c:pt>
              </c:strCache>
            </c:strRef>
          </c:tx>
          <c:spPr>
            <a:solidFill>
              <a:srgbClr val="FF0000">
                <a:alpha val="70000"/>
              </a:srgbClr>
            </a:solidFill>
            <a:ln>
              <a:noFill/>
            </a:ln>
            <a:effectLst/>
          </c:spPr>
          <c:invertIfNegative val="0"/>
          <c:cat>
            <c:strRef>
              <c:f>DiagnosticoEmpleabilidad!$C$35:$C$37</c:f>
              <c:strCache>
                <c:ptCount val="3"/>
                <c:pt idx="0">
                  <c:v>Nivel de autoeficacia EAG</c:v>
                </c:pt>
                <c:pt idx="1">
                  <c:v>Nivel de activación</c:v>
                </c:pt>
                <c:pt idx="2">
                  <c:v>Disposición al programa</c:v>
                </c:pt>
              </c:strCache>
            </c:strRef>
          </c:cat>
          <c:val>
            <c:numRef>
              <c:f>DiagnosticoEmpleabilidad!$U$35:$U$37</c:f>
              <c:numCache>
                <c:formatCode>0.0</c:formatCode>
                <c:ptCount val="3"/>
                <c:pt idx="0">
                  <c:v>28.125</c:v>
                </c:pt>
                <c:pt idx="1">
                  <c:v>21.875</c:v>
                </c:pt>
                <c:pt idx="2">
                  <c:v>25</c:v>
                </c:pt>
              </c:numCache>
            </c:numRef>
          </c:val>
          <c:extLst>
            <c:ext xmlns:c16="http://schemas.microsoft.com/office/drawing/2014/chart" uri="{C3380CC4-5D6E-409C-BE32-E72D297353CC}">
              <c16:uniqueId val="{00000000-39B4-4730-8EB7-2732ED10E365}"/>
            </c:ext>
          </c:extLst>
        </c:ser>
        <c:ser>
          <c:idx val="1"/>
          <c:order val="1"/>
          <c:tx>
            <c:strRef>
              <c:f>DiagnosticoEmpleabilidad!$T$29</c:f>
              <c:strCache>
                <c:ptCount val="1"/>
                <c:pt idx="0">
                  <c:v>Brecha</c:v>
                </c:pt>
              </c:strCache>
            </c:strRef>
          </c:tx>
          <c:spPr>
            <a:solidFill>
              <a:schemeClr val="bg2">
                <a:lumMod val="75000"/>
                <a:alpha val="70000"/>
              </a:schemeClr>
            </a:solidFill>
            <a:ln>
              <a:noFill/>
            </a:ln>
            <a:effectLst/>
          </c:spPr>
          <c:invertIfNegative val="0"/>
          <c:cat>
            <c:strRef>
              <c:f>DiagnosticoEmpleabilidad!$C$35:$C$37</c:f>
              <c:strCache>
                <c:ptCount val="3"/>
                <c:pt idx="0">
                  <c:v>Nivel de autoeficacia EAG</c:v>
                </c:pt>
                <c:pt idx="1">
                  <c:v>Nivel de activación</c:v>
                </c:pt>
                <c:pt idx="2">
                  <c:v>Disposición al programa</c:v>
                </c:pt>
              </c:strCache>
            </c:strRef>
          </c:cat>
          <c:val>
            <c:numRef>
              <c:f>DiagnosticoEmpleabilidad!$T$35:$T$37</c:f>
              <c:numCache>
                <c:formatCode>0.0</c:formatCode>
                <c:ptCount val="3"/>
                <c:pt idx="0">
                  <c:v>9.375</c:v>
                </c:pt>
                <c:pt idx="1">
                  <c:v>7.2916666666666679</c:v>
                </c:pt>
                <c:pt idx="2">
                  <c:v>8.3333333333333286</c:v>
                </c:pt>
              </c:numCache>
            </c:numRef>
          </c:val>
          <c:extLst>
            <c:ext xmlns:c16="http://schemas.microsoft.com/office/drawing/2014/chart" uri="{C3380CC4-5D6E-409C-BE32-E72D297353CC}">
              <c16:uniqueId val="{00000001-39B4-4730-8EB7-2732ED10E365}"/>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cap="all" baseline="0">
                <a:effectLst/>
              </a:rPr>
              <a:t>variables </a:t>
            </a:r>
            <a:endParaRPr lang="es-CL">
              <a:effectLst/>
            </a:endParaRPr>
          </a:p>
          <a:p>
            <a:pPr>
              <a:defRPr/>
            </a:pPr>
            <a:r>
              <a:rPr lang="en-US" sz="1800" b="1" i="0" cap="all" baseline="0">
                <a:effectLst/>
              </a:rPr>
              <a:t>networking pro</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DiagnosticoEmpleabilidad!$U$29</c:f>
              <c:strCache>
                <c:ptCount val="1"/>
                <c:pt idx="0">
                  <c:v>Aclanzado por el candidato</c:v>
                </c:pt>
              </c:strCache>
            </c:strRef>
          </c:tx>
          <c:spPr>
            <a:solidFill>
              <a:srgbClr val="FF0000">
                <a:alpha val="70000"/>
              </a:srgbClr>
            </a:solidFill>
            <a:ln>
              <a:noFill/>
            </a:ln>
            <a:effectLst/>
          </c:spPr>
          <c:invertIfNegative val="0"/>
          <c:cat>
            <c:strRef>
              <c:f>DiagnosticoEmpleabilidad!$C$38:$C$40</c:f>
              <c:strCache>
                <c:ptCount val="3"/>
                <c:pt idx="0">
                  <c:v>Redes profesionales fuertes</c:v>
                </c:pt>
                <c:pt idx="1">
                  <c:v>Redes personales fuertes</c:v>
                </c:pt>
                <c:pt idx="2">
                  <c:v>Referencias</c:v>
                </c:pt>
              </c:strCache>
            </c:strRef>
          </c:cat>
          <c:val>
            <c:numRef>
              <c:f>DiagnosticoEmpleabilidad!$U$38:$U$40</c:f>
              <c:numCache>
                <c:formatCode>0.0</c:formatCode>
                <c:ptCount val="3"/>
                <c:pt idx="0">
                  <c:v>30.000000000000004</c:v>
                </c:pt>
                <c:pt idx="1">
                  <c:v>11.249999999999998</c:v>
                </c:pt>
                <c:pt idx="2">
                  <c:v>33.75</c:v>
                </c:pt>
              </c:numCache>
            </c:numRef>
          </c:val>
          <c:extLst>
            <c:ext xmlns:c16="http://schemas.microsoft.com/office/drawing/2014/chart" uri="{C3380CC4-5D6E-409C-BE32-E72D297353CC}">
              <c16:uniqueId val="{00000000-F54E-44B5-BC05-F035553A0A55}"/>
            </c:ext>
          </c:extLst>
        </c:ser>
        <c:ser>
          <c:idx val="1"/>
          <c:order val="1"/>
          <c:tx>
            <c:strRef>
              <c:f>DiagnosticoEmpleabilidad!$T$29</c:f>
              <c:strCache>
                <c:ptCount val="1"/>
                <c:pt idx="0">
                  <c:v>Brecha</c:v>
                </c:pt>
              </c:strCache>
            </c:strRef>
          </c:tx>
          <c:spPr>
            <a:solidFill>
              <a:schemeClr val="bg2">
                <a:lumMod val="75000"/>
                <a:alpha val="70000"/>
              </a:schemeClr>
            </a:solidFill>
            <a:ln>
              <a:noFill/>
            </a:ln>
            <a:effectLst/>
          </c:spPr>
          <c:invertIfNegative val="0"/>
          <c:cat>
            <c:strRef>
              <c:f>DiagnosticoEmpleabilidad!$C$38:$C$40</c:f>
              <c:strCache>
                <c:ptCount val="3"/>
                <c:pt idx="0">
                  <c:v>Redes profesionales fuertes</c:v>
                </c:pt>
                <c:pt idx="1">
                  <c:v>Redes personales fuertes</c:v>
                </c:pt>
                <c:pt idx="2">
                  <c:v>Referencias</c:v>
                </c:pt>
              </c:strCache>
            </c:strRef>
          </c:cat>
          <c:val>
            <c:numRef>
              <c:f>DiagnosticoEmpleabilidad!$T$38:$T$40</c:f>
              <c:numCache>
                <c:formatCode>0.0</c:formatCode>
                <c:ptCount val="3"/>
                <c:pt idx="0">
                  <c:v>9.9999999999999964</c:v>
                </c:pt>
                <c:pt idx="1">
                  <c:v>3.7500000000000018</c:v>
                </c:pt>
                <c:pt idx="2">
                  <c:v>11.25</c:v>
                </c:pt>
              </c:numCache>
            </c:numRef>
          </c:val>
          <c:extLst>
            <c:ext xmlns:c16="http://schemas.microsoft.com/office/drawing/2014/chart" uri="{C3380CC4-5D6E-409C-BE32-E72D297353CC}">
              <c16:uniqueId val="{00000001-F54E-44B5-BC05-F035553A0A55}"/>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sz="1800" b="1" i="0" cap="all" baseline="0">
                <a:effectLst/>
              </a:rPr>
              <a:t>Variables </a:t>
            </a:r>
            <a:endParaRPr lang="es-CL">
              <a:effectLst/>
            </a:endParaRPr>
          </a:p>
          <a:p>
            <a:pPr>
              <a:defRPr/>
            </a:pPr>
            <a:r>
              <a:rPr lang="es-CL" sz="1800" b="1" i="0" cap="all" baseline="0">
                <a:effectLst/>
              </a:rPr>
              <a:t>curriculares adm</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DiagnosticoEmpleabilidad!$U$42</c:f>
              <c:strCache>
                <c:ptCount val="1"/>
                <c:pt idx="0">
                  <c:v>Aclanzado por el candidato</c:v>
                </c:pt>
              </c:strCache>
            </c:strRef>
          </c:tx>
          <c:spPr>
            <a:solidFill>
              <a:srgbClr val="FF0000">
                <a:alpha val="70000"/>
              </a:srgbClr>
            </a:solidFill>
            <a:ln>
              <a:noFill/>
            </a:ln>
            <a:effectLst/>
          </c:spPr>
          <c:invertIfNegative val="0"/>
          <c:cat>
            <c:strRef>
              <c:f>DiagnosticoEmpleabilidad!$C$43:$C$47</c:f>
              <c:strCache>
                <c:ptCount val="5"/>
                <c:pt idx="0">
                  <c:v>Nivel Educacional</c:v>
                </c:pt>
                <c:pt idx="1">
                  <c:v>Años de expriencia (Edad)</c:v>
                </c:pt>
                <c:pt idx="2">
                  <c:v>Tiempo desempleado</c:v>
                </c:pt>
                <c:pt idx="3">
                  <c:v>Nivel de inglés</c:v>
                </c:pt>
                <c:pt idx="4">
                  <c:v>Nivel computacional</c:v>
                </c:pt>
              </c:strCache>
            </c:strRef>
          </c:cat>
          <c:val>
            <c:numRef>
              <c:f>DiagnosticoEmpleabilidad!$U$43:$U$47</c:f>
              <c:numCache>
                <c:formatCode>0.0</c:formatCode>
                <c:ptCount val="5"/>
                <c:pt idx="0">
                  <c:v>20.454545454545453</c:v>
                </c:pt>
                <c:pt idx="1">
                  <c:v>27.27272727272727</c:v>
                </c:pt>
                <c:pt idx="2">
                  <c:v>13.636363636363635</c:v>
                </c:pt>
                <c:pt idx="3">
                  <c:v>0</c:v>
                </c:pt>
                <c:pt idx="4">
                  <c:v>18.181818181818183</c:v>
                </c:pt>
              </c:numCache>
            </c:numRef>
          </c:val>
          <c:extLst>
            <c:ext xmlns:c16="http://schemas.microsoft.com/office/drawing/2014/chart" uri="{C3380CC4-5D6E-409C-BE32-E72D297353CC}">
              <c16:uniqueId val="{00000000-94E0-47B5-A5A1-D7AEFF003CB2}"/>
            </c:ext>
          </c:extLst>
        </c:ser>
        <c:ser>
          <c:idx val="1"/>
          <c:order val="1"/>
          <c:tx>
            <c:strRef>
              <c:f>DiagnosticoEmpleabilidad!$T$42</c:f>
              <c:strCache>
                <c:ptCount val="1"/>
                <c:pt idx="0">
                  <c:v>Brecha</c:v>
                </c:pt>
              </c:strCache>
            </c:strRef>
          </c:tx>
          <c:spPr>
            <a:solidFill>
              <a:schemeClr val="bg2">
                <a:lumMod val="75000"/>
                <a:alpha val="70000"/>
              </a:schemeClr>
            </a:solidFill>
            <a:ln>
              <a:noFill/>
            </a:ln>
            <a:effectLst/>
          </c:spPr>
          <c:invertIfNegative val="0"/>
          <c:cat>
            <c:strRef>
              <c:f>DiagnosticoEmpleabilidad!$C$43:$C$47</c:f>
              <c:strCache>
                <c:ptCount val="5"/>
                <c:pt idx="0">
                  <c:v>Nivel Educacional</c:v>
                </c:pt>
                <c:pt idx="1">
                  <c:v>Años de expriencia (Edad)</c:v>
                </c:pt>
                <c:pt idx="2">
                  <c:v>Tiempo desempleado</c:v>
                </c:pt>
                <c:pt idx="3">
                  <c:v>Nivel de inglés</c:v>
                </c:pt>
                <c:pt idx="4">
                  <c:v>Nivel computacional</c:v>
                </c:pt>
              </c:strCache>
            </c:strRef>
          </c:cat>
          <c:val>
            <c:numRef>
              <c:f>DiagnosticoEmpleabilidad!$T$43:$T$47</c:f>
              <c:numCache>
                <c:formatCode>0.0</c:formatCode>
                <c:ptCount val="5"/>
                <c:pt idx="0">
                  <c:v>6.8181818181818166</c:v>
                </c:pt>
                <c:pt idx="1">
                  <c:v>9.090909090909097</c:v>
                </c:pt>
                <c:pt idx="2">
                  <c:v>4.5454545454545485</c:v>
                </c:pt>
                <c:pt idx="3">
                  <c:v>0</c:v>
                </c:pt>
                <c:pt idx="4">
                  <c:v>0</c:v>
                </c:pt>
              </c:numCache>
            </c:numRef>
          </c:val>
          <c:extLst>
            <c:ext xmlns:c16="http://schemas.microsoft.com/office/drawing/2014/chart" uri="{C3380CC4-5D6E-409C-BE32-E72D297353CC}">
              <c16:uniqueId val="{00000001-94E0-47B5-A5A1-D7AEFF003CB2}"/>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min val="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CL" sz="1800" b="1" i="0" cap="all" baseline="0">
                <a:effectLst/>
              </a:rPr>
              <a:t>variables </a:t>
            </a:r>
            <a:endParaRPr lang="es-CL">
              <a:effectLst/>
            </a:endParaRPr>
          </a:p>
          <a:p>
            <a:pPr>
              <a:defRPr/>
            </a:pPr>
            <a:r>
              <a:rPr lang="es-CL" sz="1800" b="1" i="0" cap="all" baseline="0">
                <a:effectLst/>
              </a:rPr>
              <a:t>personales adm</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DiagnosticoEmpleabilidad!$U$42</c:f>
              <c:strCache>
                <c:ptCount val="1"/>
                <c:pt idx="0">
                  <c:v>Aclanzado por el candidato</c:v>
                </c:pt>
              </c:strCache>
            </c:strRef>
          </c:tx>
          <c:spPr>
            <a:solidFill>
              <a:srgbClr val="FF0000">
                <a:alpha val="70000"/>
              </a:srgbClr>
            </a:solidFill>
            <a:ln>
              <a:noFill/>
            </a:ln>
            <a:effectLst/>
          </c:spPr>
          <c:invertIfNegative val="0"/>
          <c:cat>
            <c:strRef>
              <c:f>DiagnosticoEmpleabilidad!$C$48:$C$50</c:f>
              <c:strCache>
                <c:ptCount val="3"/>
                <c:pt idx="0">
                  <c:v>Nivel de autoeficacia EAG</c:v>
                </c:pt>
                <c:pt idx="1">
                  <c:v>Nivel de activación</c:v>
                </c:pt>
                <c:pt idx="2">
                  <c:v>Disposición al programa</c:v>
                </c:pt>
              </c:strCache>
            </c:strRef>
          </c:cat>
          <c:val>
            <c:numRef>
              <c:f>DiagnosticoEmpleabilidad!$U$48:$U$50</c:f>
              <c:numCache>
                <c:formatCode>0.0</c:formatCode>
                <c:ptCount val="3"/>
                <c:pt idx="0">
                  <c:v>28.125</c:v>
                </c:pt>
                <c:pt idx="1">
                  <c:v>21.875</c:v>
                </c:pt>
                <c:pt idx="2">
                  <c:v>25</c:v>
                </c:pt>
              </c:numCache>
            </c:numRef>
          </c:val>
          <c:extLst>
            <c:ext xmlns:c16="http://schemas.microsoft.com/office/drawing/2014/chart" uri="{C3380CC4-5D6E-409C-BE32-E72D297353CC}">
              <c16:uniqueId val="{00000000-B4A2-40CB-8DB7-29CC013724AD}"/>
            </c:ext>
          </c:extLst>
        </c:ser>
        <c:ser>
          <c:idx val="1"/>
          <c:order val="1"/>
          <c:tx>
            <c:strRef>
              <c:f>DiagnosticoEmpleabilidad!$T$42</c:f>
              <c:strCache>
                <c:ptCount val="1"/>
                <c:pt idx="0">
                  <c:v>Brecha</c:v>
                </c:pt>
              </c:strCache>
            </c:strRef>
          </c:tx>
          <c:spPr>
            <a:solidFill>
              <a:schemeClr val="bg2">
                <a:lumMod val="75000"/>
                <a:alpha val="70000"/>
              </a:schemeClr>
            </a:solidFill>
            <a:ln>
              <a:noFill/>
            </a:ln>
            <a:effectLst/>
          </c:spPr>
          <c:invertIfNegative val="0"/>
          <c:cat>
            <c:strRef>
              <c:f>DiagnosticoEmpleabilidad!$C$48:$C$50</c:f>
              <c:strCache>
                <c:ptCount val="3"/>
                <c:pt idx="0">
                  <c:v>Nivel de autoeficacia EAG</c:v>
                </c:pt>
                <c:pt idx="1">
                  <c:v>Nivel de activación</c:v>
                </c:pt>
                <c:pt idx="2">
                  <c:v>Disposición al programa</c:v>
                </c:pt>
              </c:strCache>
            </c:strRef>
          </c:cat>
          <c:val>
            <c:numRef>
              <c:f>DiagnosticoEmpleabilidad!$T$48:$T$50</c:f>
              <c:numCache>
                <c:formatCode>0.0</c:formatCode>
                <c:ptCount val="3"/>
                <c:pt idx="0">
                  <c:v>9.375</c:v>
                </c:pt>
                <c:pt idx="1">
                  <c:v>7.2916666666666679</c:v>
                </c:pt>
                <c:pt idx="2">
                  <c:v>8.3333333333333286</c:v>
                </c:pt>
              </c:numCache>
            </c:numRef>
          </c:val>
          <c:extLst>
            <c:ext xmlns:c16="http://schemas.microsoft.com/office/drawing/2014/chart" uri="{C3380CC4-5D6E-409C-BE32-E72D297353CC}">
              <c16:uniqueId val="{00000001-B4A2-40CB-8DB7-29CC013724AD}"/>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min val="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cap="all" baseline="0">
                <a:effectLst/>
              </a:rPr>
              <a:t>variables </a:t>
            </a:r>
            <a:endParaRPr lang="es-CL">
              <a:effectLst/>
            </a:endParaRPr>
          </a:p>
          <a:p>
            <a:pPr>
              <a:defRPr/>
            </a:pPr>
            <a:r>
              <a:rPr lang="en-US" sz="1800" b="1" i="0" cap="all" baseline="0">
                <a:effectLst/>
              </a:rPr>
              <a:t>networking adm</a:t>
            </a:r>
            <a:endParaRPr lang="es-CL">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stacked"/>
        <c:varyColors val="0"/>
        <c:ser>
          <c:idx val="0"/>
          <c:order val="0"/>
          <c:tx>
            <c:strRef>
              <c:f>DiagnosticoEmpleabilidad!$U$42</c:f>
              <c:strCache>
                <c:ptCount val="1"/>
                <c:pt idx="0">
                  <c:v>Aclanzado por el candidato</c:v>
                </c:pt>
              </c:strCache>
            </c:strRef>
          </c:tx>
          <c:spPr>
            <a:solidFill>
              <a:srgbClr val="FF0000">
                <a:alpha val="70000"/>
              </a:srgbClr>
            </a:solidFill>
            <a:ln>
              <a:noFill/>
            </a:ln>
            <a:effectLst/>
          </c:spPr>
          <c:invertIfNegative val="0"/>
          <c:cat>
            <c:strRef>
              <c:f>DiagnosticoEmpleabilidad!$C$51:$C$53</c:f>
              <c:strCache>
                <c:ptCount val="3"/>
                <c:pt idx="0">
                  <c:v>Redes profesionales fuertes</c:v>
                </c:pt>
                <c:pt idx="1">
                  <c:v>Redes personales fuertes</c:v>
                </c:pt>
                <c:pt idx="2">
                  <c:v>Referencias</c:v>
                </c:pt>
              </c:strCache>
            </c:strRef>
          </c:cat>
          <c:val>
            <c:numRef>
              <c:f>DiagnosticoEmpleabilidad!$U$51:$U$53</c:f>
              <c:numCache>
                <c:formatCode>0.0</c:formatCode>
                <c:ptCount val="3"/>
                <c:pt idx="0">
                  <c:v>30.000000000000004</c:v>
                </c:pt>
                <c:pt idx="1">
                  <c:v>11.249999999999998</c:v>
                </c:pt>
                <c:pt idx="2">
                  <c:v>33.75</c:v>
                </c:pt>
              </c:numCache>
            </c:numRef>
          </c:val>
          <c:extLst>
            <c:ext xmlns:c16="http://schemas.microsoft.com/office/drawing/2014/chart" uri="{C3380CC4-5D6E-409C-BE32-E72D297353CC}">
              <c16:uniqueId val="{00000000-83B6-4659-B033-0988BE4B600F}"/>
            </c:ext>
          </c:extLst>
        </c:ser>
        <c:ser>
          <c:idx val="1"/>
          <c:order val="1"/>
          <c:tx>
            <c:strRef>
              <c:f>DiagnosticoEmpleabilidad!$T$42</c:f>
              <c:strCache>
                <c:ptCount val="1"/>
                <c:pt idx="0">
                  <c:v>Brecha</c:v>
                </c:pt>
              </c:strCache>
            </c:strRef>
          </c:tx>
          <c:spPr>
            <a:solidFill>
              <a:schemeClr val="bg2">
                <a:lumMod val="90000"/>
                <a:alpha val="70000"/>
              </a:schemeClr>
            </a:solidFill>
            <a:ln>
              <a:noFill/>
            </a:ln>
            <a:effectLst/>
          </c:spPr>
          <c:invertIfNegative val="0"/>
          <c:cat>
            <c:strRef>
              <c:f>DiagnosticoEmpleabilidad!$C$51:$C$53</c:f>
              <c:strCache>
                <c:ptCount val="3"/>
                <c:pt idx="0">
                  <c:v>Redes profesionales fuertes</c:v>
                </c:pt>
                <c:pt idx="1">
                  <c:v>Redes personales fuertes</c:v>
                </c:pt>
                <c:pt idx="2">
                  <c:v>Referencias</c:v>
                </c:pt>
              </c:strCache>
            </c:strRef>
          </c:cat>
          <c:val>
            <c:numRef>
              <c:f>DiagnosticoEmpleabilidad!$T$51:$T$53</c:f>
              <c:numCache>
                <c:formatCode>0.0</c:formatCode>
                <c:ptCount val="3"/>
                <c:pt idx="0">
                  <c:v>9.9999999999999964</c:v>
                </c:pt>
                <c:pt idx="1">
                  <c:v>3.7500000000000018</c:v>
                </c:pt>
                <c:pt idx="2">
                  <c:v>11.25</c:v>
                </c:pt>
              </c:numCache>
            </c:numRef>
          </c:val>
          <c:extLst>
            <c:ext xmlns:c16="http://schemas.microsoft.com/office/drawing/2014/chart" uri="{C3380CC4-5D6E-409C-BE32-E72D297353CC}">
              <c16:uniqueId val="{00000001-83B6-4659-B033-0988BE4B600F}"/>
            </c:ext>
          </c:extLst>
        </c:ser>
        <c:dLbls>
          <c:showLegendKey val="0"/>
          <c:showVal val="0"/>
          <c:showCatName val="0"/>
          <c:showSerName val="0"/>
          <c:showPercent val="0"/>
          <c:showBubbleSize val="0"/>
        </c:dLbls>
        <c:gapWidth val="50"/>
        <c:overlap val="100"/>
        <c:axId val="1187798367"/>
        <c:axId val="1855314399"/>
      </c:barChart>
      <c:catAx>
        <c:axId val="118779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5314399"/>
        <c:crosses val="autoZero"/>
        <c:auto val="1"/>
        <c:lblAlgn val="ctr"/>
        <c:lblOffset val="100"/>
        <c:noMultiLvlLbl val="0"/>
      </c:catAx>
      <c:valAx>
        <c:axId val="1855314399"/>
        <c:scaling>
          <c:orientation val="minMax"/>
          <c:max val="60"/>
          <c:min val="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779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25</xdr:col>
      <xdr:colOff>212975</xdr:colOff>
      <xdr:row>15</xdr:row>
      <xdr:rowOff>21404</xdr:rowOff>
    </xdr:from>
    <xdr:to>
      <xdr:col>33</xdr:col>
      <xdr:colOff>545815</xdr:colOff>
      <xdr:row>27</xdr:row>
      <xdr:rowOff>32107</xdr:rowOff>
    </xdr:to>
    <xdr:graphicFrame macro="">
      <xdr:nvGraphicFramePr>
        <xdr:cNvPr id="18" name="Gráfico 17">
          <a:extLst>
            <a:ext uri="{FF2B5EF4-FFF2-40B4-BE49-F238E27FC236}">
              <a16:creationId xmlns:a16="http://schemas.microsoft.com/office/drawing/2014/main" id="{681916CF-3CD2-49A4-B41E-97405D872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10701</xdr:colOff>
      <xdr:row>15</xdr:row>
      <xdr:rowOff>42809</xdr:rowOff>
    </xdr:from>
    <xdr:to>
      <xdr:col>38</xdr:col>
      <xdr:colOff>181939</xdr:colOff>
      <xdr:row>27</xdr:row>
      <xdr:rowOff>53512</xdr:rowOff>
    </xdr:to>
    <xdr:graphicFrame macro="">
      <xdr:nvGraphicFramePr>
        <xdr:cNvPr id="4" name="Gráfico 3">
          <a:extLst>
            <a:ext uri="{FF2B5EF4-FFF2-40B4-BE49-F238E27FC236}">
              <a16:creationId xmlns:a16="http://schemas.microsoft.com/office/drawing/2014/main" id="{A741D837-D1F4-47D8-AF4B-BE94B9514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267556</xdr:colOff>
      <xdr:row>15</xdr:row>
      <xdr:rowOff>42809</xdr:rowOff>
    </xdr:from>
    <xdr:to>
      <xdr:col>42</xdr:col>
      <xdr:colOff>438794</xdr:colOff>
      <xdr:row>27</xdr:row>
      <xdr:rowOff>53512</xdr:rowOff>
    </xdr:to>
    <xdr:graphicFrame macro="">
      <xdr:nvGraphicFramePr>
        <xdr:cNvPr id="6" name="Gráfico 5">
          <a:extLst>
            <a:ext uri="{FF2B5EF4-FFF2-40B4-BE49-F238E27FC236}">
              <a16:creationId xmlns:a16="http://schemas.microsoft.com/office/drawing/2014/main" id="{EA390B56-7D69-4D9A-9551-B56634A29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181938</xdr:colOff>
      <xdr:row>28</xdr:row>
      <xdr:rowOff>0</xdr:rowOff>
    </xdr:from>
    <xdr:to>
      <xdr:col>33</xdr:col>
      <xdr:colOff>514778</xdr:colOff>
      <xdr:row>40</xdr:row>
      <xdr:rowOff>10703</xdr:rowOff>
    </xdr:to>
    <xdr:graphicFrame macro="">
      <xdr:nvGraphicFramePr>
        <xdr:cNvPr id="7" name="Gráfico 6">
          <a:extLst>
            <a:ext uri="{FF2B5EF4-FFF2-40B4-BE49-F238E27FC236}">
              <a16:creationId xmlns:a16="http://schemas.microsoft.com/office/drawing/2014/main" id="{C1145666-1D7A-4CEB-96A6-4B49CF720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739524</xdr:colOff>
      <xdr:row>28</xdr:row>
      <xdr:rowOff>21405</xdr:rowOff>
    </xdr:from>
    <xdr:to>
      <xdr:col>38</xdr:col>
      <xdr:colOff>150902</xdr:colOff>
      <xdr:row>40</xdr:row>
      <xdr:rowOff>32108</xdr:rowOff>
    </xdr:to>
    <xdr:graphicFrame macro="">
      <xdr:nvGraphicFramePr>
        <xdr:cNvPr id="8" name="Gráfico 7">
          <a:extLst>
            <a:ext uri="{FF2B5EF4-FFF2-40B4-BE49-F238E27FC236}">
              <a16:creationId xmlns:a16="http://schemas.microsoft.com/office/drawing/2014/main" id="{E75A32FA-B675-4522-B624-0253BF625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236519</xdr:colOff>
      <xdr:row>28</xdr:row>
      <xdr:rowOff>21405</xdr:rowOff>
    </xdr:from>
    <xdr:to>
      <xdr:col>42</xdr:col>
      <xdr:colOff>407757</xdr:colOff>
      <xdr:row>40</xdr:row>
      <xdr:rowOff>32108</xdr:rowOff>
    </xdr:to>
    <xdr:graphicFrame macro="">
      <xdr:nvGraphicFramePr>
        <xdr:cNvPr id="9" name="Gráfico 8">
          <a:extLst>
            <a:ext uri="{FF2B5EF4-FFF2-40B4-BE49-F238E27FC236}">
              <a16:creationId xmlns:a16="http://schemas.microsoft.com/office/drawing/2014/main" id="{D04382B5-09E1-4D4A-96E2-FA58731D8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192641</xdr:colOff>
      <xdr:row>40</xdr:row>
      <xdr:rowOff>181938</xdr:rowOff>
    </xdr:from>
    <xdr:to>
      <xdr:col>33</xdr:col>
      <xdr:colOff>525481</xdr:colOff>
      <xdr:row>52</xdr:row>
      <xdr:rowOff>192641</xdr:rowOff>
    </xdr:to>
    <xdr:graphicFrame macro="">
      <xdr:nvGraphicFramePr>
        <xdr:cNvPr id="10" name="Gráfico 9">
          <a:extLst>
            <a:ext uri="{FF2B5EF4-FFF2-40B4-BE49-F238E27FC236}">
              <a16:creationId xmlns:a16="http://schemas.microsoft.com/office/drawing/2014/main" id="{9CF3EEA4-D844-4CC9-B0A4-692108A84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750227</xdr:colOff>
      <xdr:row>41</xdr:row>
      <xdr:rowOff>0</xdr:rowOff>
    </xdr:from>
    <xdr:to>
      <xdr:col>38</xdr:col>
      <xdr:colOff>161605</xdr:colOff>
      <xdr:row>53</xdr:row>
      <xdr:rowOff>10703</xdr:rowOff>
    </xdr:to>
    <xdr:graphicFrame macro="">
      <xdr:nvGraphicFramePr>
        <xdr:cNvPr id="11" name="Gráfico 10">
          <a:extLst>
            <a:ext uri="{FF2B5EF4-FFF2-40B4-BE49-F238E27FC236}">
              <a16:creationId xmlns:a16="http://schemas.microsoft.com/office/drawing/2014/main" id="{AEC1E3C5-45ED-4B2B-9B88-AAA034FB6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247222</xdr:colOff>
      <xdr:row>41</xdr:row>
      <xdr:rowOff>0</xdr:rowOff>
    </xdr:from>
    <xdr:to>
      <xdr:col>42</xdr:col>
      <xdr:colOff>418460</xdr:colOff>
      <xdr:row>53</xdr:row>
      <xdr:rowOff>10703</xdr:rowOff>
    </xdr:to>
    <xdr:graphicFrame macro="">
      <xdr:nvGraphicFramePr>
        <xdr:cNvPr id="12" name="Gráfico 11">
          <a:extLst>
            <a:ext uri="{FF2B5EF4-FFF2-40B4-BE49-F238E27FC236}">
              <a16:creationId xmlns:a16="http://schemas.microsoft.com/office/drawing/2014/main" id="{692C5E29-119B-4FF0-AAB4-0F284EBAC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138058</xdr:colOff>
      <xdr:row>0</xdr:row>
      <xdr:rowOff>190928</xdr:rowOff>
    </xdr:from>
    <xdr:to>
      <xdr:col>19</xdr:col>
      <xdr:colOff>866882</xdr:colOff>
      <xdr:row>12</xdr:row>
      <xdr:rowOff>162246</xdr:rowOff>
    </xdr:to>
    <xdr:graphicFrame macro="">
      <xdr:nvGraphicFramePr>
        <xdr:cNvPr id="2" name="Gráfico 1">
          <a:extLst>
            <a:ext uri="{FF2B5EF4-FFF2-40B4-BE49-F238E27FC236}">
              <a16:creationId xmlns:a16="http://schemas.microsoft.com/office/drawing/2014/main" id="{B8A3528D-B5B2-44CC-98B0-EEDC9A8D1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181938</xdr:colOff>
      <xdr:row>53</xdr:row>
      <xdr:rowOff>171237</xdr:rowOff>
    </xdr:from>
    <xdr:to>
      <xdr:col>33</xdr:col>
      <xdr:colOff>514778</xdr:colOff>
      <xdr:row>68</xdr:row>
      <xdr:rowOff>2</xdr:rowOff>
    </xdr:to>
    <xdr:graphicFrame macro="">
      <xdr:nvGraphicFramePr>
        <xdr:cNvPr id="15" name="Gráfico 14">
          <a:extLst>
            <a:ext uri="{FF2B5EF4-FFF2-40B4-BE49-F238E27FC236}">
              <a16:creationId xmlns:a16="http://schemas.microsoft.com/office/drawing/2014/main" id="{53D929E4-8801-4184-BA3C-FCF5801D5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sence.gob.cl/personas/cursos-en-linea" TargetMode="External"/><Relationship Id="rId3" Type="http://schemas.openxmlformats.org/officeDocument/2006/relationships/hyperlink" Target="http://uconline.uc.cl/" TargetMode="External"/><Relationship Id="rId7" Type="http://schemas.openxmlformats.org/officeDocument/2006/relationships/hyperlink" Target="https://www.fundacioncades.cl/postula-a-cursos/" TargetMode="External"/><Relationship Id="rId2" Type="http://schemas.openxmlformats.org/officeDocument/2006/relationships/hyperlink" Target="http://eleternoestudiante.com/harvard-cursos-online-gratis-2020/" TargetMode="External"/><Relationship Id="rId1" Type="http://schemas.openxmlformats.org/officeDocument/2006/relationships/hyperlink" Target="http://coursera.org/" TargetMode="External"/><Relationship Id="rId6" Type="http://schemas.openxmlformats.org/officeDocument/2006/relationships/hyperlink" Target="https://www.bne.cl/listado-omil" TargetMode="External"/><Relationship Id="rId5" Type="http://schemas.openxmlformats.org/officeDocument/2006/relationships/hyperlink" Target="https://eligemejor.sence.cl/BuscarCursoNuevo/PorPrograma" TargetMode="External"/><Relationship Id="rId4" Type="http://schemas.openxmlformats.org/officeDocument/2006/relationships/hyperlink" Target="https://cursando.cl/cursos-online-gratis/universidad-de-chile" TargetMode="External"/><Relationship Id="rId9" Type="http://schemas.openxmlformats.org/officeDocument/2006/relationships/hyperlink" Target="https://capacitacion.sercotec.cl/portal/curs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DB2F-9F10-45BB-B8FC-06D17E2C1044}">
  <dimension ref="A1:AA95"/>
  <sheetViews>
    <sheetView showGridLines="0" zoomScale="115" zoomScaleNormal="115" workbookViewId="0">
      <selection activeCell="Z9" sqref="Z9"/>
    </sheetView>
  </sheetViews>
  <sheetFormatPr baseColWidth="10" defaultRowHeight="15"/>
  <cols>
    <col min="1" max="1" width="24.33203125" customWidth="1"/>
    <col min="2" max="2" width="12.5" customWidth="1"/>
    <col min="3" max="3" width="48.5" customWidth="1"/>
    <col min="4" max="4" width="27.5" customWidth="1"/>
    <col min="5" max="9" width="27.5" style="4" customWidth="1"/>
    <col min="10" max="10" width="22.83203125" style="4" customWidth="1"/>
    <col min="11" max="15" width="7.5" customWidth="1"/>
    <col min="16" max="21" width="14.1640625" customWidth="1"/>
    <col min="22" max="22" width="22.5" style="4" customWidth="1"/>
    <col min="23" max="25" width="22.5" customWidth="1"/>
    <col min="26" max="27" width="15.5" style="4" customWidth="1"/>
    <col min="28" max="28" width="16.5" customWidth="1"/>
    <col min="29" max="31" width="4.6640625" customWidth="1"/>
  </cols>
  <sheetData>
    <row r="1" spans="1:25" ht="16" thickBot="1"/>
    <row r="2" spans="1:25" ht="34.5" customHeight="1" thickBot="1">
      <c r="A2" s="83" t="s">
        <v>117</v>
      </c>
      <c r="B2" s="84" t="s">
        <v>115</v>
      </c>
      <c r="C2" s="85" t="s">
        <v>116</v>
      </c>
      <c r="D2" s="84" t="s">
        <v>112</v>
      </c>
      <c r="E2" s="84" t="s">
        <v>113</v>
      </c>
      <c r="F2" s="90" t="s">
        <v>122</v>
      </c>
    </row>
    <row r="3" spans="1:25">
      <c r="A3" s="154" t="s">
        <v>102</v>
      </c>
      <c r="B3" s="181">
        <v>20</v>
      </c>
      <c r="C3" s="20" t="s">
        <v>0</v>
      </c>
      <c r="D3" s="57">
        <v>100</v>
      </c>
      <c r="E3" s="57">
        <v>90</v>
      </c>
      <c r="F3" s="58">
        <v>30</v>
      </c>
      <c r="N3" s="41"/>
      <c r="O3" s="41"/>
      <c r="P3" s="42"/>
      <c r="Q3" s="3"/>
      <c r="R3" s="3"/>
    </row>
    <row r="4" spans="1:25">
      <c r="A4" s="155"/>
      <c r="B4" s="182"/>
      <c r="C4" s="1" t="s">
        <v>17</v>
      </c>
      <c r="D4" s="59">
        <v>80</v>
      </c>
      <c r="E4" s="59">
        <v>60</v>
      </c>
      <c r="F4" s="60">
        <v>40</v>
      </c>
      <c r="N4" s="6"/>
      <c r="O4" s="6"/>
      <c r="P4" s="6"/>
      <c r="Q4" s="3"/>
      <c r="R4" s="3"/>
    </row>
    <row r="5" spans="1:25">
      <c r="A5" s="155"/>
      <c r="B5" s="182"/>
      <c r="C5" s="1" t="s">
        <v>28</v>
      </c>
      <c r="D5" s="59">
        <v>40</v>
      </c>
      <c r="E5" s="59">
        <v>40</v>
      </c>
      <c r="F5" s="60">
        <v>20</v>
      </c>
      <c r="N5" s="6"/>
      <c r="O5" s="6"/>
      <c r="P5" s="6"/>
      <c r="Q5" s="3"/>
      <c r="R5" s="3"/>
    </row>
    <row r="6" spans="1:25">
      <c r="A6" s="155"/>
      <c r="B6" s="182"/>
      <c r="C6" s="1" t="s">
        <v>1</v>
      </c>
      <c r="D6" s="59">
        <v>90</v>
      </c>
      <c r="E6" s="59">
        <v>70</v>
      </c>
      <c r="F6" s="60">
        <v>0</v>
      </c>
      <c r="N6" s="6"/>
      <c r="O6" s="6"/>
      <c r="P6" s="6"/>
      <c r="Q6" s="3"/>
      <c r="R6" s="3"/>
    </row>
    <row r="7" spans="1:25" ht="16" thickBot="1">
      <c r="A7" s="156"/>
      <c r="B7" s="183"/>
      <c r="C7" s="29" t="s">
        <v>2</v>
      </c>
      <c r="D7" s="61">
        <v>70</v>
      </c>
      <c r="E7" s="61">
        <v>80</v>
      </c>
      <c r="F7" s="62">
        <v>20</v>
      </c>
      <c r="N7" s="6"/>
      <c r="O7" s="6"/>
      <c r="P7" s="6"/>
      <c r="Q7" s="3"/>
      <c r="R7" s="3"/>
    </row>
    <row r="8" spans="1:25">
      <c r="A8" s="160" t="s">
        <v>104</v>
      </c>
      <c r="B8" s="181">
        <v>35</v>
      </c>
      <c r="C8" s="20" t="s">
        <v>129</v>
      </c>
      <c r="D8" s="57">
        <v>90</v>
      </c>
      <c r="E8" s="57">
        <v>90</v>
      </c>
      <c r="F8" s="58">
        <v>90</v>
      </c>
      <c r="N8" s="6"/>
      <c r="O8" s="6"/>
      <c r="P8" s="6"/>
      <c r="Q8" s="3"/>
      <c r="R8" s="3"/>
    </row>
    <row r="9" spans="1:25">
      <c r="A9" s="161"/>
      <c r="B9" s="182"/>
      <c r="C9" s="1" t="s">
        <v>128</v>
      </c>
      <c r="D9" s="59">
        <v>70</v>
      </c>
      <c r="E9" s="59">
        <v>70</v>
      </c>
      <c r="F9" s="60">
        <v>70</v>
      </c>
      <c r="N9" s="6"/>
      <c r="O9" s="6"/>
      <c r="P9" s="6"/>
      <c r="Q9" s="3"/>
      <c r="R9" s="3"/>
    </row>
    <row r="10" spans="1:25" ht="15" customHeight="1" thickBot="1">
      <c r="A10" s="162"/>
      <c r="B10" s="183"/>
      <c r="C10" s="38" t="s">
        <v>127</v>
      </c>
      <c r="D10" s="61">
        <v>80</v>
      </c>
      <c r="E10" s="61">
        <v>80</v>
      </c>
      <c r="F10" s="62">
        <v>80</v>
      </c>
      <c r="N10" s="6"/>
      <c r="O10" s="6"/>
      <c r="P10" s="6"/>
      <c r="Q10" s="3"/>
      <c r="R10" s="3"/>
    </row>
    <row r="11" spans="1:25">
      <c r="A11" s="160" t="s">
        <v>103</v>
      </c>
      <c r="B11" s="181">
        <v>45</v>
      </c>
      <c r="C11" s="39" t="s">
        <v>3</v>
      </c>
      <c r="D11" s="57">
        <v>80</v>
      </c>
      <c r="E11" s="57">
        <v>80</v>
      </c>
      <c r="F11" s="58">
        <v>80</v>
      </c>
      <c r="N11" s="6"/>
      <c r="O11" s="6"/>
      <c r="P11" s="6"/>
      <c r="Q11" s="3"/>
      <c r="R11" s="3"/>
    </row>
    <row r="12" spans="1:25">
      <c r="A12" s="161"/>
      <c r="B12" s="182"/>
      <c r="C12" s="2" t="s">
        <v>4</v>
      </c>
      <c r="D12" s="59">
        <v>30</v>
      </c>
      <c r="E12" s="59">
        <v>30</v>
      </c>
      <c r="F12" s="60">
        <v>30</v>
      </c>
      <c r="N12" s="6"/>
      <c r="O12" s="6"/>
      <c r="P12" s="6"/>
      <c r="Q12" s="3"/>
      <c r="R12" s="3"/>
    </row>
    <row r="13" spans="1:25" ht="16" thickBot="1">
      <c r="A13" s="162"/>
      <c r="B13" s="183"/>
      <c r="C13" s="29" t="s">
        <v>34</v>
      </c>
      <c r="D13" s="61">
        <v>90</v>
      </c>
      <c r="E13" s="61">
        <v>90</v>
      </c>
      <c r="F13" s="62">
        <v>90</v>
      </c>
      <c r="N13" s="6"/>
      <c r="O13" s="6"/>
      <c r="P13" s="6"/>
      <c r="Q13" s="3"/>
      <c r="R13" s="3"/>
    </row>
    <row r="14" spans="1:25">
      <c r="N14" s="6"/>
      <c r="O14" s="6"/>
      <c r="P14" s="6"/>
      <c r="Q14" s="3"/>
      <c r="R14" s="3"/>
    </row>
    <row r="15" spans="1:25" ht="16" thickBot="1">
      <c r="N15" s="3"/>
      <c r="O15" s="3"/>
      <c r="P15" s="3"/>
      <c r="Q15" s="3"/>
      <c r="R15" s="3"/>
    </row>
    <row r="16" spans="1:25" s="16" customFormat="1" ht="49" thickBot="1">
      <c r="A16" s="83" t="s">
        <v>117</v>
      </c>
      <c r="B16" s="84" t="s">
        <v>114</v>
      </c>
      <c r="C16" s="85" t="s">
        <v>116</v>
      </c>
      <c r="D16" s="86" t="s">
        <v>107</v>
      </c>
      <c r="E16" s="86">
        <v>0</v>
      </c>
      <c r="F16" s="86">
        <v>1</v>
      </c>
      <c r="G16" s="86">
        <v>2</v>
      </c>
      <c r="H16" s="86">
        <v>3</v>
      </c>
      <c r="I16" s="86">
        <v>4</v>
      </c>
      <c r="J16" s="86" t="s">
        <v>111</v>
      </c>
      <c r="K16" s="86">
        <v>0</v>
      </c>
      <c r="L16" s="86">
        <v>1</v>
      </c>
      <c r="M16" s="86">
        <v>2</v>
      </c>
      <c r="N16" s="86">
        <v>3</v>
      </c>
      <c r="O16" s="86">
        <v>4</v>
      </c>
      <c r="P16" s="84" t="s">
        <v>123</v>
      </c>
      <c r="Q16" s="84" t="s">
        <v>108</v>
      </c>
      <c r="R16" s="84" t="s">
        <v>120</v>
      </c>
      <c r="S16" s="84" t="s">
        <v>121</v>
      </c>
      <c r="T16" s="87" t="s">
        <v>198</v>
      </c>
      <c r="U16" s="87" t="s">
        <v>199</v>
      </c>
      <c r="V16" s="84" t="s">
        <v>109</v>
      </c>
      <c r="W16" s="84" t="s">
        <v>110</v>
      </c>
      <c r="X16" s="88" t="s">
        <v>184</v>
      </c>
      <c r="Y16" s="41"/>
    </row>
    <row r="17" spans="1:27">
      <c r="A17" s="154" t="s">
        <v>102</v>
      </c>
      <c r="B17" s="157">
        <f>+$B3</f>
        <v>20</v>
      </c>
      <c r="C17" s="20" t="s">
        <v>0</v>
      </c>
      <c r="D17" s="20" t="s">
        <v>92</v>
      </c>
      <c r="E17" s="21" t="s">
        <v>7</v>
      </c>
      <c r="F17" s="21" t="s">
        <v>8</v>
      </c>
      <c r="G17" s="21" t="s">
        <v>9</v>
      </c>
      <c r="H17" s="21" t="s">
        <v>10</v>
      </c>
      <c r="I17" s="21" t="s">
        <v>11</v>
      </c>
      <c r="J17" s="21"/>
      <c r="K17" s="22"/>
      <c r="L17" s="23"/>
      <c r="M17" s="24"/>
      <c r="N17" s="25"/>
      <c r="O17" s="26">
        <v>4</v>
      </c>
      <c r="P17" s="21">
        <f t="shared" ref="P17:P27" si="0">+D3</f>
        <v>100</v>
      </c>
      <c r="Q17" s="27">
        <f>+P17/(SUM(P17:P21))</f>
        <v>0.26315789473684209</v>
      </c>
      <c r="R17" s="27">
        <f>Q17*100</f>
        <v>26.315789473684209</v>
      </c>
      <c r="S17" s="28">
        <f>+Q17*SUM(K17:O17)</f>
        <v>1.0526315789473684</v>
      </c>
      <c r="T17" s="19">
        <f>R17-S17/4*100</f>
        <v>0</v>
      </c>
      <c r="U17" s="19">
        <f>+R17-T17</f>
        <v>26.315789473684209</v>
      </c>
      <c r="V17" s="151">
        <f>+SUM(S17:S21)*100/4</f>
        <v>75</v>
      </c>
      <c r="W17" s="151">
        <f>+V17*B17/100</f>
        <v>15</v>
      </c>
      <c r="X17" s="145">
        <f>+SUM(W17:W27)</f>
        <v>89.9375</v>
      </c>
      <c r="Y17" s="67"/>
      <c r="Z17"/>
      <c r="AA17"/>
    </row>
    <row r="18" spans="1:27">
      <c r="A18" s="155"/>
      <c r="B18" s="158"/>
      <c r="C18" s="1" t="s">
        <v>17</v>
      </c>
      <c r="D18" s="1" t="s">
        <v>211</v>
      </c>
      <c r="E18" s="5" t="s">
        <v>16</v>
      </c>
      <c r="F18" s="5" t="s">
        <v>15</v>
      </c>
      <c r="G18" s="5" t="s">
        <v>14</v>
      </c>
      <c r="H18" s="5" t="s">
        <v>13</v>
      </c>
      <c r="I18" s="5" t="s">
        <v>12</v>
      </c>
      <c r="J18" s="5" t="s">
        <v>137</v>
      </c>
      <c r="K18" s="10"/>
      <c r="L18" s="12"/>
      <c r="M18" s="9"/>
      <c r="N18" s="11">
        <v>3</v>
      </c>
      <c r="O18" s="8"/>
      <c r="P18" s="5">
        <f t="shared" si="0"/>
        <v>80</v>
      </c>
      <c r="Q18" s="18">
        <f>+P18/(SUM(P17:P21))</f>
        <v>0.21052631578947367</v>
      </c>
      <c r="R18" s="18">
        <f t="shared" ref="R18:R27" si="1">Q18*100</f>
        <v>21.052631578947366</v>
      </c>
      <c r="S18" s="19">
        <f t="shared" ref="S18:S21" si="2">+Q18*SUM(K18:O18)</f>
        <v>0.63157894736842102</v>
      </c>
      <c r="T18" s="19">
        <f t="shared" ref="T18:T24" si="3">R18-S18/4*100</f>
        <v>5.2631578947368407</v>
      </c>
      <c r="U18" s="19">
        <f t="shared" ref="U18:U26" si="4">+R18-T18</f>
        <v>15.789473684210526</v>
      </c>
      <c r="V18" s="152"/>
      <c r="W18" s="152"/>
      <c r="X18" s="146"/>
      <c r="Y18" s="67"/>
      <c r="Z18"/>
      <c r="AA18"/>
    </row>
    <row r="19" spans="1:27">
      <c r="A19" s="155"/>
      <c r="B19" s="158"/>
      <c r="C19" s="1" t="s">
        <v>28</v>
      </c>
      <c r="D19" s="1" t="s">
        <v>92</v>
      </c>
      <c r="E19" s="5" t="s">
        <v>29</v>
      </c>
      <c r="F19" s="5" t="s">
        <v>33</v>
      </c>
      <c r="G19" s="5" t="s">
        <v>32</v>
      </c>
      <c r="H19" s="5" t="s">
        <v>31</v>
      </c>
      <c r="I19" s="5" t="s">
        <v>30</v>
      </c>
      <c r="J19" s="5"/>
      <c r="K19" s="10"/>
      <c r="L19" s="12">
        <v>1</v>
      </c>
      <c r="M19" s="9"/>
      <c r="N19" s="11"/>
      <c r="O19" s="8"/>
      <c r="P19" s="5">
        <f t="shared" si="0"/>
        <v>40</v>
      </c>
      <c r="Q19" s="18">
        <f>+P19/(SUM(P17:P21))</f>
        <v>0.10526315789473684</v>
      </c>
      <c r="R19" s="18">
        <f t="shared" si="1"/>
        <v>10.526315789473683</v>
      </c>
      <c r="S19" s="19">
        <f t="shared" si="2"/>
        <v>0.10526315789473684</v>
      </c>
      <c r="T19" s="19">
        <f t="shared" si="3"/>
        <v>7.8947368421052619</v>
      </c>
      <c r="U19" s="19">
        <f t="shared" si="4"/>
        <v>2.6315789473684212</v>
      </c>
      <c r="V19" s="152"/>
      <c r="W19" s="152"/>
      <c r="X19" s="146"/>
      <c r="Y19" s="67"/>
      <c r="Z19"/>
      <c r="AA19"/>
    </row>
    <row r="20" spans="1:27">
      <c r="A20" s="155"/>
      <c r="B20" s="158"/>
      <c r="C20" s="1" t="s">
        <v>1</v>
      </c>
      <c r="D20" s="1" t="s">
        <v>92</v>
      </c>
      <c r="E20" s="5" t="s">
        <v>39</v>
      </c>
      <c r="F20" s="5" t="s">
        <v>38</v>
      </c>
      <c r="G20" s="5" t="s">
        <v>37</v>
      </c>
      <c r="H20" s="5" t="s">
        <v>36</v>
      </c>
      <c r="I20" s="5" t="s">
        <v>35</v>
      </c>
      <c r="J20" s="5"/>
      <c r="K20" s="10"/>
      <c r="L20" s="12"/>
      <c r="M20" s="9">
        <v>2</v>
      </c>
      <c r="N20" s="11"/>
      <c r="O20" s="8"/>
      <c r="P20" s="5">
        <f t="shared" si="0"/>
        <v>90</v>
      </c>
      <c r="Q20" s="18">
        <f>+P20/(SUM(P17:P21))</f>
        <v>0.23684210526315788</v>
      </c>
      <c r="R20" s="18">
        <f>Q20*100</f>
        <v>23.684210526315788</v>
      </c>
      <c r="S20" s="19">
        <f>+Q20*SUM(K20:O20)</f>
        <v>0.47368421052631576</v>
      </c>
      <c r="T20" s="19">
        <f>R20-S20/4*100</f>
        <v>11.842105263157894</v>
      </c>
      <c r="U20" s="19">
        <f t="shared" si="4"/>
        <v>11.842105263157894</v>
      </c>
      <c r="V20" s="152"/>
      <c r="W20" s="152"/>
      <c r="X20" s="146"/>
      <c r="Y20" s="67"/>
      <c r="Z20"/>
      <c r="AA20"/>
    </row>
    <row r="21" spans="1:27" ht="16" thickBot="1">
      <c r="A21" s="156"/>
      <c r="B21" s="159"/>
      <c r="C21" s="29" t="s">
        <v>2</v>
      </c>
      <c r="D21" s="29" t="s">
        <v>92</v>
      </c>
      <c r="E21" s="30" t="s">
        <v>40</v>
      </c>
      <c r="F21" s="30" t="s">
        <v>38</v>
      </c>
      <c r="G21" s="30" t="s">
        <v>37</v>
      </c>
      <c r="H21" s="30" t="s">
        <v>41</v>
      </c>
      <c r="I21" s="30" t="s">
        <v>42</v>
      </c>
      <c r="J21" s="30"/>
      <c r="K21" s="31"/>
      <c r="L21" s="32"/>
      <c r="M21" s="33"/>
      <c r="N21" s="34"/>
      <c r="O21" s="35">
        <v>4</v>
      </c>
      <c r="P21" s="30">
        <f t="shared" si="0"/>
        <v>70</v>
      </c>
      <c r="Q21" s="36">
        <f>+P21/(SUM(P17:P21))</f>
        <v>0.18421052631578946</v>
      </c>
      <c r="R21" s="36">
        <f>Q21*100</f>
        <v>18.421052631578945</v>
      </c>
      <c r="S21" s="37">
        <f t="shared" si="2"/>
        <v>0.73684210526315785</v>
      </c>
      <c r="T21" s="37">
        <f t="shared" si="3"/>
        <v>0</v>
      </c>
      <c r="U21" s="37">
        <f t="shared" si="4"/>
        <v>18.421052631578945</v>
      </c>
      <c r="V21" s="153"/>
      <c r="W21" s="153"/>
      <c r="X21" s="146"/>
      <c r="Y21" s="67"/>
      <c r="Z21"/>
      <c r="AA21"/>
    </row>
    <row r="22" spans="1:27">
      <c r="A22" s="160" t="s">
        <v>104</v>
      </c>
      <c r="B22" s="169">
        <f>+$B8</f>
        <v>35</v>
      </c>
      <c r="C22" s="20" t="s">
        <v>179</v>
      </c>
      <c r="D22" s="20" t="s">
        <v>178</v>
      </c>
      <c r="E22" s="40">
        <v>0</v>
      </c>
      <c r="F22" s="40">
        <v>1</v>
      </c>
      <c r="G22" s="40">
        <v>2</v>
      </c>
      <c r="H22" s="40">
        <v>3</v>
      </c>
      <c r="I22" s="40">
        <v>4</v>
      </c>
      <c r="J22" s="21"/>
      <c r="K22" s="22"/>
      <c r="L22" s="23"/>
      <c r="M22" s="24"/>
      <c r="N22" s="25"/>
      <c r="O22" s="26">
        <v>4</v>
      </c>
      <c r="P22" s="21">
        <f t="shared" si="0"/>
        <v>90</v>
      </c>
      <c r="Q22" s="27">
        <f>+P22/(SUM(P22:P24))</f>
        <v>0.375</v>
      </c>
      <c r="R22" s="18">
        <f t="shared" ref="R22" si="5">Q22*100</f>
        <v>37.5</v>
      </c>
      <c r="S22" s="28">
        <f t="shared" ref="S22:S27" si="6">+Q22*SUM(K22:O22)</f>
        <v>1.5</v>
      </c>
      <c r="T22" s="28">
        <f>R22-S22/4*100</f>
        <v>0</v>
      </c>
      <c r="U22" s="28">
        <f t="shared" si="4"/>
        <v>37.5</v>
      </c>
      <c r="V22" s="163">
        <f>+SUM(S22:S24)*100/4</f>
        <v>100</v>
      </c>
      <c r="W22" s="151">
        <f>+V22*B22/100</f>
        <v>35</v>
      </c>
      <c r="X22" s="146"/>
      <c r="Y22" s="67"/>
      <c r="Z22"/>
      <c r="AA22"/>
    </row>
    <row r="23" spans="1:27">
      <c r="A23" s="161"/>
      <c r="B23" s="170"/>
      <c r="C23" s="1" t="s">
        <v>128</v>
      </c>
      <c r="D23" s="1" t="s">
        <v>93</v>
      </c>
      <c r="E23" s="5" t="s">
        <v>27</v>
      </c>
      <c r="F23" s="5" t="s">
        <v>23</v>
      </c>
      <c r="G23" s="5" t="s">
        <v>24</v>
      </c>
      <c r="H23" s="5" t="s">
        <v>25</v>
      </c>
      <c r="I23" s="5" t="s">
        <v>26</v>
      </c>
      <c r="J23" s="5"/>
      <c r="K23" s="10"/>
      <c r="L23" s="12"/>
      <c r="M23" s="9"/>
      <c r="N23" s="11"/>
      <c r="O23" s="8">
        <v>4</v>
      </c>
      <c r="P23" s="5">
        <f t="shared" si="0"/>
        <v>70</v>
      </c>
      <c r="Q23" s="18">
        <f>+P23/(SUM(P22:P24))</f>
        <v>0.29166666666666669</v>
      </c>
      <c r="R23" s="18">
        <f t="shared" si="1"/>
        <v>29.166666666666668</v>
      </c>
      <c r="S23" s="19">
        <f t="shared" si="6"/>
        <v>1.1666666666666667</v>
      </c>
      <c r="T23" s="19">
        <f t="shared" si="3"/>
        <v>0</v>
      </c>
      <c r="U23" s="19">
        <f t="shared" si="4"/>
        <v>29.166666666666668</v>
      </c>
      <c r="V23" s="164"/>
      <c r="W23" s="152"/>
      <c r="X23" s="146"/>
      <c r="Y23" s="67"/>
      <c r="Z23"/>
      <c r="AA23"/>
    </row>
    <row r="24" spans="1:27" ht="16" thickBot="1">
      <c r="A24" s="162"/>
      <c r="B24" s="171"/>
      <c r="C24" s="38" t="s">
        <v>127</v>
      </c>
      <c r="D24" s="38" t="s">
        <v>93</v>
      </c>
      <c r="E24" s="30" t="s">
        <v>27</v>
      </c>
      <c r="F24" s="30" t="s">
        <v>23</v>
      </c>
      <c r="G24" s="30" t="s">
        <v>24</v>
      </c>
      <c r="H24" s="30" t="s">
        <v>25</v>
      </c>
      <c r="I24" s="30" t="s">
        <v>26</v>
      </c>
      <c r="J24" s="30"/>
      <c r="K24" s="31"/>
      <c r="L24" s="32"/>
      <c r="M24" s="33"/>
      <c r="N24" s="34"/>
      <c r="O24" s="35">
        <v>4</v>
      </c>
      <c r="P24" s="30">
        <f t="shared" si="0"/>
        <v>80</v>
      </c>
      <c r="Q24" s="36">
        <f>+P24/(SUM(P22:P24))</f>
        <v>0.33333333333333331</v>
      </c>
      <c r="R24" s="36">
        <f t="shared" si="1"/>
        <v>33.333333333333329</v>
      </c>
      <c r="S24" s="37">
        <f t="shared" si="6"/>
        <v>1.3333333333333333</v>
      </c>
      <c r="T24" s="37">
        <f t="shared" si="3"/>
        <v>0</v>
      </c>
      <c r="U24" s="37">
        <f t="shared" si="4"/>
        <v>33.333333333333329</v>
      </c>
      <c r="V24" s="165"/>
      <c r="W24" s="153"/>
      <c r="X24" s="146"/>
      <c r="Y24" s="67"/>
      <c r="Z24"/>
      <c r="AA24"/>
    </row>
    <row r="25" spans="1:27">
      <c r="A25" s="160" t="s">
        <v>103</v>
      </c>
      <c r="B25" s="169">
        <f>+B11</f>
        <v>45</v>
      </c>
      <c r="C25" s="39" t="s">
        <v>3</v>
      </c>
      <c r="D25" s="39" t="s">
        <v>94</v>
      </c>
      <c r="E25" s="40" t="s">
        <v>134</v>
      </c>
      <c r="F25" s="54" t="s">
        <v>133</v>
      </c>
      <c r="G25" s="40" t="s">
        <v>131</v>
      </c>
      <c r="H25" s="40" t="s">
        <v>12</v>
      </c>
      <c r="I25" s="40" t="s">
        <v>132</v>
      </c>
      <c r="J25" s="40"/>
      <c r="K25" s="22"/>
      <c r="L25" s="23"/>
      <c r="M25" s="24"/>
      <c r="N25" s="25"/>
      <c r="O25" s="26">
        <v>4</v>
      </c>
      <c r="P25" s="21">
        <f t="shared" si="0"/>
        <v>80</v>
      </c>
      <c r="Q25" s="27">
        <f>+P25/(SUM(P25:P27))</f>
        <v>0.4</v>
      </c>
      <c r="R25" s="18">
        <f t="shared" si="1"/>
        <v>40</v>
      </c>
      <c r="S25" s="28">
        <f t="shared" si="6"/>
        <v>1.6</v>
      </c>
      <c r="T25" s="19">
        <f>R25-S25/4*100</f>
        <v>0</v>
      </c>
      <c r="U25" s="19">
        <f t="shared" si="4"/>
        <v>40</v>
      </c>
      <c r="V25" s="163">
        <f>+SUM(S25:S27)*100/4</f>
        <v>88.75</v>
      </c>
      <c r="W25" s="151">
        <f>+V25*B25/100</f>
        <v>39.9375</v>
      </c>
      <c r="X25" s="146"/>
      <c r="Y25" s="67"/>
      <c r="Z25"/>
      <c r="AA25"/>
    </row>
    <row r="26" spans="1:27">
      <c r="A26" s="161"/>
      <c r="B26" s="170"/>
      <c r="C26" s="2" t="s">
        <v>4</v>
      </c>
      <c r="D26" s="2" t="s">
        <v>94</v>
      </c>
      <c r="E26" s="7">
        <v>0</v>
      </c>
      <c r="F26" s="7" t="s">
        <v>43</v>
      </c>
      <c r="G26" s="7" t="s">
        <v>44</v>
      </c>
      <c r="H26" s="7" t="s">
        <v>45</v>
      </c>
      <c r="I26" s="7" t="s">
        <v>46</v>
      </c>
      <c r="J26" s="7"/>
      <c r="K26" s="10"/>
      <c r="L26" s="12"/>
      <c r="M26" s="9"/>
      <c r="N26" s="11"/>
      <c r="O26" s="8">
        <v>4</v>
      </c>
      <c r="P26" s="5">
        <f t="shared" si="0"/>
        <v>30</v>
      </c>
      <c r="Q26" s="18">
        <f>+P26/(SUM(P25:P27))</f>
        <v>0.15</v>
      </c>
      <c r="R26" s="18">
        <f t="shared" si="1"/>
        <v>15</v>
      </c>
      <c r="S26" s="19">
        <f t="shared" si="6"/>
        <v>0.6</v>
      </c>
      <c r="T26" s="19">
        <f>R26-S26/4*100</f>
        <v>0</v>
      </c>
      <c r="U26" s="19">
        <f t="shared" si="4"/>
        <v>15</v>
      </c>
      <c r="V26" s="164"/>
      <c r="W26" s="152"/>
      <c r="X26" s="146"/>
      <c r="Y26" s="67"/>
      <c r="Z26"/>
      <c r="AA26"/>
    </row>
    <row r="27" spans="1:27" ht="16" thickBot="1">
      <c r="A27" s="162"/>
      <c r="B27" s="171"/>
      <c r="C27" s="29" t="s">
        <v>34</v>
      </c>
      <c r="D27" s="29" t="s">
        <v>180</v>
      </c>
      <c r="E27" s="30">
        <v>0</v>
      </c>
      <c r="F27" s="30">
        <v>1</v>
      </c>
      <c r="G27" s="30">
        <v>2</v>
      </c>
      <c r="H27" s="30">
        <v>3</v>
      </c>
      <c r="I27" s="30" t="s">
        <v>47</v>
      </c>
      <c r="J27" s="30"/>
      <c r="K27" s="31"/>
      <c r="L27" s="32"/>
      <c r="M27" s="33"/>
      <c r="N27" s="34">
        <v>3</v>
      </c>
      <c r="O27" s="35"/>
      <c r="P27" s="30">
        <f t="shared" si="0"/>
        <v>90</v>
      </c>
      <c r="Q27" s="36">
        <f>+P27/(SUM(P25:P27))</f>
        <v>0.45</v>
      </c>
      <c r="R27" s="36">
        <f t="shared" si="1"/>
        <v>45</v>
      </c>
      <c r="S27" s="37">
        <f t="shared" si="6"/>
        <v>1.35</v>
      </c>
      <c r="T27" s="37">
        <f>R27-S27/4*100</f>
        <v>11.25</v>
      </c>
      <c r="U27" s="37">
        <f>+R27-T27</f>
        <v>33.75</v>
      </c>
      <c r="V27" s="165"/>
      <c r="W27" s="153"/>
      <c r="X27" s="147"/>
      <c r="Y27" s="67"/>
      <c r="Z27"/>
      <c r="AA27"/>
    </row>
    <row r="28" spans="1:27" ht="16" thickBot="1"/>
    <row r="29" spans="1:27" s="16" customFormat="1" ht="49" thickBot="1">
      <c r="A29" s="83" t="s">
        <v>117</v>
      </c>
      <c r="B29" s="84" t="s">
        <v>114</v>
      </c>
      <c r="C29" s="85" t="s">
        <v>116</v>
      </c>
      <c r="D29" s="86" t="s">
        <v>107</v>
      </c>
      <c r="E29" s="86">
        <v>0</v>
      </c>
      <c r="F29" s="86">
        <v>1</v>
      </c>
      <c r="G29" s="86">
        <v>2</v>
      </c>
      <c r="H29" s="86">
        <v>3</v>
      </c>
      <c r="I29" s="86">
        <v>4</v>
      </c>
      <c r="J29" s="86" t="s">
        <v>111</v>
      </c>
      <c r="K29" s="86">
        <v>0</v>
      </c>
      <c r="L29" s="86">
        <v>1</v>
      </c>
      <c r="M29" s="86">
        <v>2</v>
      </c>
      <c r="N29" s="86">
        <v>3</v>
      </c>
      <c r="O29" s="86">
        <v>4</v>
      </c>
      <c r="P29" s="84" t="s">
        <v>113</v>
      </c>
      <c r="Q29" s="84" t="s">
        <v>108</v>
      </c>
      <c r="R29" s="84" t="s">
        <v>120</v>
      </c>
      <c r="S29" s="84" t="s">
        <v>121</v>
      </c>
      <c r="T29" s="87" t="s">
        <v>198</v>
      </c>
      <c r="U29" s="87" t="s">
        <v>199</v>
      </c>
      <c r="V29" s="84" t="s">
        <v>109</v>
      </c>
      <c r="W29" s="89" t="s">
        <v>110</v>
      </c>
      <c r="X29" s="88" t="s">
        <v>184</v>
      </c>
      <c r="Y29" s="41"/>
    </row>
    <row r="30" spans="1:27" ht="15" customHeight="1">
      <c r="A30" s="154" t="s">
        <v>102</v>
      </c>
      <c r="B30" s="157">
        <f>+$B3</f>
        <v>20</v>
      </c>
      <c r="C30" s="20" t="s">
        <v>0</v>
      </c>
      <c r="D30" s="20" t="s">
        <v>92</v>
      </c>
      <c r="E30" s="21" t="s">
        <v>7</v>
      </c>
      <c r="F30" s="21" t="s">
        <v>8</v>
      </c>
      <c r="G30" s="21" t="s">
        <v>9</v>
      </c>
      <c r="H30" s="21" t="s">
        <v>10</v>
      </c>
      <c r="I30" s="21" t="s">
        <v>11</v>
      </c>
      <c r="J30" s="21"/>
      <c r="K30" s="22"/>
      <c r="L30" s="23"/>
      <c r="M30" s="24"/>
      <c r="N30" s="25">
        <v>3</v>
      </c>
      <c r="O30" s="26"/>
      <c r="P30" s="21">
        <f t="shared" ref="P30:P40" si="7">+E3</f>
        <v>90</v>
      </c>
      <c r="Q30" s="27">
        <f>+P30/(SUM(P30:P34))</f>
        <v>0.26470588235294118</v>
      </c>
      <c r="R30" s="27">
        <f>+Q30*100</f>
        <v>26.47058823529412</v>
      </c>
      <c r="S30" s="28">
        <f>+Q30*SUM(K30:O30)</f>
        <v>0.79411764705882359</v>
      </c>
      <c r="T30" s="19">
        <f>+R30-S30/4*100</f>
        <v>6.617647058823529</v>
      </c>
      <c r="U30" s="19">
        <f>+R30-T30</f>
        <v>19.852941176470591</v>
      </c>
      <c r="V30" s="151">
        <f>+SUM(S30:S34)*100/4</f>
        <v>75</v>
      </c>
      <c r="W30" s="166">
        <f>+V30*B30/100</f>
        <v>15</v>
      </c>
      <c r="X30" s="145">
        <f>+SUM(W30:W40)</f>
        <v>75</v>
      </c>
      <c r="Y30" s="67"/>
      <c r="Z30"/>
      <c r="AA30"/>
    </row>
    <row r="31" spans="1:27">
      <c r="A31" s="155"/>
      <c r="B31" s="158"/>
      <c r="C31" s="1" t="s">
        <v>17</v>
      </c>
      <c r="D31" s="1" t="s">
        <v>211</v>
      </c>
      <c r="E31" s="5" t="s">
        <v>16</v>
      </c>
      <c r="F31" s="5" t="s">
        <v>15</v>
      </c>
      <c r="G31" s="5" t="s">
        <v>14</v>
      </c>
      <c r="H31" s="5" t="s">
        <v>13</v>
      </c>
      <c r="I31" s="5" t="s">
        <v>12</v>
      </c>
      <c r="J31" s="5"/>
      <c r="K31" s="10"/>
      <c r="L31" s="12"/>
      <c r="M31" s="9"/>
      <c r="N31" s="11">
        <v>3</v>
      </c>
      <c r="O31" s="8"/>
      <c r="P31" s="5">
        <f t="shared" si="7"/>
        <v>60</v>
      </c>
      <c r="Q31" s="18">
        <f>+P31/(SUM(P30:P34))</f>
        <v>0.17647058823529413</v>
      </c>
      <c r="R31" s="18">
        <f>+Q31*100</f>
        <v>17.647058823529413</v>
      </c>
      <c r="S31" s="19">
        <f t="shared" ref="S31:S34" si="8">+Q31*SUM(K31:O31)</f>
        <v>0.52941176470588236</v>
      </c>
      <c r="T31" s="19">
        <f>+R31-S31/4*100</f>
        <v>4.4117647058823533</v>
      </c>
      <c r="U31" s="19">
        <f t="shared" ref="U31:U40" si="9">+R31-T31</f>
        <v>13.23529411764706</v>
      </c>
      <c r="V31" s="152"/>
      <c r="W31" s="167"/>
      <c r="X31" s="146"/>
      <c r="Y31" s="67"/>
      <c r="Z31"/>
      <c r="AA31"/>
    </row>
    <row r="32" spans="1:27">
      <c r="A32" s="155"/>
      <c r="B32" s="158"/>
      <c r="C32" s="1" t="s">
        <v>28</v>
      </c>
      <c r="D32" s="1" t="s">
        <v>92</v>
      </c>
      <c r="E32" s="5" t="s">
        <v>29</v>
      </c>
      <c r="F32" s="5" t="s">
        <v>33</v>
      </c>
      <c r="G32" s="5" t="s">
        <v>32</v>
      </c>
      <c r="H32" s="5" t="s">
        <v>31</v>
      </c>
      <c r="I32" s="5" t="s">
        <v>30</v>
      </c>
      <c r="J32" s="5"/>
      <c r="K32" s="10"/>
      <c r="L32" s="12"/>
      <c r="M32" s="9"/>
      <c r="N32" s="11">
        <v>3</v>
      </c>
      <c r="O32" s="8"/>
      <c r="P32" s="5">
        <f t="shared" si="7"/>
        <v>40</v>
      </c>
      <c r="Q32" s="18">
        <f>+P32/(SUM(P30:P34))</f>
        <v>0.11764705882352941</v>
      </c>
      <c r="R32" s="18">
        <f t="shared" ref="R32:R40" si="10">+Q32*100</f>
        <v>11.76470588235294</v>
      </c>
      <c r="S32" s="19">
        <f t="shared" si="8"/>
        <v>0.3529411764705882</v>
      </c>
      <c r="T32" s="19">
        <f t="shared" ref="T32:T39" si="11">+R32-S32/4*100</f>
        <v>2.9411764705882355</v>
      </c>
      <c r="U32" s="19">
        <f t="shared" si="9"/>
        <v>8.8235294117647047</v>
      </c>
      <c r="V32" s="152"/>
      <c r="W32" s="167"/>
      <c r="X32" s="146"/>
      <c r="Y32" s="67"/>
      <c r="Z32"/>
      <c r="AA32"/>
    </row>
    <row r="33" spans="1:27">
      <c r="A33" s="155"/>
      <c r="B33" s="158"/>
      <c r="C33" s="1" t="s">
        <v>1</v>
      </c>
      <c r="D33" s="1" t="s">
        <v>92</v>
      </c>
      <c r="E33" s="5" t="s">
        <v>39</v>
      </c>
      <c r="F33" s="5" t="s">
        <v>38</v>
      </c>
      <c r="G33" s="5" t="s">
        <v>37</v>
      </c>
      <c r="H33" s="5" t="s">
        <v>36</v>
      </c>
      <c r="I33" s="5" t="s">
        <v>35</v>
      </c>
      <c r="J33" s="5"/>
      <c r="K33" s="10"/>
      <c r="L33" s="12"/>
      <c r="M33" s="9"/>
      <c r="N33" s="11">
        <v>3</v>
      </c>
      <c r="O33" s="8"/>
      <c r="P33" s="5">
        <f t="shared" si="7"/>
        <v>70</v>
      </c>
      <c r="Q33" s="18">
        <f>+P33/(SUM(P30:P34))</f>
        <v>0.20588235294117646</v>
      </c>
      <c r="R33" s="18">
        <f t="shared" si="10"/>
        <v>20.588235294117645</v>
      </c>
      <c r="S33" s="19">
        <f t="shared" si="8"/>
        <v>0.61764705882352944</v>
      </c>
      <c r="T33" s="19">
        <f t="shared" si="11"/>
        <v>5.1470588235294095</v>
      </c>
      <c r="U33" s="19">
        <f t="shared" si="9"/>
        <v>15.441176470588236</v>
      </c>
      <c r="V33" s="152"/>
      <c r="W33" s="167"/>
      <c r="X33" s="146"/>
      <c r="Y33" s="67"/>
      <c r="Z33"/>
      <c r="AA33"/>
    </row>
    <row r="34" spans="1:27" ht="16" thickBot="1">
      <c r="A34" s="156"/>
      <c r="B34" s="159"/>
      <c r="C34" s="29" t="s">
        <v>2</v>
      </c>
      <c r="D34" s="29" t="s">
        <v>92</v>
      </c>
      <c r="E34" s="30" t="s">
        <v>40</v>
      </c>
      <c r="F34" s="30" t="s">
        <v>38</v>
      </c>
      <c r="G34" s="30" t="s">
        <v>37</v>
      </c>
      <c r="H34" s="30" t="s">
        <v>41</v>
      </c>
      <c r="I34" s="30" t="s">
        <v>42</v>
      </c>
      <c r="J34" s="30"/>
      <c r="K34" s="31"/>
      <c r="L34" s="32"/>
      <c r="M34" s="33"/>
      <c r="N34" s="34">
        <v>3</v>
      </c>
      <c r="O34" s="35"/>
      <c r="P34" s="30">
        <f t="shared" si="7"/>
        <v>80</v>
      </c>
      <c r="Q34" s="36">
        <f>+P34/(SUM(P30:P34))</f>
        <v>0.23529411764705882</v>
      </c>
      <c r="R34" s="36">
        <f t="shared" si="10"/>
        <v>23.52941176470588</v>
      </c>
      <c r="S34" s="37">
        <f t="shared" si="8"/>
        <v>0.70588235294117641</v>
      </c>
      <c r="T34" s="37">
        <f t="shared" si="11"/>
        <v>5.882352941176471</v>
      </c>
      <c r="U34" s="37">
        <f t="shared" si="9"/>
        <v>17.647058823529409</v>
      </c>
      <c r="V34" s="153"/>
      <c r="W34" s="168"/>
      <c r="X34" s="146"/>
      <c r="Y34" s="67"/>
      <c r="Z34"/>
      <c r="AA34"/>
    </row>
    <row r="35" spans="1:27">
      <c r="A35" s="160" t="s">
        <v>104</v>
      </c>
      <c r="B35" s="169">
        <f>+B8</f>
        <v>35</v>
      </c>
      <c r="C35" s="20" t="s">
        <v>179</v>
      </c>
      <c r="D35" s="20" t="s">
        <v>178</v>
      </c>
      <c r="E35" s="40">
        <v>0</v>
      </c>
      <c r="F35" s="40">
        <v>1</v>
      </c>
      <c r="G35" s="40">
        <v>2</v>
      </c>
      <c r="H35" s="40">
        <v>3</v>
      </c>
      <c r="I35" s="40">
        <v>4</v>
      </c>
      <c r="J35" s="21"/>
      <c r="K35" s="22"/>
      <c r="L35" s="23"/>
      <c r="M35" s="24"/>
      <c r="N35" s="25">
        <v>3</v>
      </c>
      <c r="O35" s="26"/>
      <c r="P35" s="21">
        <f t="shared" si="7"/>
        <v>90</v>
      </c>
      <c r="Q35" s="27">
        <f>+P35/(SUM(P35:P37))</f>
        <v>0.375</v>
      </c>
      <c r="R35" s="18">
        <f t="shared" si="10"/>
        <v>37.5</v>
      </c>
      <c r="S35" s="28">
        <f t="shared" ref="S35:S40" si="12">+Q35*SUM(K35:O35)</f>
        <v>1.125</v>
      </c>
      <c r="T35" s="28">
        <f t="shared" si="11"/>
        <v>9.375</v>
      </c>
      <c r="U35" s="28">
        <f t="shared" si="9"/>
        <v>28.125</v>
      </c>
      <c r="V35" s="163">
        <f>+SUM(S35:S37)*100/4</f>
        <v>75</v>
      </c>
      <c r="W35" s="166">
        <f>+V35*B35/100</f>
        <v>26.25</v>
      </c>
      <c r="X35" s="146"/>
      <c r="Y35" s="67"/>
      <c r="Z35"/>
      <c r="AA35"/>
    </row>
    <row r="36" spans="1:27">
      <c r="A36" s="161"/>
      <c r="B36" s="170"/>
      <c r="C36" s="1" t="s">
        <v>128</v>
      </c>
      <c r="D36" s="1" t="s">
        <v>93</v>
      </c>
      <c r="E36" s="5" t="s">
        <v>27</v>
      </c>
      <c r="F36" s="5" t="s">
        <v>23</v>
      </c>
      <c r="G36" s="5" t="s">
        <v>24</v>
      </c>
      <c r="H36" s="5" t="s">
        <v>25</v>
      </c>
      <c r="I36" s="5" t="s">
        <v>26</v>
      </c>
      <c r="J36" s="5"/>
      <c r="K36" s="10"/>
      <c r="L36" s="12"/>
      <c r="M36" s="9"/>
      <c r="N36" s="11">
        <v>3</v>
      </c>
      <c r="O36" s="8"/>
      <c r="P36" s="5">
        <f t="shared" si="7"/>
        <v>70</v>
      </c>
      <c r="Q36" s="18">
        <f>+P36/(SUM(P35:P37))</f>
        <v>0.29166666666666669</v>
      </c>
      <c r="R36" s="18">
        <f t="shared" si="10"/>
        <v>29.166666666666668</v>
      </c>
      <c r="S36" s="19">
        <f t="shared" si="12"/>
        <v>0.875</v>
      </c>
      <c r="T36" s="19">
        <f t="shared" si="11"/>
        <v>7.2916666666666679</v>
      </c>
      <c r="U36" s="19">
        <f t="shared" si="9"/>
        <v>21.875</v>
      </c>
      <c r="V36" s="164"/>
      <c r="W36" s="167"/>
      <c r="X36" s="146"/>
      <c r="Y36" s="67"/>
      <c r="Z36"/>
      <c r="AA36"/>
    </row>
    <row r="37" spans="1:27" ht="16" thickBot="1">
      <c r="A37" s="162"/>
      <c r="B37" s="171"/>
      <c r="C37" s="38" t="s">
        <v>127</v>
      </c>
      <c r="D37" s="38" t="s">
        <v>93</v>
      </c>
      <c r="E37" s="30" t="s">
        <v>27</v>
      </c>
      <c r="F37" s="30" t="s">
        <v>23</v>
      </c>
      <c r="G37" s="30" t="s">
        <v>24</v>
      </c>
      <c r="H37" s="30" t="s">
        <v>25</v>
      </c>
      <c r="I37" s="30" t="s">
        <v>26</v>
      </c>
      <c r="J37" s="30"/>
      <c r="K37" s="31"/>
      <c r="L37" s="32"/>
      <c r="M37" s="33"/>
      <c r="N37" s="34">
        <v>3</v>
      </c>
      <c r="O37" s="35"/>
      <c r="P37" s="30">
        <f t="shared" si="7"/>
        <v>80</v>
      </c>
      <c r="Q37" s="36">
        <f>+P37/(SUM(P35:P37))</f>
        <v>0.33333333333333331</v>
      </c>
      <c r="R37" s="36">
        <f t="shared" si="10"/>
        <v>33.333333333333329</v>
      </c>
      <c r="S37" s="37">
        <f t="shared" si="12"/>
        <v>1</v>
      </c>
      <c r="T37" s="37">
        <f t="shared" si="11"/>
        <v>8.3333333333333286</v>
      </c>
      <c r="U37" s="37">
        <f t="shared" si="9"/>
        <v>25</v>
      </c>
      <c r="V37" s="165"/>
      <c r="W37" s="168"/>
      <c r="X37" s="146"/>
      <c r="Y37" s="67"/>
      <c r="Z37"/>
      <c r="AA37"/>
    </row>
    <row r="38" spans="1:27">
      <c r="A38" s="160" t="s">
        <v>103</v>
      </c>
      <c r="B38" s="169">
        <f>+B11</f>
        <v>45</v>
      </c>
      <c r="C38" s="39" t="s">
        <v>3</v>
      </c>
      <c r="D38" s="39" t="s">
        <v>94</v>
      </c>
      <c r="E38" s="40" t="s">
        <v>134</v>
      </c>
      <c r="F38" s="54" t="s">
        <v>133</v>
      </c>
      <c r="G38" s="40" t="s">
        <v>131</v>
      </c>
      <c r="H38" s="40" t="s">
        <v>12</v>
      </c>
      <c r="I38" s="40" t="s">
        <v>132</v>
      </c>
      <c r="J38" s="40"/>
      <c r="K38" s="22"/>
      <c r="L38" s="23"/>
      <c r="M38" s="24"/>
      <c r="N38" s="25">
        <v>3</v>
      </c>
      <c r="O38" s="26"/>
      <c r="P38" s="21">
        <f t="shared" si="7"/>
        <v>80</v>
      </c>
      <c r="Q38" s="27">
        <f>+P38/(SUM(P38:P40))</f>
        <v>0.4</v>
      </c>
      <c r="R38" s="18">
        <f t="shared" si="10"/>
        <v>40</v>
      </c>
      <c r="S38" s="28">
        <f t="shared" si="12"/>
        <v>1.2000000000000002</v>
      </c>
      <c r="T38" s="19">
        <f t="shared" si="11"/>
        <v>9.9999999999999964</v>
      </c>
      <c r="U38" s="19">
        <f t="shared" si="9"/>
        <v>30.000000000000004</v>
      </c>
      <c r="V38" s="163">
        <f>+SUM(S38:S40)*100/4</f>
        <v>75</v>
      </c>
      <c r="W38" s="166">
        <f>+V38*B38/100</f>
        <v>33.75</v>
      </c>
      <c r="X38" s="146"/>
      <c r="Y38" s="67"/>
      <c r="Z38"/>
      <c r="AA38"/>
    </row>
    <row r="39" spans="1:27">
      <c r="A39" s="161"/>
      <c r="B39" s="170"/>
      <c r="C39" s="2" t="s">
        <v>4</v>
      </c>
      <c r="D39" s="2" t="s">
        <v>94</v>
      </c>
      <c r="E39" s="7">
        <v>0</v>
      </c>
      <c r="F39" s="7" t="s">
        <v>43</v>
      </c>
      <c r="G39" s="7" t="s">
        <v>44</v>
      </c>
      <c r="H39" s="7" t="s">
        <v>45</v>
      </c>
      <c r="I39" s="7" t="s">
        <v>46</v>
      </c>
      <c r="J39" s="7"/>
      <c r="K39" s="10"/>
      <c r="L39" s="12"/>
      <c r="M39" s="9"/>
      <c r="N39" s="11">
        <v>3</v>
      </c>
      <c r="O39" s="8"/>
      <c r="P39" s="5">
        <f t="shared" si="7"/>
        <v>30</v>
      </c>
      <c r="Q39" s="18">
        <f>+P39/(SUM(P38:P40))</f>
        <v>0.15</v>
      </c>
      <c r="R39" s="18">
        <f t="shared" si="10"/>
        <v>15</v>
      </c>
      <c r="S39" s="19">
        <f t="shared" si="12"/>
        <v>0.44999999999999996</v>
      </c>
      <c r="T39" s="19">
        <f t="shared" si="11"/>
        <v>3.7500000000000018</v>
      </c>
      <c r="U39" s="19">
        <f t="shared" si="9"/>
        <v>11.249999999999998</v>
      </c>
      <c r="V39" s="164"/>
      <c r="W39" s="167"/>
      <c r="X39" s="146"/>
      <c r="Y39" s="67"/>
      <c r="Z39"/>
      <c r="AA39"/>
    </row>
    <row r="40" spans="1:27" ht="16" thickBot="1">
      <c r="A40" s="162"/>
      <c r="B40" s="171"/>
      <c r="C40" s="29" t="s">
        <v>34</v>
      </c>
      <c r="D40" s="29" t="s">
        <v>180</v>
      </c>
      <c r="E40" s="30">
        <v>0</v>
      </c>
      <c r="F40" s="30">
        <v>1</v>
      </c>
      <c r="G40" s="30">
        <v>2</v>
      </c>
      <c r="H40" s="30">
        <v>3</v>
      </c>
      <c r="I40" s="30" t="s">
        <v>47</v>
      </c>
      <c r="J40" s="30"/>
      <c r="K40" s="31"/>
      <c r="L40" s="32"/>
      <c r="M40" s="33"/>
      <c r="N40" s="34">
        <v>3</v>
      </c>
      <c r="O40" s="35"/>
      <c r="P40" s="30">
        <f t="shared" si="7"/>
        <v>90</v>
      </c>
      <c r="Q40" s="36">
        <f>+P40/(SUM(P38:P40))</f>
        <v>0.45</v>
      </c>
      <c r="R40" s="36">
        <f t="shared" si="10"/>
        <v>45</v>
      </c>
      <c r="S40" s="37">
        <f t="shared" si="12"/>
        <v>1.35</v>
      </c>
      <c r="T40" s="37">
        <f>+R40-S40/4*100</f>
        <v>11.25</v>
      </c>
      <c r="U40" s="37">
        <f t="shared" si="9"/>
        <v>33.75</v>
      </c>
      <c r="V40" s="165"/>
      <c r="W40" s="168"/>
      <c r="X40" s="147"/>
      <c r="Y40" s="67"/>
      <c r="Z40"/>
      <c r="AA40"/>
    </row>
    <row r="41" spans="1:27" ht="16" thickBot="1"/>
    <row r="42" spans="1:27" s="16" customFormat="1" ht="49" thickBot="1">
      <c r="A42" s="83" t="s">
        <v>117</v>
      </c>
      <c r="B42" s="84" t="s">
        <v>114</v>
      </c>
      <c r="C42" s="85" t="s">
        <v>116</v>
      </c>
      <c r="D42" s="86" t="s">
        <v>107</v>
      </c>
      <c r="E42" s="86">
        <v>0</v>
      </c>
      <c r="F42" s="86">
        <v>1</v>
      </c>
      <c r="G42" s="86">
        <v>2</v>
      </c>
      <c r="H42" s="86">
        <v>3</v>
      </c>
      <c r="I42" s="86">
        <v>4</v>
      </c>
      <c r="J42" s="86" t="s">
        <v>111</v>
      </c>
      <c r="K42" s="86">
        <v>0</v>
      </c>
      <c r="L42" s="86">
        <v>1</v>
      </c>
      <c r="M42" s="86">
        <v>2</v>
      </c>
      <c r="N42" s="86">
        <v>3</v>
      </c>
      <c r="O42" s="86">
        <v>4</v>
      </c>
      <c r="P42" s="84" t="s">
        <v>122</v>
      </c>
      <c r="Q42" s="84" t="s">
        <v>108</v>
      </c>
      <c r="R42" s="84" t="s">
        <v>120</v>
      </c>
      <c r="S42" s="84" t="s">
        <v>121</v>
      </c>
      <c r="T42" s="87" t="s">
        <v>198</v>
      </c>
      <c r="U42" s="87" t="s">
        <v>199</v>
      </c>
      <c r="V42" s="84" t="s">
        <v>109</v>
      </c>
      <c r="W42" s="84" t="s">
        <v>110</v>
      </c>
      <c r="X42" s="88" t="s">
        <v>184</v>
      </c>
      <c r="Y42" s="41"/>
    </row>
    <row r="43" spans="1:27">
      <c r="A43" s="154" t="s">
        <v>102</v>
      </c>
      <c r="B43" s="157">
        <f>+B3</f>
        <v>20</v>
      </c>
      <c r="C43" s="20" t="s">
        <v>0</v>
      </c>
      <c r="D43" s="20" t="s">
        <v>92</v>
      </c>
      <c r="E43" s="21" t="s">
        <v>7</v>
      </c>
      <c r="F43" s="21" t="s">
        <v>8</v>
      </c>
      <c r="G43" s="21" t="s">
        <v>9</v>
      </c>
      <c r="H43" s="21" t="s">
        <v>10</v>
      </c>
      <c r="I43" s="21" t="s">
        <v>11</v>
      </c>
      <c r="J43" s="21"/>
      <c r="K43" s="22">
        <v>0</v>
      </c>
      <c r="L43" s="23"/>
      <c r="M43" s="24"/>
      <c r="N43" s="25">
        <v>3</v>
      </c>
      <c r="O43" s="26"/>
      <c r="P43" s="21">
        <f t="shared" ref="P43:P53" si="13">+F3</f>
        <v>30</v>
      </c>
      <c r="Q43" s="27">
        <f>+P43/(SUM(P43:P47))</f>
        <v>0.27272727272727271</v>
      </c>
      <c r="R43" s="27">
        <f>+Q43*100</f>
        <v>27.27272727272727</v>
      </c>
      <c r="S43" s="28">
        <f>+Q43*SUM(K43:O43)</f>
        <v>0.81818181818181812</v>
      </c>
      <c r="T43" s="19">
        <f>+R43-S43/4*100</f>
        <v>6.8181818181818166</v>
      </c>
      <c r="U43" s="19">
        <f>+R43-T43</f>
        <v>20.454545454545453</v>
      </c>
      <c r="V43" s="151">
        <f>+SUM(S43:S47)*100/4</f>
        <v>79.545454545454547</v>
      </c>
      <c r="W43" s="151">
        <f>+V43*B43/100</f>
        <v>15.90909090909091</v>
      </c>
      <c r="X43" s="145">
        <f>+SUM(W43:W53)</f>
        <v>75.909090909090907</v>
      </c>
      <c r="Y43" s="67"/>
      <c r="Z43"/>
      <c r="AA43"/>
    </row>
    <row r="44" spans="1:27">
      <c r="A44" s="155"/>
      <c r="B44" s="158"/>
      <c r="C44" s="1" t="s">
        <v>17</v>
      </c>
      <c r="D44" s="1" t="s">
        <v>211</v>
      </c>
      <c r="E44" s="5" t="s">
        <v>16</v>
      </c>
      <c r="F44" s="5" t="s">
        <v>15</v>
      </c>
      <c r="G44" s="5" t="s">
        <v>14</v>
      </c>
      <c r="H44" s="5" t="s">
        <v>13</v>
      </c>
      <c r="I44" s="5" t="s">
        <v>12</v>
      </c>
      <c r="J44" s="5"/>
      <c r="K44" s="10"/>
      <c r="L44" s="12"/>
      <c r="M44" s="9"/>
      <c r="N44" s="11">
        <v>3</v>
      </c>
      <c r="O44" s="8"/>
      <c r="P44" s="5">
        <f t="shared" si="13"/>
        <v>40</v>
      </c>
      <c r="Q44" s="18">
        <f>+P44/(SUM(P43:P47))</f>
        <v>0.36363636363636365</v>
      </c>
      <c r="R44" s="18">
        <f>+Q44*100</f>
        <v>36.363636363636367</v>
      </c>
      <c r="S44" s="19">
        <f t="shared" ref="S44:S47" si="14">+Q44*SUM(K44:O44)</f>
        <v>1.0909090909090908</v>
      </c>
      <c r="T44" s="19">
        <f t="shared" ref="T44:T53" si="15">+R44-S44/4*100</f>
        <v>9.090909090909097</v>
      </c>
      <c r="U44" s="19">
        <f t="shared" ref="U44:U53" si="16">+R44-T44</f>
        <v>27.27272727272727</v>
      </c>
      <c r="V44" s="152"/>
      <c r="W44" s="152"/>
      <c r="X44" s="146"/>
      <c r="Y44" s="67"/>
      <c r="Z44"/>
      <c r="AA44"/>
    </row>
    <row r="45" spans="1:27">
      <c r="A45" s="155"/>
      <c r="B45" s="158"/>
      <c r="C45" s="1" t="s">
        <v>28</v>
      </c>
      <c r="D45" s="1" t="s">
        <v>92</v>
      </c>
      <c r="E45" s="5" t="s">
        <v>29</v>
      </c>
      <c r="F45" s="5" t="s">
        <v>33</v>
      </c>
      <c r="G45" s="5" t="s">
        <v>32</v>
      </c>
      <c r="H45" s="5" t="s">
        <v>31</v>
      </c>
      <c r="I45" s="5" t="s">
        <v>30</v>
      </c>
      <c r="J45" s="5" t="s">
        <v>136</v>
      </c>
      <c r="K45" s="10"/>
      <c r="L45" s="12"/>
      <c r="M45" s="9"/>
      <c r="N45" s="11">
        <v>3</v>
      </c>
      <c r="O45" s="8"/>
      <c r="P45" s="5">
        <f t="shared" si="13"/>
        <v>20</v>
      </c>
      <c r="Q45" s="18">
        <f>+P45/(SUM(P43:P47))</f>
        <v>0.18181818181818182</v>
      </c>
      <c r="R45" s="18">
        <f t="shared" ref="R45:R53" si="17">+Q45*100</f>
        <v>18.181818181818183</v>
      </c>
      <c r="S45" s="19">
        <f t="shared" si="14"/>
        <v>0.54545454545454541</v>
      </c>
      <c r="T45" s="19">
        <f t="shared" si="15"/>
        <v>4.5454545454545485</v>
      </c>
      <c r="U45" s="19">
        <f t="shared" si="16"/>
        <v>13.636363636363635</v>
      </c>
      <c r="V45" s="152"/>
      <c r="W45" s="152"/>
      <c r="X45" s="146"/>
      <c r="Y45" s="67"/>
      <c r="Z45"/>
      <c r="AA45"/>
    </row>
    <row r="46" spans="1:27">
      <c r="A46" s="155"/>
      <c r="B46" s="158"/>
      <c r="C46" s="1" t="s">
        <v>1</v>
      </c>
      <c r="D46" s="1" t="s">
        <v>92</v>
      </c>
      <c r="E46" s="5" t="s">
        <v>39</v>
      </c>
      <c r="F46" s="5" t="s">
        <v>38</v>
      </c>
      <c r="G46" s="5" t="s">
        <v>37</v>
      </c>
      <c r="H46" s="5" t="s">
        <v>36</v>
      </c>
      <c r="I46" s="5" t="s">
        <v>35</v>
      </c>
      <c r="J46" s="5" t="s">
        <v>130</v>
      </c>
      <c r="K46" s="10"/>
      <c r="L46" s="12"/>
      <c r="M46" s="9"/>
      <c r="N46" s="11">
        <v>3</v>
      </c>
      <c r="O46" s="8"/>
      <c r="P46" s="5">
        <f t="shared" si="13"/>
        <v>0</v>
      </c>
      <c r="Q46" s="18">
        <f>+P46/(SUM(P43:P47))</f>
        <v>0</v>
      </c>
      <c r="R46" s="18">
        <f t="shared" si="17"/>
        <v>0</v>
      </c>
      <c r="S46" s="19">
        <f t="shared" si="14"/>
        <v>0</v>
      </c>
      <c r="T46" s="19">
        <f t="shared" si="15"/>
        <v>0</v>
      </c>
      <c r="U46" s="19">
        <f t="shared" si="16"/>
        <v>0</v>
      </c>
      <c r="V46" s="152"/>
      <c r="W46" s="152"/>
      <c r="X46" s="146"/>
      <c r="Y46" s="67"/>
      <c r="Z46"/>
      <c r="AA46"/>
    </row>
    <row r="47" spans="1:27" ht="16" thickBot="1">
      <c r="A47" s="156"/>
      <c r="B47" s="159"/>
      <c r="C47" s="29" t="s">
        <v>2</v>
      </c>
      <c r="D47" s="29" t="s">
        <v>92</v>
      </c>
      <c r="E47" s="30" t="s">
        <v>40</v>
      </c>
      <c r="F47" s="30" t="s">
        <v>38</v>
      </c>
      <c r="G47" s="30" t="s">
        <v>37</v>
      </c>
      <c r="H47" s="30" t="s">
        <v>41</v>
      </c>
      <c r="I47" s="30" t="s">
        <v>42</v>
      </c>
      <c r="J47" s="30" t="s">
        <v>135</v>
      </c>
      <c r="K47" s="31"/>
      <c r="L47" s="32"/>
      <c r="M47" s="33"/>
      <c r="N47" s="34"/>
      <c r="O47" s="35">
        <v>4</v>
      </c>
      <c r="P47" s="30">
        <f t="shared" si="13"/>
        <v>20</v>
      </c>
      <c r="Q47" s="36">
        <f>+P47/(SUM(P43:P47))</f>
        <v>0.18181818181818182</v>
      </c>
      <c r="R47" s="36">
        <f t="shared" si="17"/>
        <v>18.181818181818183</v>
      </c>
      <c r="S47" s="37">
        <f t="shared" si="14"/>
        <v>0.72727272727272729</v>
      </c>
      <c r="T47" s="37">
        <f t="shared" si="15"/>
        <v>0</v>
      </c>
      <c r="U47" s="37">
        <f t="shared" si="16"/>
        <v>18.181818181818183</v>
      </c>
      <c r="V47" s="153"/>
      <c r="W47" s="153"/>
      <c r="X47" s="146"/>
      <c r="Y47" s="67"/>
      <c r="Z47"/>
      <c r="AA47"/>
    </row>
    <row r="48" spans="1:27">
      <c r="A48" s="160" t="s">
        <v>104</v>
      </c>
      <c r="B48" s="169">
        <f>+B8</f>
        <v>35</v>
      </c>
      <c r="C48" s="20" t="s">
        <v>179</v>
      </c>
      <c r="D48" s="20" t="s">
        <v>178</v>
      </c>
      <c r="E48" s="40">
        <v>0</v>
      </c>
      <c r="F48" s="40">
        <v>1</v>
      </c>
      <c r="G48" s="40">
        <v>2</v>
      </c>
      <c r="H48" s="40">
        <v>3</v>
      </c>
      <c r="I48" s="40">
        <v>4</v>
      </c>
      <c r="J48" s="21"/>
      <c r="K48" s="22"/>
      <c r="L48" s="23"/>
      <c r="M48" s="24"/>
      <c r="N48" s="25">
        <v>3</v>
      </c>
      <c r="O48" s="26"/>
      <c r="P48" s="21">
        <f t="shared" si="13"/>
        <v>90</v>
      </c>
      <c r="Q48" s="27">
        <f>+P48/(SUM(P48:P50))</f>
        <v>0.375</v>
      </c>
      <c r="R48" s="18">
        <f t="shared" si="17"/>
        <v>37.5</v>
      </c>
      <c r="S48" s="28">
        <f t="shared" ref="S48:S53" si="18">+Q48*SUM(K48:O48)</f>
        <v>1.125</v>
      </c>
      <c r="T48" s="28">
        <f t="shared" si="15"/>
        <v>9.375</v>
      </c>
      <c r="U48" s="28">
        <f t="shared" si="16"/>
        <v>28.125</v>
      </c>
      <c r="V48" s="163">
        <f>+SUM(S48:S50)*100/4</f>
        <v>75</v>
      </c>
      <c r="W48" s="151">
        <f>+V48*B48/100</f>
        <v>26.25</v>
      </c>
      <c r="X48" s="146"/>
      <c r="Y48" s="67"/>
      <c r="Z48"/>
      <c r="AA48"/>
    </row>
    <row r="49" spans="1:27">
      <c r="A49" s="161"/>
      <c r="B49" s="170"/>
      <c r="C49" s="1" t="s">
        <v>128</v>
      </c>
      <c r="D49" s="1" t="s">
        <v>93</v>
      </c>
      <c r="E49" s="5" t="s">
        <v>27</v>
      </c>
      <c r="F49" s="5" t="s">
        <v>23</v>
      </c>
      <c r="G49" s="5" t="s">
        <v>24</v>
      </c>
      <c r="H49" s="5" t="s">
        <v>25</v>
      </c>
      <c r="I49" s="5" t="s">
        <v>26</v>
      </c>
      <c r="J49" s="5"/>
      <c r="K49" s="10"/>
      <c r="L49" s="12"/>
      <c r="M49" s="9"/>
      <c r="N49" s="11">
        <v>3</v>
      </c>
      <c r="O49" s="8"/>
      <c r="P49" s="5">
        <f t="shared" si="13"/>
        <v>70</v>
      </c>
      <c r="Q49" s="18">
        <f>+P49/(SUM(P48:P50))</f>
        <v>0.29166666666666669</v>
      </c>
      <c r="R49" s="18">
        <f t="shared" si="17"/>
        <v>29.166666666666668</v>
      </c>
      <c r="S49" s="19">
        <f t="shared" si="18"/>
        <v>0.875</v>
      </c>
      <c r="T49" s="19">
        <f t="shared" si="15"/>
        <v>7.2916666666666679</v>
      </c>
      <c r="U49" s="19">
        <f t="shared" si="16"/>
        <v>21.875</v>
      </c>
      <c r="V49" s="164"/>
      <c r="W49" s="152"/>
      <c r="X49" s="146"/>
      <c r="Y49" s="67"/>
      <c r="Z49"/>
      <c r="AA49"/>
    </row>
    <row r="50" spans="1:27" ht="16" thickBot="1">
      <c r="A50" s="162"/>
      <c r="B50" s="171"/>
      <c r="C50" s="38" t="s">
        <v>127</v>
      </c>
      <c r="D50" s="38" t="s">
        <v>93</v>
      </c>
      <c r="E50" s="30" t="s">
        <v>27</v>
      </c>
      <c r="F50" s="30" t="s">
        <v>23</v>
      </c>
      <c r="G50" s="30" t="s">
        <v>24</v>
      </c>
      <c r="H50" s="30" t="s">
        <v>25</v>
      </c>
      <c r="I50" s="30" t="s">
        <v>26</v>
      </c>
      <c r="J50" s="30"/>
      <c r="K50" s="31"/>
      <c r="L50" s="32"/>
      <c r="M50" s="33"/>
      <c r="N50" s="34">
        <v>3</v>
      </c>
      <c r="O50" s="35"/>
      <c r="P50" s="30">
        <f t="shared" si="13"/>
        <v>80</v>
      </c>
      <c r="Q50" s="36">
        <f>+P50/(SUM(P48:P50))</f>
        <v>0.33333333333333331</v>
      </c>
      <c r="R50" s="36">
        <f t="shared" si="17"/>
        <v>33.333333333333329</v>
      </c>
      <c r="S50" s="37">
        <f t="shared" si="18"/>
        <v>1</v>
      </c>
      <c r="T50" s="37">
        <f t="shared" si="15"/>
        <v>8.3333333333333286</v>
      </c>
      <c r="U50" s="37">
        <f t="shared" si="16"/>
        <v>25</v>
      </c>
      <c r="V50" s="165"/>
      <c r="W50" s="153"/>
      <c r="X50" s="146"/>
      <c r="Y50" s="67"/>
      <c r="Z50"/>
      <c r="AA50"/>
    </row>
    <row r="51" spans="1:27">
      <c r="A51" s="160" t="s">
        <v>103</v>
      </c>
      <c r="B51" s="169">
        <f>+B11</f>
        <v>45</v>
      </c>
      <c r="C51" s="39" t="s">
        <v>3</v>
      </c>
      <c r="D51" s="39" t="s">
        <v>94</v>
      </c>
      <c r="E51" s="40" t="s">
        <v>134</v>
      </c>
      <c r="F51" s="54" t="s">
        <v>133</v>
      </c>
      <c r="G51" s="40" t="s">
        <v>131</v>
      </c>
      <c r="H51" s="40" t="s">
        <v>12</v>
      </c>
      <c r="I51" s="40" t="s">
        <v>132</v>
      </c>
      <c r="J51" s="40"/>
      <c r="K51" s="22"/>
      <c r="L51" s="23"/>
      <c r="M51" s="24"/>
      <c r="N51" s="25">
        <v>3</v>
      </c>
      <c r="O51" s="26"/>
      <c r="P51" s="21">
        <f t="shared" si="13"/>
        <v>80</v>
      </c>
      <c r="Q51" s="27">
        <f>+P51/(SUM(P51:P53))</f>
        <v>0.4</v>
      </c>
      <c r="R51" s="18">
        <f t="shared" si="17"/>
        <v>40</v>
      </c>
      <c r="S51" s="28">
        <f t="shared" si="18"/>
        <v>1.2000000000000002</v>
      </c>
      <c r="T51" s="19">
        <f t="shared" si="15"/>
        <v>9.9999999999999964</v>
      </c>
      <c r="U51" s="19">
        <f t="shared" si="16"/>
        <v>30.000000000000004</v>
      </c>
      <c r="V51" s="163">
        <f>+SUM(S51:S53)*100/4</f>
        <v>75</v>
      </c>
      <c r="W51" s="151">
        <f>+V51*B51/100</f>
        <v>33.75</v>
      </c>
      <c r="X51" s="146"/>
      <c r="Y51" s="67"/>
      <c r="Z51"/>
      <c r="AA51"/>
    </row>
    <row r="52" spans="1:27">
      <c r="A52" s="161"/>
      <c r="B52" s="170"/>
      <c r="C52" s="2" t="s">
        <v>4</v>
      </c>
      <c r="D52" s="2" t="s">
        <v>94</v>
      </c>
      <c r="E52" s="7">
        <v>0</v>
      </c>
      <c r="F52" s="7" t="s">
        <v>43</v>
      </c>
      <c r="G52" s="7" t="s">
        <v>44</v>
      </c>
      <c r="H52" s="7" t="s">
        <v>45</v>
      </c>
      <c r="I52" s="7" t="s">
        <v>46</v>
      </c>
      <c r="J52" s="7"/>
      <c r="K52" s="10"/>
      <c r="L52" s="12"/>
      <c r="M52" s="9"/>
      <c r="N52" s="11">
        <v>3</v>
      </c>
      <c r="O52" s="8"/>
      <c r="P52" s="5">
        <f t="shared" si="13"/>
        <v>30</v>
      </c>
      <c r="Q52" s="18">
        <f>+P52/(SUM(P51:P53))</f>
        <v>0.15</v>
      </c>
      <c r="R52" s="18">
        <f t="shared" si="17"/>
        <v>15</v>
      </c>
      <c r="S52" s="19">
        <f t="shared" si="18"/>
        <v>0.44999999999999996</v>
      </c>
      <c r="T52" s="19">
        <f t="shared" si="15"/>
        <v>3.7500000000000018</v>
      </c>
      <c r="U52" s="19">
        <f t="shared" si="16"/>
        <v>11.249999999999998</v>
      </c>
      <c r="V52" s="164"/>
      <c r="W52" s="152"/>
      <c r="X52" s="146"/>
      <c r="Y52" s="67"/>
      <c r="Z52"/>
      <c r="AA52"/>
    </row>
    <row r="53" spans="1:27" ht="16" thickBot="1">
      <c r="A53" s="162"/>
      <c r="B53" s="171"/>
      <c r="C53" s="29" t="s">
        <v>34</v>
      </c>
      <c r="D53" s="29" t="s">
        <v>180</v>
      </c>
      <c r="E53" s="30">
        <v>0</v>
      </c>
      <c r="F53" s="30">
        <v>1</v>
      </c>
      <c r="G53" s="30">
        <v>2</v>
      </c>
      <c r="H53" s="30">
        <v>3</v>
      </c>
      <c r="I53" s="30" t="s">
        <v>47</v>
      </c>
      <c r="J53" s="30"/>
      <c r="K53" s="31"/>
      <c r="L53" s="32"/>
      <c r="M53" s="33"/>
      <c r="N53" s="34">
        <v>3</v>
      </c>
      <c r="O53" s="35"/>
      <c r="P53" s="30">
        <f t="shared" si="13"/>
        <v>90</v>
      </c>
      <c r="Q53" s="36">
        <f>+P53/(SUM(P51:P53))</f>
        <v>0.45</v>
      </c>
      <c r="R53" s="36">
        <f t="shared" si="17"/>
        <v>45</v>
      </c>
      <c r="S53" s="37">
        <f t="shared" si="18"/>
        <v>1.35</v>
      </c>
      <c r="T53" s="37">
        <f t="shared" si="15"/>
        <v>11.25</v>
      </c>
      <c r="U53" s="37">
        <f t="shared" si="16"/>
        <v>33.75</v>
      </c>
      <c r="V53" s="165"/>
      <c r="W53" s="153"/>
      <c r="X53" s="147"/>
      <c r="Y53" s="67"/>
      <c r="Z53"/>
      <c r="AA53"/>
    </row>
    <row r="54" spans="1:27" ht="16" thickBot="1"/>
    <row r="55" spans="1:27" ht="49" thickBot="1">
      <c r="A55" s="91" t="s">
        <v>118</v>
      </c>
      <c r="B55" s="92" t="s">
        <v>114</v>
      </c>
      <c r="C55" s="93" t="s">
        <v>116</v>
      </c>
      <c r="D55" s="94" t="s">
        <v>107</v>
      </c>
      <c r="E55" s="94">
        <v>0</v>
      </c>
      <c r="F55" s="94">
        <v>1</v>
      </c>
      <c r="G55" s="94">
        <v>2</v>
      </c>
      <c r="H55" s="94">
        <v>3</v>
      </c>
      <c r="I55" s="94">
        <v>4</v>
      </c>
      <c r="J55" s="94" t="s">
        <v>111</v>
      </c>
      <c r="K55" s="94">
        <v>0</v>
      </c>
      <c r="L55" s="94">
        <v>1</v>
      </c>
      <c r="M55" s="94">
        <v>2</v>
      </c>
      <c r="N55" s="94">
        <v>3</v>
      </c>
      <c r="O55" s="94">
        <v>4</v>
      </c>
      <c r="P55" s="92" t="s">
        <v>124</v>
      </c>
      <c r="Q55" s="92" t="s">
        <v>125</v>
      </c>
      <c r="R55" s="92" t="s">
        <v>126</v>
      </c>
      <c r="S55" s="92" t="s">
        <v>121</v>
      </c>
      <c r="T55" s="87" t="s">
        <v>198</v>
      </c>
      <c r="U55" s="87" t="s">
        <v>199</v>
      </c>
      <c r="V55" s="92" t="s">
        <v>109</v>
      </c>
      <c r="W55" s="95" t="s">
        <v>110</v>
      </c>
      <c r="X55" s="88" t="s">
        <v>185</v>
      </c>
      <c r="Y55" s="41"/>
    </row>
    <row r="56" spans="1:27">
      <c r="A56" s="172" t="s">
        <v>105</v>
      </c>
      <c r="B56" s="184">
        <v>100</v>
      </c>
      <c r="C56" s="20" t="s">
        <v>5</v>
      </c>
      <c r="D56" s="24" t="s">
        <v>99</v>
      </c>
      <c r="E56" s="21" t="s">
        <v>18</v>
      </c>
      <c r="F56" s="21" t="s">
        <v>20</v>
      </c>
      <c r="G56" s="21" t="s">
        <v>19</v>
      </c>
      <c r="H56" s="21" t="s">
        <v>22</v>
      </c>
      <c r="I56" s="21" t="s">
        <v>21</v>
      </c>
      <c r="J56" s="21"/>
      <c r="K56" s="22"/>
      <c r="L56" s="23"/>
      <c r="M56" s="24"/>
      <c r="N56" s="25">
        <v>3</v>
      </c>
      <c r="O56" s="26"/>
      <c r="P56" s="21">
        <v>60</v>
      </c>
      <c r="Q56" s="27">
        <f>+P56/(SUM(P56:P60))</f>
        <v>0.25</v>
      </c>
      <c r="R56" s="27">
        <f>+Q56*100</f>
        <v>25</v>
      </c>
      <c r="S56" s="27">
        <f>+Q56*(SUM(K56:O56))</f>
        <v>0.75</v>
      </c>
      <c r="T56" s="27">
        <f>+R56-S56/4*100</f>
        <v>6.25</v>
      </c>
      <c r="U56" s="27">
        <f>+R56-T56</f>
        <v>18.75</v>
      </c>
      <c r="V56" s="175">
        <f>+SUM(S56:S60)*100/4</f>
        <v>75</v>
      </c>
      <c r="W56" s="178">
        <f>+V56*B56/100</f>
        <v>75</v>
      </c>
      <c r="X56" s="68"/>
      <c r="Y56" s="67"/>
    </row>
    <row r="57" spans="1:27">
      <c r="A57" s="173"/>
      <c r="B57" s="149"/>
      <c r="C57" s="1" t="s">
        <v>106</v>
      </c>
      <c r="D57" s="9" t="s">
        <v>100</v>
      </c>
      <c r="E57" s="5" t="s">
        <v>26</v>
      </c>
      <c r="F57" s="5" t="s">
        <v>25</v>
      </c>
      <c r="G57" s="5" t="s">
        <v>24</v>
      </c>
      <c r="H57" s="5" t="s">
        <v>23</v>
      </c>
      <c r="I57" s="5" t="s">
        <v>27</v>
      </c>
      <c r="J57" s="5"/>
      <c r="K57" s="10"/>
      <c r="L57" s="12"/>
      <c r="M57" s="9"/>
      <c r="N57" s="11">
        <v>3</v>
      </c>
      <c r="O57" s="8"/>
      <c r="P57" s="5">
        <v>50</v>
      </c>
      <c r="Q57" s="18">
        <f>+P57/(SUM(P56:P60))</f>
        <v>0.20833333333333334</v>
      </c>
      <c r="R57" s="18">
        <f t="shared" ref="R57:R60" si="19">+Q57*100</f>
        <v>20.833333333333336</v>
      </c>
      <c r="S57" s="18">
        <f>+Q57*(SUM(K57:O57))</f>
        <v>0.625</v>
      </c>
      <c r="T57" s="18">
        <f t="shared" ref="T57:T60" si="20">+R57-S57/4*100</f>
        <v>5.2083333333333357</v>
      </c>
      <c r="U57" s="18">
        <f>+R57-T57</f>
        <v>15.625</v>
      </c>
      <c r="V57" s="176"/>
      <c r="W57" s="179"/>
      <c r="X57" s="69"/>
      <c r="Y57" s="67"/>
    </row>
    <row r="58" spans="1:27">
      <c r="A58" s="173"/>
      <c r="B58" s="149"/>
      <c r="C58" s="1" t="s">
        <v>6</v>
      </c>
      <c r="D58" s="1" t="s">
        <v>95</v>
      </c>
      <c r="E58" s="5" t="s">
        <v>27</v>
      </c>
      <c r="F58" s="5" t="s">
        <v>23</v>
      </c>
      <c r="G58" s="5" t="s">
        <v>24</v>
      </c>
      <c r="H58" s="5" t="s">
        <v>25</v>
      </c>
      <c r="I58" s="5" t="s">
        <v>26</v>
      </c>
      <c r="J58" s="5"/>
      <c r="K58" s="10"/>
      <c r="L58" s="12"/>
      <c r="M58" s="9"/>
      <c r="N58" s="11">
        <v>3</v>
      </c>
      <c r="O58" s="8"/>
      <c r="P58" s="5">
        <v>30</v>
      </c>
      <c r="Q58" s="18">
        <f>+P58/(SUM(P56:P60))</f>
        <v>0.125</v>
      </c>
      <c r="R58" s="18">
        <f t="shared" si="19"/>
        <v>12.5</v>
      </c>
      <c r="S58" s="18">
        <f t="shared" ref="S58:S60" si="21">+Q58*(SUM(K58:O58))</f>
        <v>0.375</v>
      </c>
      <c r="T58" s="18">
        <f t="shared" si="20"/>
        <v>3.125</v>
      </c>
      <c r="U58" s="18">
        <f t="shared" ref="U58:U60" si="22">+R58-T58</f>
        <v>9.375</v>
      </c>
      <c r="V58" s="176"/>
      <c r="W58" s="179"/>
      <c r="X58" s="69">
        <f>+W56</f>
        <v>75</v>
      </c>
      <c r="Y58" s="67"/>
    </row>
    <row r="59" spans="1:27">
      <c r="A59" s="173"/>
      <c r="B59" s="149"/>
      <c r="C59" s="2" t="s">
        <v>96</v>
      </c>
      <c r="D59" s="2" t="s">
        <v>97</v>
      </c>
      <c r="E59" s="5">
        <v>11</v>
      </c>
      <c r="F59" s="5">
        <v>9</v>
      </c>
      <c r="G59" s="5">
        <v>7</v>
      </c>
      <c r="H59" s="5">
        <v>6.5</v>
      </c>
      <c r="I59" s="5">
        <v>6</v>
      </c>
      <c r="J59" s="5"/>
      <c r="K59" s="10"/>
      <c r="L59" s="12"/>
      <c r="M59" s="9"/>
      <c r="N59" s="11">
        <v>3</v>
      </c>
      <c r="O59" s="8"/>
      <c r="P59" s="5">
        <v>70</v>
      </c>
      <c r="Q59" s="18">
        <f>+P59/(SUM(P56:P60))</f>
        <v>0.29166666666666669</v>
      </c>
      <c r="R59" s="18">
        <f t="shared" si="19"/>
        <v>29.166666666666668</v>
      </c>
      <c r="S59" s="18">
        <f t="shared" si="21"/>
        <v>0.875</v>
      </c>
      <c r="T59" s="18">
        <f t="shared" si="20"/>
        <v>7.2916666666666679</v>
      </c>
      <c r="U59" s="18">
        <f t="shared" si="22"/>
        <v>21.875</v>
      </c>
      <c r="V59" s="176"/>
      <c r="W59" s="179"/>
      <c r="X59" s="69"/>
      <c r="Y59" s="67"/>
    </row>
    <row r="60" spans="1:27" ht="16" thickBot="1">
      <c r="A60" s="174"/>
      <c r="B60" s="185"/>
      <c r="C60" s="38" t="s">
        <v>73</v>
      </c>
      <c r="D60" s="38" t="s">
        <v>98</v>
      </c>
      <c r="E60" s="30" t="s">
        <v>71</v>
      </c>
      <c r="F60" s="30" t="s">
        <v>68</v>
      </c>
      <c r="G60" s="30" t="s">
        <v>69</v>
      </c>
      <c r="H60" s="30" t="s">
        <v>70</v>
      </c>
      <c r="I60" s="30" t="s">
        <v>72</v>
      </c>
      <c r="J60" s="30"/>
      <c r="K60" s="31"/>
      <c r="L60" s="32"/>
      <c r="M60" s="33"/>
      <c r="N60" s="34">
        <v>3</v>
      </c>
      <c r="O60" s="35"/>
      <c r="P60" s="30">
        <v>30</v>
      </c>
      <c r="Q60" s="36">
        <f>+P60/(SUM(P56:P60))</f>
        <v>0.125</v>
      </c>
      <c r="R60" s="36">
        <f t="shared" si="19"/>
        <v>12.5</v>
      </c>
      <c r="S60" s="36">
        <f t="shared" si="21"/>
        <v>0.375</v>
      </c>
      <c r="T60" s="36">
        <f t="shared" si="20"/>
        <v>3.125</v>
      </c>
      <c r="U60" s="36">
        <f t="shared" si="22"/>
        <v>9.375</v>
      </c>
      <c r="V60" s="177"/>
      <c r="W60" s="180"/>
      <c r="X60" s="70"/>
      <c r="Y60" s="67"/>
    </row>
    <row r="90" spans="1:25">
      <c r="A90" s="148" t="s">
        <v>105</v>
      </c>
      <c r="B90" s="148">
        <v>100</v>
      </c>
      <c r="C90" s="1" t="s">
        <v>5</v>
      </c>
      <c r="D90" s="17" t="s">
        <v>99</v>
      </c>
      <c r="E90" s="5" t="s">
        <v>18</v>
      </c>
      <c r="F90" s="5" t="s">
        <v>20</v>
      </c>
      <c r="G90" s="5" t="s">
        <v>19</v>
      </c>
      <c r="H90" s="5" t="s">
        <v>22</v>
      </c>
      <c r="I90" s="5" t="s">
        <v>21</v>
      </c>
      <c r="J90" s="5"/>
      <c r="K90" s="10"/>
      <c r="L90" s="12"/>
      <c r="M90" s="9"/>
      <c r="N90" s="11"/>
      <c r="O90" s="8"/>
      <c r="P90" s="5">
        <v>60</v>
      </c>
      <c r="Q90" s="5">
        <v>60</v>
      </c>
      <c r="R90" s="5"/>
      <c r="S90" s="5">
        <v>60</v>
      </c>
      <c r="T90" s="5"/>
      <c r="U90" s="5"/>
      <c r="V90" s="5"/>
      <c r="W90" s="1"/>
      <c r="X90" s="3"/>
      <c r="Y90" s="3"/>
    </row>
    <row r="91" spans="1:25">
      <c r="A91" s="149"/>
      <c r="B91" s="149"/>
      <c r="C91" s="1" t="s">
        <v>106</v>
      </c>
      <c r="D91" s="17" t="s">
        <v>100</v>
      </c>
      <c r="E91" s="5" t="s">
        <v>26</v>
      </c>
      <c r="F91" s="5" t="s">
        <v>25</v>
      </c>
      <c r="G91" s="5" t="s">
        <v>24</v>
      </c>
      <c r="H91" s="5" t="s">
        <v>23</v>
      </c>
      <c r="I91" s="5" t="s">
        <v>27</v>
      </c>
      <c r="J91" s="5"/>
      <c r="K91" s="10"/>
      <c r="L91" s="12"/>
      <c r="M91" s="9"/>
      <c r="N91" s="11"/>
      <c r="O91" s="8"/>
      <c r="P91" s="5">
        <v>50</v>
      </c>
      <c r="Q91" s="5">
        <v>50</v>
      </c>
      <c r="R91" s="5"/>
      <c r="S91" s="5">
        <v>50</v>
      </c>
      <c r="T91" s="5"/>
      <c r="U91" s="5"/>
      <c r="V91" s="5"/>
      <c r="W91" s="1"/>
      <c r="X91" s="3"/>
      <c r="Y91" s="3"/>
    </row>
    <row r="92" spans="1:25">
      <c r="A92" s="149"/>
      <c r="B92" s="149"/>
      <c r="C92" s="1" t="s">
        <v>6</v>
      </c>
      <c r="D92" s="1" t="s">
        <v>95</v>
      </c>
      <c r="E92" s="5" t="s">
        <v>27</v>
      </c>
      <c r="F92" s="5" t="s">
        <v>23</v>
      </c>
      <c r="G92" s="5" t="s">
        <v>24</v>
      </c>
      <c r="H92" s="5" t="s">
        <v>25</v>
      </c>
      <c r="I92" s="5" t="s">
        <v>26</v>
      </c>
      <c r="J92" s="5"/>
      <c r="K92" s="10"/>
      <c r="L92" s="12"/>
      <c r="M92" s="9"/>
      <c r="N92" s="11"/>
      <c r="O92" s="8"/>
      <c r="P92" s="5">
        <v>30</v>
      </c>
      <c r="Q92" s="5">
        <v>30</v>
      </c>
      <c r="R92" s="5"/>
      <c r="S92" s="5">
        <v>30</v>
      </c>
      <c r="T92" s="5"/>
      <c r="U92" s="5"/>
      <c r="V92" s="5"/>
      <c r="W92" s="1"/>
      <c r="X92" s="3"/>
      <c r="Y92" s="3"/>
    </row>
    <row r="93" spans="1:25">
      <c r="A93" s="149"/>
      <c r="B93" s="149"/>
      <c r="C93" s="2" t="s">
        <v>96</v>
      </c>
      <c r="D93" s="2" t="s">
        <v>97</v>
      </c>
      <c r="E93" s="5">
        <v>11</v>
      </c>
      <c r="F93" s="5">
        <v>9</v>
      </c>
      <c r="G93" s="5">
        <v>7</v>
      </c>
      <c r="H93" s="5">
        <v>6.5</v>
      </c>
      <c r="I93" s="5">
        <v>6</v>
      </c>
      <c r="J93" s="5"/>
      <c r="K93" s="10"/>
      <c r="L93" s="12"/>
      <c r="M93" s="9"/>
      <c r="N93" s="11"/>
      <c r="O93" s="8"/>
      <c r="P93" s="5">
        <v>70</v>
      </c>
      <c r="Q93" s="5">
        <v>70</v>
      </c>
      <c r="R93" s="5"/>
      <c r="S93" s="5">
        <v>70</v>
      </c>
      <c r="T93" s="5"/>
      <c r="U93" s="5"/>
      <c r="V93" s="5"/>
      <c r="W93" s="1"/>
      <c r="X93" s="3"/>
      <c r="Y93" s="3"/>
    </row>
    <row r="94" spans="1:25">
      <c r="A94" s="150"/>
      <c r="B94" s="150"/>
      <c r="C94" s="2" t="s">
        <v>73</v>
      </c>
      <c r="D94" s="2" t="s">
        <v>98</v>
      </c>
      <c r="E94" s="5" t="s">
        <v>71</v>
      </c>
      <c r="F94" s="5" t="s">
        <v>68</v>
      </c>
      <c r="G94" s="5" t="s">
        <v>69</v>
      </c>
      <c r="H94" s="5" t="s">
        <v>70</v>
      </c>
      <c r="I94" s="5" t="s">
        <v>72</v>
      </c>
      <c r="J94" s="5"/>
      <c r="K94" s="10"/>
      <c r="L94" s="12"/>
      <c r="M94" s="9"/>
      <c r="N94" s="11"/>
      <c r="O94" s="8"/>
      <c r="P94" s="5">
        <v>30</v>
      </c>
      <c r="Q94" s="5">
        <v>30</v>
      </c>
      <c r="R94" s="5"/>
      <c r="S94" s="5">
        <v>30</v>
      </c>
      <c r="T94" s="5"/>
      <c r="U94" s="5"/>
      <c r="V94" s="5"/>
      <c r="W94" s="1"/>
      <c r="X94" s="3"/>
      <c r="Y94" s="3"/>
    </row>
    <row r="95" spans="1:25">
      <c r="A95" s="3"/>
      <c r="B95" s="3"/>
      <c r="C95" s="3"/>
      <c r="D95" s="3"/>
      <c r="E95" s="3"/>
      <c r="F95" s="3"/>
      <c r="G95" s="3"/>
      <c r="H95" s="3"/>
      <c r="I95" s="3"/>
      <c r="J95" s="3"/>
      <c r="K95" s="3"/>
      <c r="L95" s="3"/>
      <c r="M95" s="3"/>
      <c r="N95" s="3"/>
      <c r="O95" s="3"/>
      <c r="P95" s="3"/>
      <c r="Q95" s="3"/>
      <c r="R95" s="3"/>
      <c r="S95" s="3"/>
      <c r="T95" s="3"/>
      <c r="U95" s="3"/>
      <c r="V95" s="6"/>
      <c r="W95" s="3"/>
      <c r="X95" s="3"/>
      <c r="Y95" s="3"/>
    </row>
  </sheetData>
  <mergeCells count="51">
    <mergeCell ref="B56:B60"/>
    <mergeCell ref="W48:W50"/>
    <mergeCell ref="A51:A53"/>
    <mergeCell ref="B51:B53"/>
    <mergeCell ref="V51:V53"/>
    <mergeCell ref="W51:W53"/>
    <mergeCell ref="V17:V21"/>
    <mergeCell ref="A3:A7"/>
    <mergeCell ref="B3:B7"/>
    <mergeCell ref="A8:A10"/>
    <mergeCell ref="B8:B10"/>
    <mergeCell ref="A11:A13"/>
    <mergeCell ref="B11:B13"/>
    <mergeCell ref="A17:A21"/>
    <mergeCell ref="A22:A24"/>
    <mergeCell ref="A25:A27"/>
    <mergeCell ref="B17:B21"/>
    <mergeCell ref="B22:B24"/>
    <mergeCell ref="B25:B27"/>
    <mergeCell ref="A38:A40"/>
    <mergeCell ref="B38:B40"/>
    <mergeCell ref="A56:A60"/>
    <mergeCell ref="V35:V37"/>
    <mergeCell ref="W35:W37"/>
    <mergeCell ref="V38:V40"/>
    <mergeCell ref="W38:W40"/>
    <mergeCell ref="V56:V60"/>
    <mergeCell ref="W56:W60"/>
    <mergeCell ref="A43:A47"/>
    <mergeCell ref="B43:B47"/>
    <mergeCell ref="V43:V47"/>
    <mergeCell ref="W43:W47"/>
    <mergeCell ref="A48:A50"/>
    <mergeCell ref="B48:B50"/>
    <mergeCell ref="V48:V50"/>
    <mergeCell ref="X30:X40"/>
    <mergeCell ref="X17:X27"/>
    <mergeCell ref="X43:X53"/>
    <mergeCell ref="B90:B94"/>
    <mergeCell ref="A90:A94"/>
    <mergeCell ref="W17:W21"/>
    <mergeCell ref="A30:A34"/>
    <mergeCell ref="B30:B34"/>
    <mergeCell ref="A35:A37"/>
    <mergeCell ref="V22:V24"/>
    <mergeCell ref="W22:W24"/>
    <mergeCell ref="V25:V27"/>
    <mergeCell ref="W25:W27"/>
    <mergeCell ref="V30:V34"/>
    <mergeCell ref="W30:W34"/>
    <mergeCell ref="B35:B37"/>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B6C3E-0232-4D3E-A32E-241D468B1929}">
  <dimension ref="A1:M13"/>
  <sheetViews>
    <sheetView showGridLines="0" zoomScale="115" zoomScaleNormal="115" workbookViewId="0">
      <selection activeCell="E22" sqref="E22"/>
    </sheetView>
  </sheetViews>
  <sheetFormatPr baseColWidth="10" defaultRowHeight="15"/>
  <cols>
    <col min="1" max="1" width="36.5" customWidth="1"/>
    <col min="2" max="8" width="12.5" customWidth="1"/>
  </cols>
  <sheetData>
    <row r="1" spans="1:13" ht="16" thickBot="1">
      <c r="A1" s="82" t="s">
        <v>206</v>
      </c>
      <c r="B1" s="186" t="s">
        <v>210</v>
      </c>
      <c r="C1" s="187"/>
      <c r="D1" s="188"/>
      <c r="E1" s="186" t="s">
        <v>202</v>
      </c>
      <c r="F1" s="187"/>
      <c r="G1" s="188"/>
      <c r="H1" s="186" t="s">
        <v>201</v>
      </c>
      <c r="I1" s="187"/>
      <c r="J1" s="188"/>
      <c r="K1" s="186" t="s">
        <v>209</v>
      </c>
      <c r="L1" s="187"/>
      <c r="M1" s="188"/>
    </row>
    <row r="2" spans="1:13" ht="16" thickBot="1">
      <c r="A2" s="71" t="s">
        <v>200</v>
      </c>
      <c r="B2" s="111" t="s">
        <v>203</v>
      </c>
      <c r="C2" s="112" t="s">
        <v>204</v>
      </c>
      <c r="D2" s="113" t="s">
        <v>205</v>
      </c>
      <c r="E2" s="111" t="s">
        <v>203</v>
      </c>
      <c r="F2" s="112" t="s">
        <v>204</v>
      </c>
      <c r="G2" s="113" t="s">
        <v>205</v>
      </c>
      <c r="H2" s="111" t="s">
        <v>203</v>
      </c>
      <c r="I2" s="112" t="s">
        <v>204</v>
      </c>
      <c r="J2" s="113" t="s">
        <v>205</v>
      </c>
      <c r="K2" s="111" t="s">
        <v>203</v>
      </c>
      <c r="L2" s="112" t="s">
        <v>204</v>
      </c>
      <c r="M2" s="113" t="s">
        <v>205</v>
      </c>
    </row>
    <row r="3" spans="1:13">
      <c r="A3" s="99" t="s">
        <v>0</v>
      </c>
      <c r="B3" s="100"/>
      <c r="C3" s="21"/>
      <c r="D3" s="101"/>
      <c r="E3" s="100"/>
      <c r="F3" s="21"/>
      <c r="G3" s="101"/>
      <c r="H3" s="100"/>
      <c r="I3" s="21"/>
      <c r="J3" s="101"/>
      <c r="K3" s="100" t="s">
        <v>53</v>
      </c>
      <c r="L3" s="21" t="s">
        <v>53</v>
      </c>
      <c r="M3" s="101" t="s">
        <v>53</v>
      </c>
    </row>
    <row r="4" spans="1:13">
      <c r="A4" s="102" t="s">
        <v>17</v>
      </c>
      <c r="B4" s="76"/>
      <c r="C4" s="5"/>
      <c r="D4" s="77"/>
      <c r="E4" s="76"/>
      <c r="F4" s="5"/>
      <c r="G4" s="77"/>
      <c r="H4" s="76" t="s">
        <v>53</v>
      </c>
      <c r="I4" s="5" t="s">
        <v>53</v>
      </c>
      <c r="J4" s="77" t="s">
        <v>53</v>
      </c>
      <c r="K4" s="76"/>
      <c r="L4" s="5"/>
      <c r="M4" s="77"/>
    </row>
    <row r="5" spans="1:13">
      <c r="A5" s="102" t="s">
        <v>28</v>
      </c>
      <c r="B5" s="76" t="s">
        <v>53</v>
      </c>
      <c r="C5" s="5" t="s">
        <v>53</v>
      </c>
      <c r="D5" s="77" t="s">
        <v>53</v>
      </c>
      <c r="E5" s="76" t="s">
        <v>53</v>
      </c>
      <c r="F5" s="5" t="s">
        <v>53</v>
      </c>
      <c r="G5" s="77" t="s">
        <v>53</v>
      </c>
      <c r="H5" s="76"/>
      <c r="I5" s="5"/>
      <c r="J5" s="77"/>
      <c r="K5" s="76" t="s">
        <v>53</v>
      </c>
      <c r="L5" s="5" t="s">
        <v>53</v>
      </c>
      <c r="M5" s="77" t="s">
        <v>53</v>
      </c>
    </row>
    <row r="6" spans="1:13">
      <c r="A6" s="102" t="s">
        <v>1</v>
      </c>
      <c r="B6" s="76"/>
      <c r="C6" s="5"/>
      <c r="D6" s="77"/>
      <c r="E6" s="76"/>
      <c r="F6" s="5"/>
      <c r="G6" s="77"/>
      <c r="H6" s="76"/>
      <c r="I6" s="5"/>
      <c r="J6" s="77"/>
      <c r="K6" s="76" t="s">
        <v>53</v>
      </c>
      <c r="L6" s="5" t="s">
        <v>53</v>
      </c>
      <c r="M6" s="77" t="s">
        <v>53</v>
      </c>
    </row>
    <row r="7" spans="1:13" ht="16" thickBot="1">
      <c r="A7" s="103" t="s">
        <v>2</v>
      </c>
      <c r="B7" s="80"/>
      <c r="C7" s="30"/>
      <c r="D7" s="81"/>
      <c r="E7" s="80"/>
      <c r="F7" s="30"/>
      <c r="G7" s="81"/>
      <c r="H7" s="80"/>
      <c r="I7" s="30"/>
      <c r="J7" s="81"/>
      <c r="K7" s="80" t="s">
        <v>53</v>
      </c>
      <c r="L7" s="30" t="s">
        <v>53</v>
      </c>
      <c r="M7" s="81" t="s">
        <v>53</v>
      </c>
    </row>
    <row r="8" spans="1:13">
      <c r="A8" s="99" t="s">
        <v>179</v>
      </c>
      <c r="B8" s="100" t="s">
        <v>53</v>
      </c>
      <c r="C8" s="21" t="s">
        <v>53</v>
      </c>
      <c r="D8" s="101" t="s">
        <v>53</v>
      </c>
      <c r="E8" s="100" t="s">
        <v>53</v>
      </c>
      <c r="F8" s="21" t="s">
        <v>53</v>
      </c>
      <c r="G8" s="101" t="s">
        <v>53</v>
      </c>
      <c r="H8" s="100"/>
      <c r="I8" s="21"/>
      <c r="J8" s="101"/>
      <c r="K8" s="100"/>
      <c r="L8" s="21"/>
      <c r="M8" s="101"/>
    </row>
    <row r="9" spans="1:13">
      <c r="A9" s="102" t="s">
        <v>128</v>
      </c>
      <c r="B9" s="76" t="s">
        <v>53</v>
      </c>
      <c r="C9" s="5" t="s">
        <v>53</v>
      </c>
      <c r="D9" s="77" t="s">
        <v>53</v>
      </c>
      <c r="E9" s="76" t="s">
        <v>53</v>
      </c>
      <c r="F9" s="5" t="s">
        <v>53</v>
      </c>
      <c r="G9" s="77" t="s">
        <v>53</v>
      </c>
      <c r="H9" s="76"/>
      <c r="I9" s="5"/>
      <c r="J9" s="77"/>
      <c r="K9" s="76"/>
      <c r="L9" s="5"/>
      <c r="M9" s="77"/>
    </row>
    <row r="10" spans="1:13" ht="16" thickBot="1">
      <c r="A10" s="107" t="s">
        <v>127</v>
      </c>
      <c r="B10" s="108" t="s">
        <v>53</v>
      </c>
      <c r="C10" s="109" t="s">
        <v>53</v>
      </c>
      <c r="D10" s="110" t="s">
        <v>53</v>
      </c>
      <c r="E10" s="80" t="s">
        <v>53</v>
      </c>
      <c r="F10" s="30" t="s">
        <v>53</v>
      </c>
      <c r="G10" s="81" t="s">
        <v>53</v>
      </c>
      <c r="H10" s="80"/>
      <c r="I10" s="30"/>
      <c r="J10" s="81"/>
      <c r="K10" s="80"/>
      <c r="L10" s="30"/>
      <c r="M10" s="81"/>
    </row>
    <row r="11" spans="1:13">
      <c r="A11" s="75" t="s">
        <v>3</v>
      </c>
      <c r="B11" s="104"/>
      <c r="C11" s="105"/>
      <c r="D11" s="106"/>
      <c r="E11" s="96" t="s">
        <v>53</v>
      </c>
      <c r="F11" s="97" t="s">
        <v>53</v>
      </c>
      <c r="G11" s="98" t="s">
        <v>53</v>
      </c>
      <c r="H11" s="96" t="s">
        <v>53</v>
      </c>
      <c r="I11" s="97" t="s">
        <v>53</v>
      </c>
      <c r="J11" s="98" t="s">
        <v>53</v>
      </c>
      <c r="K11" s="96"/>
      <c r="L11" s="97"/>
      <c r="M11" s="98"/>
    </row>
    <row r="12" spans="1:13">
      <c r="A12" s="74" t="s">
        <v>4</v>
      </c>
      <c r="B12" s="78"/>
      <c r="C12" s="7"/>
      <c r="D12" s="79"/>
      <c r="E12" s="76" t="s">
        <v>53</v>
      </c>
      <c r="F12" s="5" t="s">
        <v>53</v>
      </c>
      <c r="G12" s="77" t="s">
        <v>53</v>
      </c>
      <c r="H12" s="76" t="s">
        <v>53</v>
      </c>
      <c r="I12" s="5" t="s">
        <v>53</v>
      </c>
      <c r="J12" s="77" t="s">
        <v>53</v>
      </c>
      <c r="K12" s="76"/>
      <c r="L12" s="5"/>
      <c r="M12" s="77"/>
    </row>
    <row r="13" spans="1:13" ht="16" thickBot="1">
      <c r="A13" s="73" t="s">
        <v>34</v>
      </c>
      <c r="B13" s="80"/>
      <c r="C13" s="30"/>
      <c r="D13" s="81"/>
      <c r="E13" s="80" t="s">
        <v>53</v>
      </c>
      <c r="F13" s="30" t="s">
        <v>53</v>
      </c>
      <c r="G13" s="81" t="s">
        <v>53</v>
      </c>
      <c r="H13" s="80" t="s">
        <v>53</v>
      </c>
      <c r="I13" s="30" t="s">
        <v>53</v>
      </c>
      <c r="J13" s="81" t="s">
        <v>53</v>
      </c>
      <c r="K13" s="80"/>
      <c r="L13" s="30"/>
      <c r="M13" s="81"/>
    </row>
  </sheetData>
  <mergeCells count="4">
    <mergeCell ref="H1:J1"/>
    <mergeCell ref="E1:G1"/>
    <mergeCell ref="B1:D1"/>
    <mergeCell ref="K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07C6-6161-4BFE-A979-667C1C029303}">
  <dimension ref="A1:C47"/>
  <sheetViews>
    <sheetView showGridLines="0" tabSelected="1" workbookViewId="0">
      <selection activeCell="C5" sqref="C5"/>
    </sheetView>
  </sheetViews>
  <sheetFormatPr baseColWidth="10" defaultRowHeight="15"/>
  <cols>
    <col min="1" max="1" width="42.6640625" style="55" customWidth="1"/>
    <col min="2" max="3" width="50.1640625" customWidth="1"/>
  </cols>
  <sheetData>
    <row r="1" spans="1:3" ht="16">
      <c r="A1" s="117" t="s">
        <v>165</v>
      </c>
      <c r="B1" s="72" t="s">
        <v>175</v>
      </c>
      <c r="C1" s="72" t="s">
        <v>236</v>
      </c>
    </row>
    <row r="2" spans="1:3" ht="147.75" customHeight="1">
      <c r="A2" s="118" t="s">
        <v>160</v>
      </c>
      <c r="B2" s="1" t="s">
        <v>229</v>
      </c>
      <c r="C2" s="66" t="s">
        <v>233</v>
      </c>
    </row>
    <row r="3" spans="1:3" ht="130.5" customHeight="1">
      <c r="A3" s="119" t="s">
        <v>161</v>
      </c>
      <c r="B3" s="1" t="s">
        <v>230</v>
      </c>
      <c r="C3" s="66" t="s">
        <v>231</v>
      </c>
    </row>
    <row r="4" spans="1:3" ht="132.75" customHeight="1">
      <c r="A4" s="119" t="s">
        <v>162</v>
      </c>
      <c r="B4" s="1" t="s">
        <v>232</v>
      </c>
      <c r="C4" s="66" t="s">
        <v>257</v>
      </c>
    </row>
    <row r="5" spans="1:3" ht="162.75" customHeight="1">
      <c r="A5" s="119" t="s">
        <v>163</v>
      </c>
      <c r="B5" s="1" t="s">
        <v>234</v>
      </c>
      <c r="C5" s="66" t="s">
        <v>258</v>
      </c>
    </row>
    <row r="6" spans="1:3" ht="162.75" customHeight="1">
      <c r="A6" s="119" t="s">
        <v>164</v>
      </c>
      <c r="B6" s="1" t="s">
        <v>235</v>
      </c>
      <c r="C6" s="66" t="s">
        <v>256</v>
      </c>
    </row>
    <row r="7" spans="1:3">
      <c r="A7"/>
    </row>
    <row r="8" spans="1:3">
      <c r="A8" s="138"/>
      <c r="B8" s="3"/>
    </row>
    <row r="9" spans="1:3">
      <c r="A9" s="138"/>
      <c r="B9" s="3"/>
      <c r="C9" s="3"/>
    </row>
    <row r="10" spans="1:3" ht="16">
      <c r="A10" s="138"/>
      <c r="B10" s="139"/>
      <c r="C10" s="139"/>
    </row>
    <row r="11" spans="1:3">
      <c r="A11" s="138"/>
      <c r="B11" s="3"/>
      <c r="C11" s="3"/>
    </row>
    <row r="12" spans="1:3">
      <c r="A12" s="138"/>
      <c r="B12" s="3"/>
      <c r="C12" s="3"/>
    </row>
    <row r="13" spans="1:3">
      <c r="A13" s="138"/>
      <c r="B13" s="3"/>
      <c r="C13" s="3"/>
    </row>
    <row r="14" spans="1:3">
      <c r="A14" s="138"/>
      <c r="B14" s="3"/>
      <c r="C14" s="3"/>
    </row>
    <row r="15" spans="1:3">
      <c r="A15" s="138"/>
      <c r="B15" s="3"/>
      <c r="C15" s="3"/>
    </row>
    <row r="16" spans="1:3">
      <c r="A16" s="138"/>
      <c r="B16" s="3"/>
      <c r="C16" s="3"/>
    </row>
    <row r="17" spans="1:3">
      <c r="A17" s="138"/>
      <c r="B17" s="3"/>
      <c r="C17" s="3"/>
    </row>
    <row r="18" spans="1:3">
      <c r="A18" s="138"/>
      <c r="B18" s="3"/>
      <c r="C18" s="3"/>
    </row>
    <row r="19" spans="1:3">
      <c r="A19" s="138"/>
      <c r="B19" s="3"/>
      <c r="C19" s="3"/>
    </row>
    <row r="20" spans="1:3">
      <c r="A20" s="138"/>
      <c r="B20" s="3"/>
      <c r="C20" s="3"/>
    </row>
    <row r="21" spans="1:3">
      <c r="A21" s="138"/>
      <c r="B21" s="3"/>
      <c r="C21" s="3"/>
    </row>
    <row r="22" spans="1:3">
      <c r="A22" s="138"/>
      <c r="B22" s="3"/>
      <c r="C22" s="3"/>
    </row>
    <row r="23" spans="1:3">
      <c r="A23" s="138"/>
      <c r="B23" s="3"/>
      <c r="C23" s="3"/>
    </row>
    <row r="24" spans="1:3">
      <c r="A24" s="138"/>
      <c r="B24" s="3"/>
      <c r="C24" s="3"/>
    </row>
    <row r="25" spans="1:3">
      <c r="A25" s="138"/>
      <c r="B25" s="3"/>
      <c r="C25" s="3"/>
    </row>
    <row r="26" spans="1:3">
      <c r="A26" s="138"/>
      <c r="B26" s="3"/>
      <c r="C26" s="3"/>
    </row>
    <row r="27" spans="1:3">
      <c r="A27" s="138"/>
      <c r="B27" s="3"/>
      <c r="C27" s="3"/>
    </row>
    <row r="28" spans="1:3">
      <c r="A28" s="138"/>
      <c r="B28" s="3"/>
      <c r="C28" s="3"/>
    </row>
    <row r="29" spans="1:3">
      <c r="A29" s="138"/>
      <c r="B29" s="3"/>
      <c r="C29" s="3"/>
    </row>
    <row r="30" spans="1:3">
      <c r="A30" s="138"/>
      <c r="B30" s="3"/>
      <c r="C30" s="3"/>
    </row>
    <row r="31" spans="1:3">
      <c r="A31" s="138"/>
      <c r="B31" s="3"/>
      <c r="C31" s="3"/>
    </row>
    <row r="32" spans="1:3">
      <c r="A32" s="138"/>
      <c r="B32" s="3"/>
      <c r="C32" s="3"/>
    </row>
    <row r="33" spans="1:3">
      <c r="A33" s="138"/>
      <c r="B33" s="3"/>
      <c r="C33" s="3"/>
    </row>
    <row r="34" spans="1:3">
      <c r="A34" s="138"/>
      <c r="B34" s="3"/>
      <c r="C34" s="3"/>
    </row>
    <row r="35" spans="1:3">
      <c r="A35" s="138"/>
      <c r="B35" s="3"/>
      <c r="C35" s="3"/>
    </row>
    <row r="36" spans="1:3">
      <c r="A36" s="138"/>
      <c r="B36" s="3"/>
      <c r="C36" s="3"/>
    </row>
    <row r="37" spans="1:3">
      <c r="A37" s="138"/>
      <c r="B37" s="3"/>
      <c r="C37" s="3"/>
    </row>
    <row r="38" spans="1:3">
      <c r="A38" s="138"/>
      <c r="B38" s="3"/>
      <c r="C38" s="3"/>
    </row>
    <row r="39" spans="1:3">
      <c r="A39" s="138"/>
      <c r="B39" s="3"/>
      <c r="C39" s="3"/>
    </row>
    <row r="40" spans="1:3">
      <c r="A40" s="138"/>
      <c r="B40" s="3"/>
      <c r="C40" s="3"/>
    </row>
    <row r="41" spans="1:3">
      <c r="A41" s="138"/>
      <c r="B41" s="3"/>
      <c r="C41" s="3"/>
    </row>
    <row r="42" spans="1:3">
      <c r="A42" s="138"/>
      <c r="B42" s="3"/>
      <c r="C42" s="3"/>
    </row>
    <row r="43" spans="1:3">
      <c r="A43" s="138"/>
      <c r="B43" s="3"/>
      <c r="C43" s="3"/>
    </row>
    <row r="44" spans="1:3">
      <c r="A44" s="138"/>
      <c r="B44" s="3"/>
      <c r="C44" s="3"/>
    </row>
    <row r="45" spans="1:3">
      <c r="A45" s="138"/>
      <c r="B45" s="3"/>
      <c r="C45" s="3"/>
    </row>
    <row r="46" spans="1:3">
      <c r="A46" s="138"/>
      <c r="B46" s="3"/>
      <c r="C46" s="3"/>
    </row>
    <row r="47" spans="1:3">
      <c r="A47" s="138"/>
      <c r="B47" s="3"/>
      <c r="C4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D7E3-D5D6-4A45-8744-DD774254AF56}">
  <dimension ref="A1:C11"/>
  <sheetViews>
    <sheetView showGridLines="0" topLeftCell="A9" workbookViewId="0">
      <selection activeCell="C10" sqref="C10"/>
    </sheetView>
  </sheetViews>
  <sheetFormatPr baseColWidth="10" defaultColWidth="54.5" defaultRowHeight="15"/>
  <cols>
    <col min="1" max="1" width="45.1640625" style="55" customWidth="1"/>
    <col min="2" max="2" width="67.1640625" customWidth="1"/>
    <col min="3" max="3" width="59.6640625" customWidth="1"/>
  </cols>
  <sheetData>
    <row r="1" spans="1:3" ht="16">
      <c r="A1" s="56" t="s">
        <v>181</v>
      </c>
      <c r="B1" s="13" t="s">
        <v>175</v>
      </c>
      <c r="C1" s="13" t="s">
        <v>236</v>
      </c>
    </row>
    <row r="2" spans="1:3" ht="112">
      <c r="A2" s="137" t="s">
        <v>166</v>
      </c>
      <c r="B2" s="63" t="s">
        <v>176</v>
      </c>
      <c r="C2" s="64" t="s">
        <v>208</v>
      </c>
    </row>
    <row r="3" spans="1:3" ht="138" customHeight="1">
      <c r="A3" s="137" t="s">
        <v>219</v>
      </c>
      <c r="B3" s="63" t="s">
        <v>177</v>
      </c>
      <c r="C3" s="64" t="s">
        <v>207</v>
      </c>
    </row>
    <row r="4" spans="1:3" ht="96">
      <c r="A4" s="65" t="s">
        <v>167</v>
      </c>
      <c r="B4" s="1" t="s">
        <v>216</v>
      </c>
      <c r="C4" s="66" t="s">
        <v>217</v>
      </c>
    </row>
    <row r="5" spans="1:3" ht="112">
      <c r="A5" s="66" t="s">
        <v>168</v>
      </c>
      <c r="B5" s="1" t="s">
        <v>218</v>
      </c>
      <c r="C5" s="66" t="s">
        <v>260</v>
      </c>
    </row>
    <row r="6" spans="1:3" ht="68.25" customHeight="1">
      <c r="A6" s="66" t="s">
        <v>169</v>
      </c>
      <c r="B6" s="1" t="s">
        <v>220</v>
      </c>
      <c r="C6" s="66" t="s">
        <v>259</v>
      </c>
    </row>
    <row r="7" spans="1:3" ht="112">
      <c r="A7" s="66" t="s">
        <v>170</v>
      </c>
      <c r="B7" s="1" t="s">
        <v>221</v>
      </c>
      <c r="C7" s="66" t="s">
        <v>262</v>
      </c>
    </row>
    <row r="8" spans="1:3" ht="58.5" customHeight="1">
      <c r="A8" s="66" t="s">
        <v>171</v>
      </c>
      <c r="B8" s="1" t="s">
        <v>222</v>
      </c>
      <c r="C8" s="66" t="s">
        <v>261</v>
      </c>
    </row>
    <row r="9" spans="1:3" ht="112">
      <c r="A9" s="66" t="s">
        <v>172</v>
      </c>
      <c r="B9" s="1" t="s">
        <v>223</v>
      </c>
      <c r="C9" s="66" t="s">
        <v>263</v>
      </c>
    </row>
    <row r="10" spans="1:3" ht="56.25" customHeight="1">
      <c r="A10" s="66" t="s">
        <v>173</v>
      </c>
      <c r="B10" s="1" t="s">
        <v>227</v>
      </c>
      <c r="C10" s="66" t="s">
        <v>265</v>
      </c>
    </row>
    <row r="11" spans="1:3" ht="45" customHeight="1">
      <c r="A11" s="66" t="s">
        <v>174</v>
      </c>
      <c r="B11" s="1" t="s">
        <v>228</v>
      </c>
      <c r="C11" s="66" t="s">
        <v>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73809-BB83-43C0-A1E1-231A63647A06}">
  <dimension ref="A1:E20"/>
  <sheetViews>
    <sheetView showGridLines="0" topLeftCell="A15" workbookViewId="0">
      <selection activeCell="C18" sqref="C18"/>
    </sheetView>
  </sheetViews>
  <sheetFormatPr baseColWidth="10" defaultColWidth="11.5" defaultRowHeight="15"/>
  <cols>
    <col min="1" max="1" width="52" style="116" customWidth="1"/>
    <col min="2" max="2" width="59.33203125" style="114" bestFit="1" customWidth="1"/>
    <col min="3" max="3" width="52" style="114" customWidth="1"/>
    <col min="4" max="16384" width="11.5" style="114"/>
  </cols>
  <sheetData>
    <row r="1" spans="1:5" ht="16">
      <c r="A1" s="129" t="s">
        <v>181</v>
      </c>
      <c r="B1" s="72" t="s">
        <v>175</v>
      </c>
      <c r="C1" s="72" t="s">
        <v>237</v>
      </c>
    </row>
    <row r="2" spans="1:5" ht="16">
      <c r="A2" s="120" t="s">
        <v>91</v>
      </c>
      <c r="B2" s="115"/>
      <c r="C2" s="115"/>
    </row>
    <row r="3" spans="1:5" ht="79.5" customHeight="1">
      <c r="A3" s="122" t="s">
        <v>138</v>
      </c>
      <c r="B3" s="115" t="s">
        <v>224</v>
      </c>
      <c r="C3" s="140" t="s">
        <v>239</v>
      </c>
    </row>
    <row r="4" spans="1:5" ht="97.5" customHeight="1">
      <c r="A4" s="122" t="s">
        <v>142</v>
      </c>
      <c r="B4" s="115" t="s">
        <v>226</v>
      </c>
      <c r="C4" s="140" t="s">
        <v>240</v>
      </c>
    </row>
    <row r="5" spans="1:5" ht="70.5" customHeight="1">
      <c r="A5" s="123" t="s">
        <v>145</v>
      </c>
      <c r="B5" s="115" t="s">
        <v>225</v>
      </c>
      <c r="C5" s="140" t="s">
        <v>242</v>
      </c>
    </row>
    <row r="6" spans="1:5" ht="78.75" customHeight="1">
      <c r="A6" s="123" t="s">
        <v>148</v>
      </c>
      <c r="B6" s="115" t="s">
        <v>241</v>
      </c>
      <c r="C6" s="140" t="s">
        <v>243</v>
      </c>
    </row>
    <row r="7" spans="1:5" ht="27.75" customHeight="1">
      <c r="A7" s="120" t="s">
        <v>48</v>
      </c>
      <c r="B7" s="115"/>
      <c r="C7" s="115"/>
    </row>
    <row r="8" spans="1:5" ht="72" customHeight="1">
      <c r="A8" s="122" t="s">
        <v>139</v>
      </c>
      <c r="B8" s="115" t="s">
        <v>244</v>
      </c>
      <c r="C8" s="140" t="s">
        <v>267</v>
      </c>
    </row>
    <row r="9" spans="1:5" ht="115.5" customHeight="1">
      <c r="A9" s="124" t="s">
        <v>143</v>
      </c>
      <c r="B9" s="115" t="s">
        <v>245</v>
      </c>
      <c r="C9" s="140" t="s">
        <v>268</v>
      </c>
    </row>
    <row r="10" spans="1:5" ht="93" customHeight="1">
      <c r="A10" s="122" t="s">
        <v>146</v>
      </c>
      <c r="B10" s="115" t="s">
        <v>246</v>
      </c>
      <c r="C10" s="140" t="s">
        <v>269</v>
      </c>
    </row>
    <row r="11" spans="1:5" ht="40.5" customHeight="1">
      <c r="A11" s="120" t="s">
        <v>90</v>
      </c>
      <c r="B11" s="115"/>
      <c r="C11" s="115"/>
    </row>
    <row r="12" spans="1:5" ht="16">
      <c r="A12" s="125" t="s">
        <v>140</v>
      </c>
      <c r="B12" s="115" t="s">
        <v>247</v>
      </c>
      <c r="C12" s="115"/>
    </row>
    <row r="13" spans="1:5" ht="16">
      <c r="A13" s="122" t="s">
        <v>144</v>
      </c>
      <c r="B13" s="115"/>
      <c r="C13" s="115"/>
    </row>
    <row r="14" spans="1:5" ht="16">
      <c r="A14" s="122" t="s">
        <v>147</v>
      </c>
      <c r="B14" s="115"/>
      <c r="C14" s="115"/>
    </row>
    <row r="15" spans="1:5" ht="16">
      <c r="A15" s="122" t="s">
        <v>149</v>
      </c>
      <c r="B15" s="115"/>
      <c r="C15" s="115"/>
    </row>
    <row r="16" spans="1:5" ht="16">
      <c r="A16" s="125" t="s">
        <v>150</v>
      </c>
      <c r="B16" s="115"/>
      <c r="C16" s="115"/>
      <c r="E16" s="116"/>
    </row>
    <row r="17" spans="1:3" ht="16">
      <c r="A17" s="126" t="s">
        <v>101</v>
      </c>
      <c r="B17" s="115"/>
      <c r="C17" s="115"/>
    </row>
    <row r="18" spans="1:3" ht="93.75" customHeight="1">
      <c r="A18" s="127" t="s">
        <v>141</v>
      </c>
      <c r="B18" s="115" t="s">
        <v>248</v>
      </c>
      <c r="C18" s="140" t="s">
        <v>270</v>
      </c>
    </row>
    <row r="19" spans="1:3" ht="94.5" customHeight="1">
      <c r="A19" s="128" t="s">
        <v>250</v>
      </c>
      <c r="B19" s="115" t="s">
        <v>249</v>
      </c>
      <c r="C19" s="140" t="s">
        <v>272</v>
      </c>
    </row>
    <row r="20" spans="1:3" ht="78" customHeight="1">
      <c r="A20" s="128" t="s">
        <v>254</v>
      </c>
      <c r="B20" s="115" t="s">
        <v>253</v>
      </c>
      <c r="C20" s="140" t="s">
        <v>271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18161-D41A-42AD-83DA-E9AB8E3B94C1}">
  <dimension ref="A1:C27"/>
  <sheetViews>
    <sheetView showGridLines="0" zoomScale="86" zoomScaleNormal="86" workbookViewId="0">
      <selection activeCell="C2" sqref="C2"/>
    </sheetView>
  </sheetViews>
  <sheetFormatPr baseColWidth="10" defaultColWidth="11.5" defaultRowHeight="19"/>
  <cols>
    <col min="1" max="1" width="64.83203125" style="135" customWidth="1"/>
    <col min="2" max="2" width="70.6640625" style="132" customWidth="1"/>
    <col min="3" max="3" width="49.6640625" style="132" customWidth="1"/>
    <col min="4" max="16384" width="11.5" style="132"/>
  </cols>
  <sheetData>
    <row r="1" spans="1:3" ht="20">
      <c r="A1" s="130" t="s">
        <v>181</v>
      </c>
      <c r="B1" s="131" t="s">
        <v>213</v>
      </c>
      <c r="C1" s="131" t="s">
        <v>238</v>
      </c>
    </row>
    <row r="2" spans="1:3" ht="124.5" customHeight="1">
      <c r="A2" s="133" t="s">
        <v>49</v>
      </c>
      <c r="B2" s="134" t="s">
        <v>255</v>
      </c>
      <c r="C2" s="141" t="s">
        <v>264</v>
      </c>
    </row>
    <row r="3" spans="1:3" ht="20">
      <c r="A3" s="142" t="s">
        <v>156</v>
      </c>
      <c r="B3" s="134"/>
      <c r="C3" s="134"/>
    </row>
    <row r="4" spans="1:3" ht="20">
      <c r="A4" s="142" t="s">
        <v>157</v>
      </c>
      <c r="B4" s="134"/>
      <c r="C4" s="134"/>
    </row>
    <row r="5" spans="1:3" ht="20">
      <c r="A5" s="142" t="s">
        <v>158</v>
      </c>
      <c r="B5" s="134"/>
      <c r="C5" s="134"/>
    </row>
    <row r="6" spans="1:3" ht="20">
      <c r="A6" s="142" t="s">
        <v>159</v>
      </c>
      <c r="B6" s="134"/>
      <c r="C6" s="134"/>
    </row>
    <row r="7" spans="1:3" ht="20">
      <c r="A7" s="133" t="s">
        <v>50</v>
      </c>
      <c r="B7" s="134"/>
      <c r="C7" s="134"/>
    </row>
    <row r="8" spans="1:3" ht="20">
      <c r="A8" s="142" t="s">
        <v>155</v>
      </c>
      <c r="B8" s="134"/>
      <c r="C8" s="134"/>
    </row>
    <row r="9" spans="1:3" ht="20">
      <c r="A9" s="133" t="s">
        <v>51</v>
      </c>
      <c r="B9" s="134"/>
      <c r="C9" s="134"/>
    </row>
    <row r="10" spans="1:3" ht="20">
      <c r="A10" s="143" t="s">
        <v>151</v>
      </c>
      <c r="B10" s="134"/>
      <c r="C10" s="134"/>
    </row>
    <row r="11" spans="1:3" ht="40">
      <c r="A11" s="144" t="s">
        <v>152</v>
      </c>
      <c r="B11" s="134"/>
      <c r="C11" s="134"/>
    </row>
    <row r="12" spans="1:3" ht="20">
      <c r="A12" s="144" t="s">
        <v>153</v>
      </c>
      <c r="B12" s="134"/>
      <c r="C12" s="134"/>
    </row>
    <row r="13" spans="1:3" ht="20">
      <c r="A13" s="144" t="s">
        <v>154</v>
      </c>
      <c r="B13" s="134"/>
      <c r="C13" s="134"/>
    </row>
    <row r="14" spans="1:3">
      <c r="B14" s="134"/>
      <c r="C14" s="134"/>
    </row>
    <row r="15" spans="1:3">
      <c r="A15" s="136"/>
      <c r="B15" s="134"/>
      <c r="C15" s="134"/>
    </row>
    <row r="16" spans="1:3">
      <c r="A16" s="136"/>
      <c r="B16" s="134"/>
      <c r="C16" s="134"/>
    </row>
    <row r="17" spans="1:3">
      <c r="A17" s="136"/>
      <c r="B17" s="134"/>
      <c r="C17" s="134"/>
    </row>
    <row r="18" spans="1:3">
      <c r="A18" s="136"/>
      <c r="B18" s="134"/>
      <c r="C18" s="134"/>
    </row>
    <row r="19" spans="1:3">
      <c r="A19" s="136"/>
      <c r="B19" s="134"/>
      <c r="C19" s="134"/>
    </row>
    <row r="20" spans="1:3">
      <c r="A20" s="136"/>
      <c r="B20" s="134"/>
      <c r="C20" s="134"/>
    </row>
    <row r="21" spans="1:3">
      <c r="A21" s="136"/>
      <c r="B21" s="134"/>
      <c r="C21" s="134"/>
    </row>
    <row r="22" spans="1:3">
      <c r="A22" s="136"/>
      <c r="B22" s="134"/>
      <c r="C22" s="134"/>
    </row>
    <row r="23" spans="1:3">
      <c r="A23" s="136"/>
      <c r="B23" s="134"/>
      <c r="C23" s="134"/>
    </row>
    <row r="24" spans="1:3">
      <c r="A24" s="136"/>
      <c r="B24" s="134"/>
      <c r="C24" s="134"/>
    </row>
    <row r="25" spans="1:3">
      <c r="A25" s="136"/>
      <c r="B25" s="134"/>
      <c r="C25" s="134"/>
    </row>
    <row r="26" spans="1:3">
      <c r="A26" s="136"/>
      <c r="B26" s="134"/>
      <c r="C26" s="134"/>
    </row>
    <row r="27" spans="1:3">
      <c r="A27" s="136"/>
      <c r="B27" s="134"/>
      <c r="C27" s="134"/>
    </row>
  </sheetData>
  <hyperlinks>
    <hyperlink ref="A10" r:id="rId1" xr:uid="{00000000-0004-0000-0300-000000000000}"/>
    <hyperlink ref="A11" r:id="rId2" xr:uid="{00000000-0004-0000-0300-000001000000}"/>
    <hyperlink ref="A12" r:id="rId3" xr:uid="{00000000-0004-0000-0300-000002000000}"/>
    <hyperlink ref="A13" r:id="rId4" xr:uid="{00000000-0004-0000-0300-000003000000}"/>
    <hyperlink ref="A8" r:id="rId5" xr:uid="{12080D20-E41E-45CB-8CE0-22475BBC18AA}"/>
    <hyperlink ref="A3" r:id="rId6" xr:uid="{2ABB3A48-41BF-4891-A7FA-DFB8C37043EC}"/>
    <hyperlink ref="A4" r:id="rId7" xr:uid="{84D68B4D-7FDC-488A-86CC-2E83BD050A16}"/>
    <hyperlink ref="A5" r:id="rId8" xr:uid="{D04156F2-7788-4F0F-B0D8-8AD8DB024E05}"/>
    <hyperlink ref="A6" r:id="rId9" xr:uid="{54146D3F-C38F-4D6F-B57E-F2DCEB4E8C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84B2-698B-4670-956A-4245A290672F}">
  <dimension ref="A1:A28"/>
  <sheetViews>
    <sheetView showGridLines="0" zoomScale="118" zoomScaleNormal="118" workbookViewId="0">
      <selection activeCell="B4" sqref="B4"/>
    </sheetView>
  </sheetViews>
  <sheetFormatPr baseColWidth="10" defaultRowHeight="15"/>
  <cols>
    <col min="1" max="1" width="53" style="55" customWidth="1"/>
  </cols>
  <sheetData>
    <row r="1" spans="1:1" ht="16">
      <c r="A1" s="117" t="s">
        <v>212</v>
      </c>
    </row>
    <row r="2" spans="1:1" ht="32">
      <c r="A2" s="117" t="s">
        <v>251</v>
      </c>
    </row>
    <row r="3" spans="1:1" ht="16">
      <c r="A3" s="121" t="s">
        <v>190</v>
      </c>
    </row>
    <row r="4" spans="1:1" ht="16">
      <c r="A4" s="66" t="s">
        <v>191</v>
      </c>
    </row>
    <row r="5" spans="1:1" ht="16">
      <c r="A5" s="66" t="s">
        <v>186</v>
      </c>
    </row>
    <row r="6" spans="1:1" ht="32">
      <c r="A6" s="66" t="s">
        <v>187</v>
      </c>
    </row>
    <row r="7" spans="1:1" ht="16">
      <c r="A7" s="66" t="s">
        <v>188</v>
      </c>
    </row>
    <row r="8" spans="1:1" ht="16">
      <c r="A8" s="66" t="s">
        <v>252</v>
      </c>
    </row>
    <row r="9" spans="1:1" ht="16">
      <c r="A9" s="66" t="s">
        <v>189</v>
      </c>
    </row>
    <row r="10" spans="1:1" ht="16">
      <c r="A10" s="66" t="s">
        <v>192</v>
      </c>
    </row>
    <row r="11" spans="1:1" ht="16">
      <c r="A11" s="66" t="s">
        <v>194</v>
      </c>
    </row>
    <row r="12" spans="1:1" ht="16">
      <c r="A12" s="66" t="s">
        <v>195</v>
      </c>
    </row>
    <row r="13" spans="1:1" ht="16">
      <c r="A13" s="66" t="s">
        <v>196</v>
      </c>
    </row>
    <row r="14" spans="1:1" ht="16">
      <c r="A14" s="66" t="s">
        <v>197</v>
      </c>
    </row>
    <row r="15" spans="1:1" ht="16">
      <c r="A15" s="117" t="s">
        <v>52</v>
      </c>
    </row>
    <row r="16" spans="1:1" ht="16">
      <c r="A16" s="66" t="s">
        <v>193</v>
      </c>
    </row>
    <row r="17" spans="1:1">
      <c r="A17" s="66"/>
    </row>
    <row r="18" spans="1:1">
      <c r="A18" s="66"/>
    </row>
    <row r="19" spans="1:1">
      <c r="A19" s="66"/>
    </row>
    <row r="20" spans="1:1">
      <c r="A20" s="66"/>
    </row>
    <row r="21" spans="1:1">
      <c r="A21" s="66"/>
    </row>
    <row r="22" spans="1:1">
      <c r="A22" s="66"/>
    </row>
    <row r="23" spans="1:1">
      <c r="A23" s="66"/>
    </row>
    <row r="24" spans="1:1">
      <c r="A24" s="66"/>
    </row>
    <row r="25" spans="1:1">
      <c r="A25" s="66"/>
    </row>
    <row r="26" spans="1:1">
      <c r="A26" s="66"/>
    </row>
    <row r="27" spans="1:1">
      <c r="A27" s="66"/>
    </row>
    <row r="28" spans="1:1">
      <c r="A28" s="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8315-56E5-47A5-A975-D578F76E6595}">
  <dimension ref="A1:AM42"/>
  <sheetViews>
    <sheetView showGridLines="0" workbookViewId="0">
      <selection activeCell="A8" sqref="A8:AM8"/>
    </sheetView>
  </sheetViews>
  <sheetFormatPr baseColWidth="10" defaultColWidth="4.33203125" defaultRowHeight="15"/>
  <cols>
    <col min="1" max="1" width="4.33203125" customWidth="1"/>
    <col min="7" max="7" width="6.6640625" customWidth="1"/>
    <col min="8" max="8" width="11" customWidth="1"/>
  </cols>
  <sheetData>
    <row r="1" spans="1:39" ht="19">
      <c r="A1" s="189" t="s">
        <v>83</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row>
    <row r="3" spans="1:39">
      <c r="A3" s="190" t="s">
        <v>58</v>
      </c>
      <c r="B3" s="191"/>
      <c r="C3" s="191"/>
      <c r="D3" s="191"/>
      <c r="E3" s="191"/>
      <c r="F3" s="191"/>
      <c r="G3" s="191"/>
      <c r="H3" s="191"/>
      <c r="I3" s="191"/>
      <c r="J3" s="191"/>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c r="AK3" s="191"/>
      <c r="AL3" s="191"/>
      <c r="AM3" s="192"/>
    </row>
    <row r="4" spans="1:39">
      <c r="A4" s="53" t="s">
        <v>55</v>
      </c>
      <c r="B4" s="44"/>
      <c r="C4" s="44"/>
      <c r="D4" s="44"/>
      <c r="E4" s="44"/>
      <c r="F4" s="44"/>
      <c r="G4" s="44"/>
      <c r="H4" s="53"/>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5"/>
    </row>
    <row r="5" spans="1:39">
      <c r="A5" s="53" t="s">
        <v>56</v>
      </c>
      <c r="B5" s="44"/>
      <c r="C5" s="44"/>
      <c r="D5" s="44"/>
      <c r="E5" s="44"/>
      <c r="F5" s="44"/>
      <c r="G5" s="44"/>
      <c r="H5" s="53"/>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5"/>
    </row>
    <row r="6" spans="1:39">
      <c r="A6" s="53" t="s">
        <v>57</v>
      </c>
      <c r="B6" s="44"/>
      <c r="C6" s="44"/>
      <c r="D6" s="44"/>
      <c r="E6" s="44"/>
      <c r="F6" s="44"/>
      <c r="G6" s="44"/>
      <c r="H6" s="53"/>
      <c r="I6" s="44"/>
      <c r="J6" s="44"/>
      <c r="K6" s="45"/>
      <c r="L6" s="43"/>
      <c r="M6" s="44" t="s">
        <v>59</v>
      </c>
      <c r="N6" s="44"/>
      <c r="O6" s="45"/>
      <c r="P6" s="43"/>
      <c r="Q6" s="44"/>
      <c r="R6" s="44"/>
      <c r="S6" s="44"/>
      <c r="T6" s="44"/>
      <c r="U6" s="44"/>
      <c r="V6" s="45"/>
      <c r="W6" s="43"/>
      <c r="X6" s="44" t="s">
        <v>60</v>
      </c>
      <c r="Y6" s="45"/>
      <c r="Z6" s="43"/>
      <c r="AA6" s="44"/>
      <c r="AB6" s="44"/>
      <c r="AC6" s="44"/>
      <c r="AD6" s="44"/>
      <c r="AE6" s="44"/>
      <c r="AF6" s="44"/>
      <c r="AG6" s="44"/>
      <c r="AH6" s="44"/>
      <c r="AI6" s="44"/>
      <c r="AJ6" s="44"/>
      <c r="AK6" s="44"/>
      <c r="AL6" s="44"/>
      <c r="AM6" s="45"/>
    </row>
    <row r="8" spans="1:39">
      <c r="A8" s="190" t="s">
        <v>84</v>
      </c>
      <c r="B8" s="191"/>
      <c r="C8" s="191"/>
      <c r="D8" s="191"/>
      <c r="E8" s="191"/>
      <c r="F8" s="191"/>
      <c r="G8" s="191"/>
      <c r="H8" s="191"/>
      <c r="I8" s="191"/>
      <c r="J8" s="191"/>
      <c r="K8" s="191"/>
      <c r="L8" s="191"/>
      <c r="M8" s="191"/>
      <c r="N8" s="191"/>
      <c r="O8" s="191"/>
      <c r="P8" s="191"/>
      <c r="Q8" s="191"/>
      <c r="R8" s="191"/>
      <c r="S8" s="191"/>
      <c r="T8" s="191"/>
      <c r="U8" s="191"/>
      <c r="V8" s="191"/>
      <c r="W8" s="191"/>
      <c r="X8" s="191"/>
      <c r="Y8" s="191"/>
      <c r="Z8" s="191"/>
      <c r="AA8" s="191"/>
      <c r="AB8" s="191"/>
      <c r="AC8" s="191"/>
      <c r="AD8" s="191"/>
      <c r="AE8" s="191"/>
      <c r="AF8" s="191"/>
      <c r="AG8" s="191"/>
      <c r="AH8" s="191"/>
      <c r="AI8" s="191"/>
      <c r="AJ8" s="191"/>
      <c r="AK8" s="191"/>
      <c r="AL8" s="191"/>
      <c r="AM8" s="192"/>
    </row>
    <row r="9" spans="1:39">
      <c r="A9" s="43" t="s">
        <v>214</v>
      </c>
      <c r="B9" s="44"/>
      <c r="C9" s="44"/>
      <c r="D9" s="44"/>
      <c r="E9" s="44"/>
      <c r="F9" s="44"/>
      <c r="G9" s="44"/>
      <c r="H9" s="44"/>
      <c r="I9" s="44"/>
      <c r="J9" s="44"/>
      <c r="K9" s="44"/>
      <c r="L9" s="44"/>
      <c r="M9" s="44"/>
      <c r="N9" s="44"/>
      <c r="O9" s="44"/>
      <c r="P9" s="44"/>
      <c r="Q9" s="44"/>
      <c r="R9" s="45"/>
      <c r="S9" s="43"/>
      <c r="T9" s="44" t="s">
        <v>215</v>
      </c>
      <c r="U9" s="44"/>
      <c r="V9" s="44"/>
      <c r="W9" s="44"/>
      <c r="X9" s="44"/>
      <c r="Y9" s="44"/>
      <c r="Z9" s="44"/>
      <c r="AA9" s="44"/>
      <c r="AB9" s="44"/>
      <c r="AC9" s="44"/>
      <c r="AD9" s="44"/>
      <c r="AE9" s="44"/>
      <c r="AF9" s="44"/>
      <c r="AG9" s="44"/>
      <c r="AH9" s="44"/>
      <c r="AI9" s="44"/>
      <c r="AJ9" s="44"/>
      <c r="AK9" s="44"/>
      <c r="AL9" s="44"/>
      <c r="AM9" s="45"/>
    </row>
    <row r="10" spans="1:39">
      <c r="A10" s="43">
        <v>1</v>
      </c>
      <c r="B10" s="44"/>
      <c r="C10" s="44"/>
      <c r="D10" s="44"/>
      <c r="E10" s="44"/>
      <c r="F10" s="44"/>
      <c r="G10" s="44"/>
      <c r="H10" s="44"/>
      <c r="I10" s="44"/>
      <c r="J10" s="44"/>
      <c r="K10" s="44"/>
      <c r="L10" s="44"/>
      <c r="M10" s="44"/>
      <c r="N10" s="44"/>
      <c r="O10" s="44"/>
      <c r="P10" s="44"/>
      <c r="Q10" s="44"/>
      <c r="R10" s="45"/>
      <c r="S10" s="44">
        <v>1</v>
      </c>
      <c r="T10" s="44"/>
      <c r="U10" s="44"/>
      <c r="V10" s="44"/>
      <c r="W10" s="44"/>
      <c r="X10" s="44"/>
      <c r="Y10" s="44"/>
      <c r="Z10" s="44"/>
      <c r="AA10" s="44"/>
      <c r="AB10" s="44"/>
      <c r="AC10" s="44"/>
      <c r="AD10" s="44"/>
      <c r="AE10" s="44"/>
      <c r="AF10" s="44"/>
      <c r="AG10" s="44"/>
      <c r="AH10" s="44"/>
      <c r="AI10" s="44"/>
      <c r="AJ10" s="44"/>
      <c r="AK10" s="44"/>
      <c r="AL10" s="44"/>
      <c r="AM10" s="45"/>
    </row>
    <row r="11" spans="1:39">
      <c r="A11" s="43">
        <v>2</v>
      </c>
      <c r="B11" s="44"/>
      <c r="C11" s="44"/>
      <c r="D11" s="44"/>
      <c r="E11" s="44"/>
      <c r="F11" s="44"/>
      <c r="G11" s="44"/>
      <c r="H11" s="44"/>
      <c r="I11" s="44"/>
      <c r="J11" s="44"/>
      <c r="K11" s="44"/>
      <c r="L11" s="44"/>
      <c r="M11" s="44"/>
      <c r="N11" s="44"/>
      <c r="O11" s="44"/>
      <c r="P11" s="44"/>
      <c r="Q11" s="44"/>
      <c r="R11" s="45"/>
      <c r="S11" s="44">
        <v>2</v>
      </c>
      <c r="T11" s="44"/>
      <c r="U11" s="44"/>
      <c r="V11" s="44"/>
      <c r="W11" s="44"/>
      <c r="X11" s="44"/>
      <c r="Y11" s="44"/>
      <c r="Z11" s="44"/>
      <c r="AA11" s="44"/>
      <c r="AB11" s="44"/>
      <c r="AC11" s="44"/>
      <c r="AD11" s="44"/>
      <c r="AE11" s="44"/>
      <c r="AF11" s="44"/>
      <c r="AG11" s="44"/>
      <c r="AH11" s="44"/>
      <c r="AI11" s="44"/>
      <c r="AJ11" s="44"/>
      <c r="AK11" s="44"/>
      <c r="AL11" s="44"/>
      <c r="AM11" s="45"/>
    </row>
    <row r="12" spans="1:39">
      <c r="A12" s="43">
        <v>3</v>
      </c>
      <c r="B12" s="44"/>
      <c r="C12" s="44"/>
      <c r="D12" s="44"/>
      <c r="E12" s="44"/>
      <c r="F12" s="44"/>
      <c r="G12" s="44"/>
      <c r="H12" s="44"/>
      <c r="I12" s="44"/>
      <c r="J12" s="44"/>
      <c r="K12" s="44"/>
      <c r="L12" s="44"/>
      <c r="M12" s="44"/>
      <c r="N12" s="44"/>
      <c r="O12" s="44"/>
      <c r="P12" s="44"/>
      <c r="Q12" s="44"/>
      <c r="R12" s="45"/>
      <c r="S12" s="44">
        <v>3</v>
      </c>
      <c r="T12" s="44"/>
      <c r="U12" s="44"/>
      <c r="V12" s="44"/>
      <c r="W12" s="44"/>
      <c r="X12" s="44"/>
      <c r="Y12" s="44"/>
      <c r="Z12" s="44"/>
      <c r="AA12" s="44"/>
      <c r="AB12" s="44"/>
      <c r="AC12" s="44"/>
      <c r="AD12" s="44"/>
      <c r="AE12" s="44"/>
      <c r="AF12" s="44"/>
      <c r="AG12" s="44"/>
      <c r="AH12" s="44"/>
      <c r="AI12" s="44"/>
      <c r="AJ12" s="44"/>
      <c r="AK12" s="44"/>
      <c r="AL12" s="44"/>
      <c r="AM12" s="45"/>
    </row>
    <row r="13" spans="1:39">
      <c r="A13" s="43">
        <v>4</v>
      </c>
      <c r="B13" s="44"/>
      <c r="C13" s="44"/>
      <c r="D13" s="44"/>
      <c r="E13" s="44"/>
      <c r="F13" s="44"/>
      <c r="G13" s="44"/>
      <c r="H13" s="44"/>
      <c r="I13" s="44"/>
      <c r="J13" s="44"/>
      <c r="K13" s="44"/>
      <c r="L13" s="44"/>
      <c r="M13" s="44"/>
      <c r="N13" s="44"/>
      <c r="O13" s="44"/>
      <c r="P13" s="44"/>
      <c r="Q13" s="44"/>
      <c r="R13" s="45"/>
      <c r="S13" s="44">
        <v>4</v>
      </c>
      <c r="T13" s="44"/>
      <c r="U13" s="44"/>
      <c r="V13" s="44"/>
      <c r="W13" s="44"/>
      <c r="X13" s="44"/>
      <c r="Y13" s="44"/>
      <c r="Z13" s="44"/>
      <c r="AA13" s="44"/>
      <c r="AB13" s="44"/>
      <c r="AC13" s="44"/>
      <c r="AD13" s="44"/>
      <c r="AE13" s="44"/>
      <c r="AF13" s="44"/>
      <c r="AG13" s="44"/>
      <c r="AH13" s="44"/>
      <c r="AI13" s="44"/>
      <c r="AJ13" s="44"/>
      <c r="AK13" s="44"/>
      <c r="AL13" s="44"/>
      <c r="AM13" s="45"/>
    </row>
    <row r="14" spans="1:39">
      <c r="A14" s="43">
        <v>5</v>
      </c>
      <c r="B14" s="44"/>
      <c r="C14" s="44"/>
      <c r="D14" s="44"/>
      <c r="E14" s="44"/>
      <c r="F14" s="44"/>
      <c r="G14" s="44"/>
      <c r="H14" s="44"/>
      <c r="I14" s="44"/>
      <c r="J14" s="44"/>
      <c r="K14" s="44"/>
      <c r="L14" s="44"/>
      <c r="M14" s="44"/>
      <c r="N14" s="44"/>
      <c r="O14" s="44"/>
      <c r="P14" s="44"/>
      <c r="Q14" s="44"/>
      <c r="R14" s="45"/>
      <c r="S14" s="44">
        <v>5</v>
      </c>
      <c r="T14" s="44"/>
      <c r="U14" s="44"/>
      <c r="V14" s="44"/>
      <c r="W14" s="44"/>
      <c r="X14" s="44"/>
      <c r="Y14" s="44"/>
      <c r="Z14" s="44"/>
      <c r="AA14" s="44"/>
      <c r="AB14" s="44"/>
      <c r="AC14" s="44"/>
      <c r="AD14" s="44"/>
      <c r="AE14" s="44"/>
      <c r="AF14" s="44"/>
      <c r="AG14" s="44"/>
      <c r="AH14" s="44"/>
      <c r="AI14" s="44"/>
      <c r="AJ14" s="44"/>
      <c r="AK14" s="44"/>
      <c r="AL14" s="44"/>
      <c r="AM14" s="45"/>
    </row>
    <row r="16" spans="1:39">
      <c r="A16" s="193" t="s">
        <v>119</v>
      </c>
      <c r="B16" s="193"/>
      <c r="C16" s="193"/>
      <c r="D16" s="193"/>
      <c r="E16" s="193"/>
      <c r="F16" s="193"/>
      <c r="G16" s="193"/>
      <c r="H16" s="193"/>
      <c r="I16" s="193"/>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row>
    <row r="17" spans="1:39">
      <c r="A17" s="43" t="s">
        <v>61</v>
      </c>
      <c r="B17" s="44"/>
      <c r="C17" s="44"/>
      <c r="D17" s="44"/>
      <c r="E17" s="44"/>
      <c r="F17" s="44"/>
      <c r="G17" s="44"/>
      <c r="H17" s="44"/>
      <c r="I17" s="44"/>
      <c r="J17" s="44"/>
      <c r="K17" s="44"/>
      <c r="L17" s="44"/>
      <c r="M17" s="44"/>
      <c r="N17" s="45"/>
      <c r="O17" s="43"/>
      <c r="P17" s="44" t="s">
        <v>62</v>
      </c>
      <c r="Q17" s="44"/>
      <c r="R17" s="44"/>
      <c r="S17" s="45"/>
      <c r="T17" s="43" t="s">
        <v>63</v>
      </c>
      <c r="U17" s="44"/>
      <c r="V17" s="44"/>
      <c r="W17" s="44"/>
      <c r="X17" s="45"/>
      <c r="Y17" s="43" t="s">
        <v>64</v>
      </c>
      <c r="Z17" s="44"/>
      <c r="AA17" s="44"/>
      <c r="AB17" s="44"/>
      <c r="AC17" s="45"/>
      <c r="AD17" s="43" t="s">
        <v>65</v>
      </c>
      <c r="AE17" s="44"/>
      <c r="AF17" s="44"/>
      <c r="AG17" s="44"/>
      <c r="AH17" s="45"/>
      <c r="AI17" s="43" t="s">
        <v>66</v>
      </c>
      <c r="AJ17" s="44"/>
      <c r="AK17" s="44"/>
      <c r="AL17" s="44"/>
      <c r="AM17" s="45"/>
    </row>
    <row r="18" spans="1:39">
      <c r="A18" s="43" t="s">
        <v>67</v>
      </c>
      <c r="B18" s="44"/>
      <c r="C18" s="44"/>
      <c r="D18" s="44"/>
      <c r="E18" s="44"/>
      <c r="F18" s="44"/>
      <c r="G18" s="44"/>
      <c r="H18" s="44"/>
      <c r="I18" s="44"/>
      <c r="J18" s="44"/>
      <c r="K18" s="44"/>
      <c r="L18" s="44"/>
      <c r="M18" s="44"/>
      <c r="N18" s="45"/>
      <c r="O18" s="43"/>
      <c r="P18" s="44" t="s">
        <v>62</v>
      </c>
      <c r="Q18" s="44"/>
      <c r="R18" s="44"/>
      <c r="S18" s="45"/>
      <c r="T18" s="43" t="s">
        <v>63</v>
      </c>
      <c r="U18" s="44"/>
      <c r="V18" s="44"/>
      <c r="W18" s="44"/>
      <c r="X18" s="45"/>
      <c r="Y18" s="43" t="s">
        <v>64</v>
      </c>
      <c r="Z18" s="44"/>
      <c r="AA18" s="44"/>
      <c r="AB18" s="44"/>
      <c r="AC18" s="45"/>
      <c r="AD18" s="43" t="s">
        <v>65</v>
      </c>
      <c r="AE18" s="44"/>
      <c r="AF18" s="44"/>
      <c r="AG18" s="44"/>
      <c r="AH18" s="45"/>
      <c r="AI18" s="43" t="s">
        <v>66</v>
      </c>
      <c r="AJ18" s="44"/>
      <c r="AK18" s="44"/>
      <c r="AL18" s="44"/>
      <c r="AM18" s="45"/>
    </row>
    <row r="20" spans="1:39">
      <c r="A20" s="190" t="s">
        <v>54</v>
      </c>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2"/>
    </row>
    <row r="21" spans="1:39">
      <c r="A21" s="46"/>
      <c r="B21" s="47"/>
      <c r="C21" s="47"/>
      <c r="D21" s="47"/>
      <c r="E21" s="44"/>
      <c r="M21" s="43"/>
      <c r="N21" s="44"/>
      <c r="U21" s="47"/>
      <c r="V21" s="47"/>
      <c r="W21" s="47"/>
      <c r="X21" s="47"/>
      <c r="Y21" s="48"/>
      <c r="Z21" s="47"/>
      <c r="AA21" s="47"/>
      <c r="AB21" s="47"/>
      <c r="AC21" s="47"/>
      <c r="AE21" s="47"/>
      <c r="AF21" s="47"/>
      <c r="AG21" s="47"/>
      <c r="AH21" s="47"/>
      <c r="AI21" s="46" t="s">
        <v>78</v>
      </c>
      <c r="AJ21" s="47"/>
      <c r="AK21" s="47"/>
      <c r="AL21" s="47"/>
      <c r="AM21" s="48"/>
    </row>
    <row r="22" spans="1:39" s="15" customFormat="1" ht="21.75" customHeight="1">
      <c r="A22" s="195" t="s">
        <v>162</v>
      </c>
      <c r="B22" s="196"/>
      <c r="C22" s="196"/>
      <c r="D22" s="196"/>
      <c r="E22" s="196"/>
      <c r="F22" s="196"/>
      <c r="G22" s="196"/>
      <c r="H22" s="196"/>
      <c r="I22" s="196"/>
      <c r="J22" s="196"/>
      <c r="K22" s="196"/>
      <c r="L22" s="196"/>
      <c r="M22" s="196"/>
      <c r="N22" s="196"/>
      <c r="O22" s="196"/>
      <c r="P22" s="196"/>
      <c r="Q22" s="196"/>
      <c r="R22" s="196"/>
      <c r="S22" s="196"/>
      <c r="T22" s="196"/>
      <c r="U22" s="196"/>
      <c r="V22" s="196"/>
      <c r="W22" s="196"/>
      <c r="X22" s="51"/>
      <c r="Y22" s="197" t="s">
        <v>182</v>
      </c>
      <c r="Z22" s="197"/>
      <c r="AA22" s="197"/>
      <c r="AB22" s="197"/>
      <c r="AC22" s="51"/>
      <c r="AD22" s="197" t="s">
        <v>183</v>
      </c>
      <c r="AE22" s="197"/>
      <c r="AF22" s="197"/>
      <c r="AG22" s="197"/>
      <c r="AH22" s="198"/>
      <c r="AI22" s="49"/>
      <c r="AJ22" s="49"/>
      <c r="AK22" s="49"/>
      <c r="AL22" s="49"/>
      <c r="AM22" s="49"/>
    </row>
    <row r="23" spans="1:39">
      <c r="A23" s="43" t="s">
        <v>74</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7"/>
      <c r="AF23" s="44"/>
      <c r="AG23" s="44"/>
      <c r="AH23" s="45"/>
      <c r="AI23" s="50"/>
      <c r="AJ23" s="50"/>
      <c r="AK23" s="50"/>
      <c r="AL23" s="50"/>
      <c r="AM23" s="50"/>
    </row>
    <row r="24" spans="1:39">
      <c r="A24" s="43" t="s">
        <v>75</v>
      </c>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5"/>
      <c r="AI24" s="50"/>
      <c r="AJ24" s="50"/>
      <c r="AK24" s="50" t="s">
        <v>53</v>
      </c>
      <c r="AL24" s="50"/>
      <c r="AM24" s="50"/>
    </row>
    <row r="25" spans="1:39">
      <c r="A25" s="43" t="s">
        <v>76</v>
      </c>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5"/>
      <c r="AI25" s="50"/>
      <c r="AJ25" s="50"/>
      <c r="AK25" s="50"/>
      <c r="AL25" s="50"/>
      <c r="AM25" s="50"/>
    </row>
    <row r="26" spans="1:39">
      <c r="A26" s="43" t="s">
        <v>77</v>
      </c>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5"/>
      <c r="AI26" s="50"/>
      <c r="AJ26" s="50"/>
      <c r="AK26" s="50"/>
      <c r="AL26" s="50"/>
      <c r="AM26" s="50"/>
    </row>
    <row r="28" spans="1:39">
      <c r="A28" s="190" t="s">
        <v>86</v>
      </c>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2"/>
    </row>
    <row r="29" spans="1:39">
      <c r="A29" s="52">
        <v>1</v>
      </c>
      <c r="B29" s="44" t="s">
        <v>87</v>
      </c>
      <c r="C29" s="44"/>
      <c r="D29" s="44"/>
      <c r="E29" s="44"/>
      <c r="F29" s="44"/>
      <c r="G29" s="44"/>
      <c r="H29" s="44"/>
      <c r="I29" s="44"/>
      <c r="J29" s="44"/>
      <c r="K29" s="44"/>
      <c r="L29" s="44"/>
      <c r="M29" s="44"/>
      <c r="N29" s="44"/>
      <c r="O29" s="44"/>
      <c r="P29" s="44"/>
      <c r="Q29" s="45"/>
      <c r="R29" s="43"/>
      <c r="S29" s="44"/>
      <c r="T29" s="44"/>
      <c r="U29" s="44"/>
      <c r="V29" s="44"/>
      <c r="W29" s="44"/>
      <c r="X29" s="44"/>
      <c r="Y29" s="44"/>
      <c r="Z29" s="44"/>
      <c r="AA29" s="44"/>
      <c r="AB29" s="44"/>
      <c r="AC29" s="44"/>
      <c r="AD29" s="44"/>
      <c r="AE29" s="44"/>
      <c r="AF29" s="44"/>
      <c r="AG29" s="44"/>
      <c r="AH29" s="44"/>
      <c r="AI29" s="44"/>
      <c r="AJ29" s="44"/>
      <c r="AK29" s="44"/>
      <c r="AL29" s="44"/>
      <c r="AM29" s="45"/>
    </row>
    <row r="30" spans="1:39">
      <c r="A30" s="52">
        <v>2</v>
      </c>
      <c r="B30" s="44" t="s">
        <v>88</v>
      </c>
      <c r="C30" s="44"/>
      <c r="D30" s="44"/>
      <c r="E30" s="44"/>
      <c r="F30" s="44"/>
      <c r="G30" s="44"/>
      <c r="H30" s="44"/>
      <c r="I30" s="44"/>
      <c r="J30" s="44"/>
      <c r="K30" s="44"/>
      <c r="L30" s="44"/>
      <c r="M30" s="44"/>
      <c r="N30" s="44"/>
      <c r="O30" s="44"/>
      <c r="P30" s="44"/>
      <c r="Q30" s="45"/>
      <c r="R30" s="43"/>
      <c r="S30" s="44"/>
      <c r="T30" s="44"/>
      <c r="U30" s="44"/>
      <c r="V30" s="44"/>
      <c r="W30" s="44"/>
      <c r="X30" s="44"/>
      <c r="Y30" s="44"/>
      <c r="Z30" s="44"/>
      <c r="AA30" s="44"/>
      <c r="AB30" s="44"/>
      <c r="AC30" s="44"/>
      <c r="AD30" s="44"/>
      <c r="AE30" s="44"/>
      <c r="AF30" s="44"/>
      <c r="AG30" s="44"/>
      <c r="AH30" s="44"/>
      <c r="AI30" s="44"/>
      <c r="AJ30" s="44"/>
      <c r="AK30" s="44"/>
      <c r="AL30" s="44"/>
      <c r="AM30" s="45"/>
    </row>
    <row r="31" spans="1:39">
      <c r="A31" s="52">
        <v>3</v>
      </c>
      <c r="B31" s="44" t="s">
        <v>89</v>
      </c>
      <c r="C31" s="44"/>
      <c r="D31" s="44"/>
      <c r="E31" s="44"/>
      <c r="F31" s="44"/>
      <c r="G31" s="44"/>
      <c r="H31" s="44"/>
      <c r="I31" s="44"/>
      <c r="J31" s="44"/>
      <c r="K31" s="44"/>
      <c r="L31" s="44"/>
      <c r="M31" s="44"/>
      <c r="N31" s="44"/>
      <c r="O31" s="44"/>
      <c r="P31" s="44"/>
      <c r="Q31" s="45"/>
      <c r="R31" s="43"/>
      <c r="S31" s="44"/>
      <c r="T31" s="44"/>
      <c r="U31" s="44"/>
      <c r="V31" s="44"/>
      <c r="W31" s="44"/>
      <c r="X31" s="44"/>
      <c r="Y31" s="44"/>
      <c r="Z31" s="44"/>
      <c r="AA31" s="44"/>
      <c r="AB31" s="44"/>
      <c r="AC31" s="44"/>
      <c r="AD31" s="44"/>
      <c r="AE31" s="44"/>
      <c r="AF31" s="44"/>
      <c r="AG31" s="44"/>
      <c r="AH31" s="44"/>
      <c r="AI31" s="44"/>
      <c r="AJ31" s="44"/>
      <c r="AK31" s="44"/>
      <c r="AL31" s="44"/>
      <c r="AM31" s="45"/>
    </row>
    <row r="32" spans="1:39">
      <c r="A32" s="52">
        <v>4</v>
      </c>
      <c r="B32" s="44"/>
      <c r="C32" s="44"/>
      <c r="D32" s="44"/>
      <c r="E32" s="44"/>
      <c r="F32" s="44"/>
      <c r="G32" s="44"/>
      <c r="H32" s="44"/>
      <c r="I32" s="44"/>
      <c r="J32" s="44"/>
      <c r="K32" s="44"/>
      <c r="L32" s="44"/>
      <c r="M32" s="44"/>
      <c r="N32" s="44"/>
      <c r="O32" s="44"/>
      <c r="P32" s="44"/>
      <c r="Q32" s="45"/>
      <c r="R32" s="43"/>
      <c r="S32" s="44"/>
      <c r="T32" s="44"/>
      <c r="U32" s="44"/>
      <c r="V32" s="44"/>
      <c r="W32" s="44"/>
      <c r="X32" s="44"/>
      <c r="Y32" s="44"/>
      <c r="Z32" s="44"/>
      <c r="AA32" s="44"/>
      <c r="AB32" s="44"/>
      <c r="AC32" s="44"/>
      <c r="AD32" s="44"/>
      <c r="AE32" s="44"/>
      <c r="AF32" s="44"/>
      <c r="AG32" s="44"/>
      <c r="AH32" s="44"/>
      <c r="AI32" s="44"/>
      <c r="AJ32" s="44"/>
      <c r="AK32" s="44"/>
      <c r="AL32" s="44"/>
      <c r="AM32" s="45"/>
    </row>
    <row r="33" spans="1:39">
      <c r="A33" s="52">
        <v>5</v>
      </c>
      <c r="B33" s="44"/>
      <c r="C33" s="44"/>
      <c r="D33" s="44"/>
      <c r="E33" s="44"/>
      <c r="F33" s="44"/>
      <c r="G33" s="44"/>
      <c r="H33" s="44"/>
      <c r="I33" s="44"/>
      <c r="J33" s="44"/>
      <c r="K33" s="44"/>
      <c r="L33" s="44"/>
      <c r="M33" s="44"/>
      <c r="N33" s="44"/>
      <c r="O33" s="44"/>
      <c r="P33" s="44"/>
      <c r="Q33" s="45"/>
      <c r="R33" s="43"/>
      <c r="S33" s="44"/>
      <c r="T33" s="44"/>
      <c r="U33" s="44"/>
      <c r="V33" s="44"/>
      <c r="W33" s="44"/>
      <c r="X33" s="44"/>
      <c r="Y33" s="44"/>
      <c r="Z33" s="44"/>
      <c r="AA33" s="44"/>
      <c r="AB33" s="44"/>
      <c r="AC33" s="44"/>
      <c r="AD33" s="44"/>
      <c r="AE33" s="44"/>
      <c r="AF33" s="44"/>
      <c r="AG33" s="44"/>
      <c r="AH33" s="44"/>
      <c r="AI33" s="44"/>
      <c r="AJ33" s="44"/>
      <c r="AK33" s="44"/>
      <c r="AL33" s="44"/>
      <c r="AM33" s="45"/>
    </row>
    <row r="34" spans="1:39">
      <c r="A34" s="52">
        <v>6</v>
      </c>
      <c r="B34" s="44"/>
      <c r="C34" s="44"/>
      <c r="D34" s="44"/>
      <c r="E34" s="44"/>
      <c r="F34" s="44"/>
      <c r="G34" s="44"/>
      <c r="H34" s="44"/>
      <c r="I34" s="44"/>
      <c r="J34" s="44"/>
      <c r="K34" s="44"/>
      <c r="L34" s="44"/>
      <c r="M34" s="44"/>
      <c r="N34" s="44"/>
      <c r="O34" s="44"/>
      <c r="P34" s="44"/>
      <c r="Q34" s="45"/>
      <c r="R34" s="43"/>
      <c r="S34" s="44"/>
      <c r="T34" s="44"/>
      <c r="U34" s="44"/>
      <c r="V34" s="44"/>
      <c r="W34" s="44"/>
      <c r="X34" s="44"/>
      <c r="Y34" s="44"/>
      <c r="Z34" s="44"/>
      <c r="AA34" s="44"/>
      <c r="AB34" s="44"/>
      <c r="AC34" s="44"/>
      <c r="AD34" s="44"/>
      <c r="AE34" s="44"/>
      <c r="AF34" s="44"/>
      <c r="AG34" s="44"/>
      <c r="AH34" s="44"/>
      <c r="AI34" s="44"/>
      <c r="AJ34" s="44"/>
      <c r="AK34" s="44"/>
      <c r="AL34" s="44"/>
      <c r="AM34" s="45"/>
    </row>
    <row r="35" spans="1:39">
      <c r="A35" s="52">
        <v>7</v>
      </c>
      <c r="B35" s="44"/>
      <c r="C35" s="44"/>
      <c r="D35" s="44"/>
      <c r="E35" s="44"/>
      <c r="F35" s="44"/>
      <c r="G35" s="44"/>
      <c r="H35" s="44"/>
      <c r="I35" s="44"/>
      <c r="J35" s="44"/>
      <c r="K35" s="44"/>
      <c r="L35" s="44"/>
      <c r="M35" s="44"/>
      <c r="N35" s="44"/>
      <c r="O35" s="44"/>
      <c r="P35" s="44"/>
      <c r="Q35" s="45"/>
      <c r="R35" s="43"/>
      <c r="S35" s="44"/>
      <c r="T35" s="44"/>
      <c r="U35" s="44"/>
      <c r="V35" s="44"/>
      <c r="W35" s="44"/>
      <c r="X35" s="44"/>
      <c r="Y35" s="44"/>
      <c r="Z35" s="44"/>
      <c r="AA35" s="44"/>
      <c r="AB35" s="44"/>
      <c r="AC35" s="44"/>
      <c r="AD35" s="44"/>
      <c r="AE35" s="44"/>
      <c r="AF35" s="44"/>
      <c r="AG35" s="44"/>
      <c r="AH35" s="44"/>
      <c r="AI35" s="44"/>
      <c r="AJ35" s="44"/>
      <c r="AK35" s="44"/>
      <c r="AL35" s="44"/>
      <c r="AM35" s="45"/>
    </row>
    <row r="36" spans="1:39">
      <c r="A36" s="52">
        <v>8</v>
      </c>
      <c r="B36" s="44"/>
      <c r="C36" s="44"/>
      <c r="D36" s="44"/>
      <c r="E36" s="44"/>
      <c r="F36" s="44"/>
      <c r="G36" s="44"/>
      <c r="H36" s="44"/>
      <c r="I36" s="44"/>
      <c r="J36" s="44"/>
      <c r="K36" s="44"/>
      <c r="L36" s="44"/>
      <c r="M36" s="44"/>
      <c r="N36" s="44"/>
      <c r="O36" s="44"/>
      <c r="P36" s="44"/>
      <c r="Q36" s="45"/>
      <c r="R36" s="43"/>
      <c r="S36" s="44"/>
      <c r="T36" s="44"/>
      <c r="U36" s="44"/>
      <c r="V36" s="44"/>
      <c r="W36" s="44"/>
      <c r="X36" s="44"/>
      <c r="Y36" s="44"/>
      <c r="Z36" s="44"/>
      <c r="AA36" s="44"/>
      <c r="AB36" s="44"/>
      <c r="AC36" s="44"/>
      <c r="AD36" s="44"/>
      <c r="AE36" s="44"/>
      <c r="AF36" s="44"/>
      <c r="AG36" s="44"/>
      <c r="AH36" s="44"/>
      <c r="AI36" s="44"/>
      <c r="AJ36" s="44"/>
      <c r="AK36" s="44"/>
      <c r="AL36" s="44"/>
      <c r="AM36" s="45"/>
    </row>
    <row r="37" spans="1:39">
      <c r="A37" s="52">
        <v>9</v>
      </c>
      <c r="B37" s="44"/>
      <c r="C37" s="44"/>
      <c r="D37" s="44"/>
      <c r="E37" s="44"/>
      <c r="F37" s="44"/>
      <c r="G37" s="44"/>
      <c r="H37" s="44"/>
      <c r="I37" s="44"/>
      <c r="J37" s="44"/>
      <c r="K37" s="44"/>
      <c r="L37" s="44"/>
      <c r="M37" s="44"/>
      <c r="N37" s="44"/>
      <c r="O37" s="44"/>
      <c r="P37" s="44"/>
      <c r="Q37" s="45"/>
      <c r="R37" s="43"/>
      <c r="S37" s="44"/>
      <c r="T37" s="44"/>
      <c r="U37" s="44"/>
      <c r="V37" s="44"/>
      <c r="W37" s="44"/>
      <c r="X37" s="44"/>
      <c r="Y37" s="44"/>
      <c r="Z37" s="44"/>
      <c r="AA37" s="44"/>
      <c r="AB37" s="44"/>
      <c r="AC37" s="44"/>
      <c r="AD37" s="44"/>
      <c r="AE37" s="44"/>
      <c r="AF37" s="44"/>
      <c r="AG37" s="44"/>
      <c r="AH37" s="44"/>
      <c r="AI37" s="44"/>
      <c r="AJ37" s="44"/>
      <c r="AK37" s="44"/>
      <c r="AL37" s="44"/>
      <c r="AM37" s="45"/>
    </row>
    <row r="38" spans="1:39">
      <c r="A38" s="52">
        <v>10</v>
      </c>
      <c r="B38" s="44"/>
      <c r="C38" s="44"/>
      <c r="D38" s="44"/>
      <c r="E38" s="44"/>
      <c r="F38" s="44"/>
      <c r="G38" s="44"/>
      <c r="H38" s="44"/>
      <c r="I38" s="44"/>
      <c r="J38" s="44"/>
      <c r="K38" s="44"/>
      <c r="L38" s="44"/>
      <c r="M38" s="44"/>
      <c r="N38" s="44"/>
      <c r="O38" s="44"/>
      <c r="P38" s="44"/>
      <c r="Q38" s="45"/>
      <c r="R38" s="43"/>
      <c r="S38" s="44"/>
      <c r="T38" s="44"/>
      <c r="U38" s="44"/>
      <c r="V38" s="44"/>
      <c r="W38" s="44"/>
      <c r="X38" s="44"/>
      <c r="Y38" s="44"/>
      <c r="Z38" s="44"/>
      <c r="AA38" s="44"/>
      <c r="AB38" s="44"/>
      <c r="AC38" s="44"/>
      <c r="AD38" s="44"/>
      <c r="AE38" s="44"/>
      <c r="AF38" s="44"/>
      <c r="AG38" s="44"/>
      <c r="AH38" s="44"/>
      <c r="AI38" s="44"/>
      <c r="AJ38" s="44"/>
      <c r="AK38" s="44"/>
      <c r="AL38" s="44"/>
      <c r="AM38" s="45"/>
    </row>
    <row r="39" spans="1:39">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row>
    <row r="41" spans="1:39">
      <c r="A41" s="194" t="s">
        <v>85</v>
      </c>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row>
    <row r="42" spans="1:39">
      <c r="A42" s="43" t="s">
        <v>79</v>
      </c>
      <c r="B42" s="44"/>
      <c r="C42" s="44"/>
      <c r="D42" s="44"/>
      <c r="E42" s="44"/>
      <c r="F42" s="44"/>
      <c r="G42" s="44"/>
      <c r="H42" s="44"/>
      <c r="I42" s="44"/>
      <c r="J42" s="44"/>
      <c r="K42" s="44"/>
      <c r="L42" s="44"/>
      <c r="M42" s="45"/>
      <c r="N42" s="43"/>
      <c r="O42" s="44"/>
      <c r="P42" s="44" t="s">
        <v>80</v>
      </c>
      <c r="Q42" s="44"/>
      <c r="R42" s="44"/>
      <c r="S42" s="44"/>
      <c r="T42" s="44"/>
      <c r="U42" s="44"/>
      <c r="V42" s="44"/>
      <c r="W42" s="44"/>
      <c r="X42" s="45"/>
      <c r="Y42" s="43"/>
      <c r="Z42" s="44" t="s">
        <v>81</v>
      </c>
      <c r="AA42" s="44"/>
      <c r="AB42" s="44"/>
      <c r="AC42" s="44"/>
      <c r="AD42" s="44"/>
      <c r="AE42" s="45"/>
      <c r="AF42" s="43"/>
      <c r="AG42" s="44" t="s">
        <v>82</v>
      </c>
      <c r="AH42" s="44"/>
      <c r="AI42" s="44"/>
      <c r="AJ42" s="44"/>
      <c r="AK42" s="44"/>
      <c r="AL42" s="44"/>
      <c r="AM42" s="45"/>
    </row>
  </sheetData>
  <mergeCells count="10">
    <mergeCell ref="A41:AM41"/>
    <mergeCell ref="A28:AM28"/>
    <mergeCell ref="A22:W22"/>
    <mergeCell ref="Y22:AB22"/>
    <mergeCell ref="AD22:AH22"/>
    <mergeCell ref="A1:AM1"/>
    <mergeCell ref="A3:AM3"/>
    <mergeCell ref="A8:AM8"/>
    <mergeCell ref="A16:AM16"/>
    <mergeCell ref="A20:AM2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B2C16D-8660-4084-A6AD-30D096198BEB}">
          <x14:formula1>
            <xm:f>PlanCraciónNetworking!$A$2:$A$6</xm:f>
          </x14:formula1>
          <xm:sqref>A22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b r 1 U O 5 h Y m a m A A A A + A A A A B I A H A B D b 2 5 m a W c v U G F j a 2 F n Z S 5 4 b W w g o h g A K K A U A A A A A A A A A A A A A A A A A A A A A A A A A A A A h Y 8 x D o I w G E a v Q r r T l i p J Q 3 7 K w A q J i Y l x b a B C I x R D i + V u D h 7 J K 0 i i q J v j 9 / K G 9 z 1 u d 8 j m v g u u a r R 6 M C m K M E W B M t V Q a 9 O k a H K n k K N M w E 5 W Z 9 m o Y J G N T W Z b p 6 h 1 7 p I Q 4 r 3 H f o O H s S G M 0 o g c y 2 J f t a q X 6 C P r / 3 K o j X X S V A o J O L x i B M O c 4 Z j H H L N t B G T F U G r z V d h S j C m Q H w j 5 1 L l p V E L Z M C + A r B P I + 4 V 4 A l B L A w Q U A A I A C A D 9 u v V 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r 1 U C i K R 7 g O A A A A E Q A A A B M A H A B G b 3 J t d W x h c y 9 T Z W N 0 a W 9 u M S 5 t I K I Y A C i g F A A A A A A A A A A A A A A A A A A A A A A A A A A A A C t O T S 7 J z M 9 T C I b Q h t Y A U E s B A i 0 A F A A C A A g A / b r 1 U O 5 h Y m a m A A A A + A A A A B I A A A A A A A A A A A A A A A A A A A A A A E N v b m Z p Z y 9 Q Y W N r Y W d l L n h t b F B L A Q I t A B Q A A g A I A P 2 6 9 V A P y u m r p A A A A O k A A A A T A A A A A A A A A A A A A A A A A P I A A A B b Q 2 9 u d G V u d F 9 U e X B l c 1 0 u e G 1 s U E s B A i 0 A F A A C A A g A / b r 1 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d J x j 5 J 2 a Z B o k k D M D Z m K p 8 A A A A A A g A A A A A A E G Y A A A A B A A A g A A A A x n 1 z J k U O 7 o h 7 B w V Z m k 2 Z Y + G 5 d c P d w / t c E G X c 4 x 8 Z g E Q A A A A A D o A A A A A C A A A g A A A A 4 Y D q H x v e + 8 x B l V p u 6 H j X k z e 6 c M s y N m r t x 6 e O H i 5 g e Q 1 Q A A A A l a O e y S W c A 0 2 0 t P P 5 G f 2 / r O o C 8 z I u C i C 9 P j b K h 1 4 Z I K 7 h o 1 R K 8 i Y s Y c d w t z K 8 o k 9 a k 2 2 J V P 8 5 Y f 0 6 L H i n Z p 6 s 1 8 Z 6 y j 8 l J 7 l L 7 B 6 8 7 7 I 0 n I x A A A A A r t 8 T c g C g 3 r 4 Q F 8 e n s F U M o v q C l C 2 8 H n 1 n e l U a b z T s k 5 t t j C 2 u Z P d j K E Z 8 H n P w B o q i f 3 M P K Z k 3 B e U n U f Z 2 A T o R m A = = < / D a t a M a s h u p > 
</file>

<file path=customXml/itemProps1.xml><?xml version="1.0" encoding="utf-8"?>
<ds:datastoreItem xmlns:ds="http://schemas.openxmlformats.org/officeDocument/2006/customXml" ds:itemID="{5FD28F33-B42C-412B-B4EC-C6A768B970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DiagnosticoEmpleabilidad</vt:lpstr>
      <vt:lpstr>PlanesSegunBrecha</vt:lpstr>
      <vt:lpstr>PlanCraciónNetworking</vt:lpstr>
      <vt:lpstr>PlanActivaciónNetworking</vt:lpstr>
      <vt:lpstr>PlanReconversión</vt:lpstr>
      <vt:lpstr>PlanCapacitación</vt:lpstr>
      <vt:lpstr>PlanActivaciónPersonal</vt:lpstr>
      <vt:lpstr>LlenadoPlanAcción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Maricell Muñoz</dc:creator>
  <cp:lastModifiedBy>Octavio Vera Tornero</cp:lastModifiedBy>
  <dcterms:created xsi:type="dcterms:W3CDTF">2020-07-03T22:17:32Z</dcterms:created>
  <dcterms:modified xsi:type="dcterms:W3CDTF">2020-08-12T18:43:30Z</dcterms:modified>
</cp:coreProperties>
</file>