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ctavio/Documents/Lablab/Proyectos/Recolocacion/"/>
    </mc:Choice>
  </mc:AlternateContent>
  <xr:revisionPtr revIDLastSave="0" documentId="13_ncr:1_{BB0EEC0D-DE6C-1B46-AC30-232D3692D31F}" xr6:coauthVersionLast="46" xr6:coauthVersionMax="46" xr10:uidLastSave="{00000000-0000-0000-0000-000000000000}"/>
  <bookViews>
    <workbookView xWindow="0" yWindow="0" windowWidth="33600" windowHeight="21000" activeTab="1" xr2:uid="{00000000-000D-0000-FFFF-FFFF00000000}"/>
  </bookViews>
  <sheets>
    <sheet name="Dashboard Ejecutivos LabLab" sheetId="2" r:id="rId1"/>
    <sheet name="DB CJ Ejecutivos" sheetId="1" r:id="rId2"/>
    <sheet name="Data" sheetId="7" r:id="rId3"/>
  </sheets>
  <calcPr calcId="191029"/>
  <pivotCaches>
    <pivotCache cacheId="7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0" i="1" l="1"/>
  <c r="S181" i="1"/>
  <c r="S182" i="1"/>
  <c r="T180" i="1"/>
  <c r="T181" i="1"/>
  <c r="T182" i="1"/>
  <c r="U180" i="1"/>
  <c r="U181" i="1"/>
  <c r="U182" i="1"/>
  <c r="V180" i="1"/>
  <c r="R180" i="1" s="1"/>
  <c r="V181" i="1"/>
  <c r="R181" i="1" s="1"/>
  <c r="V182" i="1"/>
  <c r="R182" i="1" s="1"/>
  <c r="W180" i="1"/>
  <c r="X180" i="1" s="1"/>
  <c r="W181" i="1"/>
  <c r="X181" i="1" s="1"/>
  <c r="W182" i="1"/>
  <c r="X182" i="1" s="1"/>
  <c r="T176" i="1" l="1"/>
  <c r="T177" i="1"/>
  <c r="T178" i="1"/>
  <c r="T179" i="1"/>
  <c r="U176" i="1"/>
  <c r="U177" i="1"/>
  <c r="U178" i="1"/>
  <c r="U179" i="1"/>
  <c r="V176" i="1"/>
  <c r="R176" i="1" s="1"/>
  <c r="V177" i="1"/>
  <c r="R177" i="1" s="1"/>
  <c r="V178" i="1"/>
  <c r="R178" i="1" s="1"/>
  <c r="V179" i="1"/>
  <c r="R179" i="1" s="1"/>
  <c r="W176" i="1"/>
  <c r="X176" i="1" s="1"/>
  <c r="W177" i="1"/>
  <c r="X177" i="1" s="1"/>
  <c r="W178" i="1"/>
  <c r="X178" i="1" s="1"/>
  <c r="W179" i="1"/>
  <c r="X179" i="1" s="1"/>
  <c r="T174" i="1"/>
  <c r="U174" i="1"/>
  <c r="V174" i="1"/>
  <c r="R174" i="1" s="1"/>
  <c r="W174" i="1"/>
  <c r="X174" i="1" s="1"/>
  <c r="S179" i="1" l="1"/>
  <c r="S178" i="1"/>
  <c r="S177" i="1"/>
  <c r="S176" i="1"/>
  <c r="S174" i="1"/>
  <c r="V175" i="1" l="1"/>
  <c r="W175" i="1"/>
  <c r="X175" i="1" s="1"/>
  <c r="T172" i="1" l="1"/>
  <c r="U172" i="1"/>
  <c r="V172" i="1"/>
  <c r="R172" i="1" s="1"/>
  <c r="W172" i="1"/>
  <c r="X172" i="1" s="1"/>
  <c r="S172" i="1" l="1"/>
  <c r="T173" i="1" l="1"/>
  <c r="U173" i="1"/>
  <c r="V173" i="1"/>
  <c r="R173" i="1" s="1"/>
  <c r="W173" i="1"/>
  <c r="X173" i="1" s="1"/>
  <c r="T146" i="1"/>
  <c r="U146" i="1"/>
  <c r="V146" i="1"/>
  <c r="R146" i="1" s="1"/>
  <c r="W146" i="1"/>
  <c r="X146" i="1" s="1"/>
  <c r="S146" i="1" l="1"/>
  <c r="S173" i="1"/>
  <c r="T166" i="1"/>
  <c r="T167" i="1"/>
  <c r="T168" i="1"/>
  <c r="T169" i="1"/>
  <c r="T170" i="1"/>
  <c r="T171" i="1"/>
  <c r="U166" i="1"/>
  <c r="U167" i="1"/>
  <c r="U168" i="1"/>
  <c r="U169" i="1"/>
  <c r="U170" i="1"/>
  <c r="U171" i="1"/>
  <c r="V166" i="1"/>
  <c r="R166" i="1" s="1"/>
  <c r="V167" i="1"/>
  <c r="R167" i="1" s="1"/>
  <c r="V168" i="1"/>
  <c r="R168" i="1" s="1"/>
  <c r="V169" i="1"/>
  <c r="R169" i="1" s="1"/>
  <c r="V170" i="1"/>
  <c r="R170" i="1" s="1"/>
  <c r="V171" i="1"/>
  <c r="R171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T149" i="1"/>
  <c r="U149" i="1"/>
  <c r="V149" i="1"/>
  <c r="R149" i="1" s="1"/>
  <c r="W149" i="1"/>
  <c r="X149" i="1" s="1"/>
  <c r="S171" i="1" l="1"/>
  <c r="S170" i="1"/>
  <c r="S169" i="1"/>
  <c r="S168" i="1"/>
  <c r="S167" i="1"/>
  <c r="S166" i="1"/>
  <c r="S149" i="1"/>
  <c r="T160" i="1" l="1"/>
  <c r="T161" i="1"/>
  <c r="T162" i="1"/>
  <c r="T163" i="1"/>
  <c r="T164" i="1"/>
  <c r="T165" i="1"/>
  <c r="U160" i="1"/>
  <c r="U161" i="1"/>
  <c r="U162" i="1"/>
  <c r="U163" i="1"/>
  <c r="U164" i="1"/>
  <c r="U165" i="1"/>
  <c r="V160" i="1"/>
  <c r="R160" i="1" s="1"/>
  <c r="V161" i="1"/>
  <c r="R161" i="1" s="1"/>
  <c r="V162" i="1"/>
  <c r="R162" i="1" s="1"/>
  <c r="V163" i="1"/>
  <c r="R163" i="1" s="1"/>
  <c r="V164" i="1"/>
  <c r="R164" i="1" s="1"/>
  <c r="V165" i="1"/>
  <c r="R165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T157" i="1"/>
  <c r="U157" i="1"/>
  <c r="V157" i="1"/>
  <c r="R157" i="1" s="1"/>
  <c r="W157" i="1"/>
  <c r="X157" i="1" s="1"/>
  <c r="S165" i="1" l="1"/>
  <c r="S164" i="1"/>
  <c r="S163" i="1"/>
  <c r="S161" i="1"/>
  <c r="S160" i="1"/>
  <c r="S162" i="1"/>
  <c r="S157" i="1"/>
  <c r="T159" i="1" l="1"/>
  <c r="T155" i="1"/>
  <c r="T156" i="1"/>
  <c r="T158" i="1"/>
  <c r="U155" i="1"/>
  <c r="U156" i="1"/>
  <c r="U158" i="1"/>
  <c r="U159" i="1"/>
  <c r="V155" i="1"/>
  <c r="R155" i="1" s="1"/>
  <c r="V156" i="1"/>
  <c r="R156" i="1" s="1"/>
  <c r="V158" i="1"/>
  <c r="R158" i="1" s="1"/>
  <c r="V159" i="1"/>
  <c r="R159" i="1" s="1"/>
  <c r="W155" i="1"/>
  <c r="X155" i="1" s="1"/>
  <c r="W156" i="1"/>
  <c r="X156" i="1" s="1"/>
  <c r="W158" i="1"/>
  <c r="X158" i="1" s="1"/>
  <c r="W159" i="1"/>
  <c r="X159" i="1" s="1"/>
  <c r="T152" i="1"/>
  <c r="U152" i="1"/>
  <c r="V152" i="1"/>
  <c r="R152" i="1" s="1"/>
  <c r="W152" i="1"/>
  <c r="X152" i="1" s="1"/>
  <c r="T151" i="1"/>
  <c r="U151" i="1"/>
  <c r="V151" i="1"/>
  <c r="R151" i="1" s="1"/>
  <c r="W151" i="1"/>
  <c r="X151" i="1" s="1"/>
  <c r="T148" i="1"/>
  <c r="U148" i="1"/>
  <c r="V148" i="1"/>
  <c r="S148" i="1" s="1"/>
  <c r="W148" i="1"/>
  <c r="X148" i="1" s="1"/>
  <c r="S159" i="1" l="1"/>
  <c r="S158" i="1"/>
  <c r="S156" i="1"/>
  <c r="S152" i="1"/>
  <c r="S155" i="1"/>
  <c r="R148" i="1"/>
  <c r="S151" i="1"/>
  <c r="T154" i="1"/>
  <c r="T153" i="1"/>
  <c r="U153" i="1"/>
  <c r="U154" i="1"/>
  <c r="V153" i="1"/>
  <c r="R153" i="1" s="1"/>
  <c r="V154" i="1"/>
  <c r="S154" i="1" s="1"/>
  <c r="W153" i="1"/>
  <c r="X153" i="1" s="1"/>
  <c r="W154" i="1"/>
  <c r="X154" i="1" s="1"/>
  <c r="S153" i="1" l="1"/>
  <c r="R154" i="1"/>
  <c r="T147" i="1"/>
  <c r="T150" i="1"/>
  <c r="U147" i="1"/>
  <c r="U150" i="1"/>
  <c r="V147" i="1"/>
  <c r="R147" i="1" s="1"/>
  <c r="V150" i="1"/>
  <c r="R150" i="1" s="1"/>
  <c r="W147" i="1"/>
  <c r="X147" i="1" s="1"/>
  <c r="W150" i="1"/>
  <c r="X150" i="1" s="1"/>
  <c r="S150" i="1" l="1"/>
  <c r="S147" i="1"/>
  <c r="T142" i="1"/>
  <c r="T143" i="1"/>
  <c r="T144" i="1"/>
  <c r="T145" i="1"/>
  <c r="U142" i="1"/>
  <c r="U143" i="1"/>
  <c r="U144" i="1"/>
  <c r="U145" i="1"/>
  <c r="V142" i="1"/>
  <c r="R142" i="1" s="1"/>
  <c r="V143" i="1"/>
  <c r="R143" i="1" s="1"/>
  <c r="V144" i="1"/>
  <c r="R144" i="1" s="1"/>
  <c r="V145" i="1"/>
  <c r="R145" i="1" s="1"/>
  <c r="W142" i="1"/>
  <c r="X142" i="1" s="1"/>
  <c r="W143" i="1"/>
  <c r="X143" i="1" s="1"/>
  <c r="W144" i="1"/>
  <c r="X144" i="1" s="1"/>
  <c r="W145" i="1"/>
  <c r="X145" i="1" s="1"/>
  <c r="T133" i="1"/>
  <c r="U133" i="1"/>
  <c r="V133" i="1"/>
  <c r="R133" i="1" s="1"/>
  <c r="W133" i="1"/>
  <c r="X133" i="1" s="1"/>
  <c r="S145" i="1" l="1"/>
  <c r="S144" i="1"/>
  <c r="S143" i="1"/>
  <c r="S142" i="1"/>
  <c r="S133" i="1"/>
  <c r="H16" i="2" l="1"/>
  <c r="T7" i="1" l="1"/>
  <c r="U7" i="1"/>
  <c r="V7" i="1"/>
  <c r="R7" i="1" s="1"/>
  <c r="W7" i="1"/>
  <c r="X7" i="1" s="1"/>
  <c r="S7" i="1" l="1"/>
  <c r="U141" i="1"/>
  <c r="V141" i="1"/>
  <c r="W141" i="1"/>
  <c r="X141" i="1" s="1"/>
  <c r="S141" i="1" l="1"/>
  <c r="T67" i="1"/>
  <c r="T130" i="1"/>
  <c r="T30" i="1"/>
  <c r="T45" i="1"/>
  <c r="T89" i="1"/>
  <c r="T14" i="1"/>
  <c r="T55" i="1"/>
  <c r="T36" i="1"/>
  <c r="T140" i="1"/>
  <c r="T44" i="1"/>
  <c r="T32" i="1"/>
  <c r="T41" i="1"/>
  <c r="U67" i="1"/>
  <c r="U130" i="1"/>
  <c r="U30" i="1"/>
  <c r="U45" i="1"/>
  <c r="U89" i="1"/>
  <c r="U14" i="1"/>
  <c r="U55" i="1"/>
  <c r="U36" i="1"/>
  <c r="U140" i="1"/>
  <c r="U44" i="1"/>
  <c r="U32" i="1"/>
  <c r="U41" i="1"/>
  <c r="V67" i="1"/>
  <c r="R67" i="1" s="1"/>
  <c r="V130" i="1"/>
  <c r="R130" i="1" s="1"/>
  <c r="V30" i="1"/>
  <c r="R30" i="1" s="1"/>
  <c r="V45" i="1"/>
  <c r="R45" i="1" s="1"/>
  <c r="V89" i="1"/>
  <c r="R89" i="1" s="1"/>
  <c r="V14" i="1"/>
  <c r="R14" i="1" s="1"/>
  <c r="V55" i="1"/>
  <c r="R55" i="1" s="1"/>
  <c r="V36" i="1"/>
  <c r="R36" i="1" s="1"/>
  <c r="V140" i="1"/>
  <c r="S140" i="1" s="1"/>
  <c r="V44" i="1"/>
  <c r="S44" i="1" s="1"/>
  <c r="V32" i="1"/>
  <c r="R32" i="1" s="1"/>
  <c r="V41" i="1"/>
  <c r="R41" i="1" s="1"/>
  <c r="W67" i="1"/>
  <c r="X67" i="1" s="1"/>
  <c r="W130" i="1"/>
  <c r="X130" i="1" s="1"/>
  <c r="W30" i="1"/>
  <c r="X30" i="1" s="1"/>
  <c r="W45" i="1"/>
  <c r="X45" i="1" s="1"/>
  <c r="W89" i="1"/>
  <c r="X89" i="1" s="1"/>
  <c r="W14" i="1"/>
  <c r="X14" i="1" s="1"/>
  <c r="W55" i="1"/>
  <c r="X55" i="1" s="1"/>
  <c r="W36" i="1"/>
  <c r="X36" i="1" s="1"/>
  <c r="W140" i="1"/>
  <c r="X140" i="1" s="1"/>
  <c r="W44" i="1"/>
  <c r="X44" i="1" s="1"/>
  <c r="W32" i="1"/>
  <c r="X32" i="1" s="1"/>
  <c r="W41" i="1"/>
  <c r="X41" i="1" s="1"/>
  <c r="S41" i="1" l="1"/>
  <c r="S32" i="1"/>
  <c r="R44" i="1"/>
  <c r="R140" i="1"/>
  <c r="S36" i="1"/>
  <c r="S55" i="1"/>
  <c r="S14" i="1"/>
  <c r="S89" i="1"/>
  <c r="S45" i="1"/>
  <c r="S30" i="1"/>
  <c r="S130" i="1"/>
  <c r="S67" i="1"/>
  <c r="W107" i="1"/>
  <c r="X107" i="1" s="1"/>
  <c r="W27" i="1"/>
  <c r="X27" i="1" s="1"/>
  <c r="U27" i="1"/>
  <c r="T27" i="1"/>
  <c r="V27" i="1"/>
  <c r="S27" i="1" s="1"/>
  <c r="W53" i="1"/>
  <c r="X53" i="1" s="1"/>
  <c r="W86" i="1"/>
  <c r="X86" i="1" s="1"/>
  <c r="W6" i="1"/>
  <c r="X6" i="1" s="1"/>
  <c r="W108" i="1"/>
  <c r="X108" i="1" s="1"/>
  <c r="W8" i="1"/>
  <c r="X8" i="1" s="1"/>
  <c r="W4" i="1"/>
  <c r="X4" i="1" s="1"/>
  <c r="W101" i="1"/>
  <c r="X101" i="1" s="1"/>
  <c r="W3" i="1"/>
  <c r="X3" i="1" s="1"/>
  <c r="W103" i="1"/>
  <c r="X103" i="1" s="1"/>
  <c r="W120" i="1"/>
  <c r="X120" i="1" s="1"/>
  <c r="W118" i="1"/>
  <c r="X118" i="1" s="1"/>
  <c r="W80" i="1"/>
  <c r="X80" i="1" s="1"/>
  <c r="W79" i="1"/>
  <c r="X79" i="1" s="1"/>
  <c r="W11" i="1"/>
  <c r="X11" i="1" s="1"/>
  <c r="W2" i="1"/>
  <c r="X2" i="1" s="1"/>
  <c r="W21" i="1"/>
  <c r="X21" i="1" s="1"/>
  <c r="W9" i="1"/>
  <c r="X9" i="1" s="1"/>
  <c r="W37" i="1"/>
  <c r="X37" i="1" s="1"/>
  <c r="W76" i="1"/>
  <c r="X76" i="1" s="1"/>
  <c r="W28" i="1"/>
  <c r="X28" i="1" s="1"/>
  <c r="W18" i="1"/>
  <c r="X18" i="1" s="1"/>
  <c r="W119" i="1"/>
  <c r="X119" i="1" s="1"/>
  <c r="W50" i="1"/>
  <c r="X50" i="1" s="1"/>
  <c r="W42" i="1"/>
  <c r="X42" i="1" s="1"/>
  <c r="W71" i="1"/>
  <c r="X71" i="1" s="1"/>
  <c r="W91" i="1"/>
  <c r="X91" i="1" s="1"/>
  <c r="W64" i="1"/>
  <c r="X64" i="1" s="1"/>
  <c r="W35" i="1"/>
  <c r="X35" i="1" s="1"/>
  <c r="W57" i="1"/>
  <c r="X57" i="1" s="1"/>
  <c r="W110" i="1"/>
  <c r="X110" i="1" s="1"/>
  <c r="W62" i="1"/>
  <c r="X62" i="1" s="1"/>
  <c r="W20" i="1"/>
  <c r="X20" i="1" s="1"/>
  <c r="W65" i="1"/>
  <c r="X65" i="1" s="1"/>
  <c r="W115" i="1"/>
  <c r="X115" i="1" s="1"/>
  <c r="W98" i="1"/>
  <c r="X98" i="1" s="1"/>
  <c r="W100" i="1"/>
  <c r="X100" i="1" s="1"/>
  <c r="W113" i="1"/>
  <c r="X113" i="1" s="1"/>
  <c r="W60" i="1"/>
  <c r="X60" i="1" s="1"/>
  <c r="W131" i="1"/>
  <c r="X131" i="1" s="1"/>
  <c r="W52" i="1"/>
  <c r="X52" i="1" s="1"/>
  <c r="W74" i="1"/>
  <c r="X74" i="1" s="1"/>
  <c r="W109" i="1"/>
  <c r="X109" i="1" s="1"/>
  <c r="W117" i="1"/>
  <c r="X117" i="1" s="1"/>
  <c r="W97" i="1"/>
  <c r="X97" i="1" s="1"/>
  <c r="W95" i="1"/>
  <c r="X95" i="1" s="1"/>
  <c r="W63" i="1"/>
  <c r="X63" i="1" s="1"/>
  <c r="W48" i="1"/>
  <c r="X48" i="1" s="1"/>
  <c r="W19" i="1"/>
  <c r="X19" i="1" s="1"/>
  <c r="W73" i="1"/>
  <c r="X73" i="1" s="1"/>
  <c r="W94" i="1"/>
  <c r="X94" i="1" s="1"/>
  <c r="W69" i="1"/>
  <c r="X69" i="1" s="1"/>
  <c r="W123" i="1"/>
  <c r="X123" i="1" s="1"/>
  <c r="W51" i="1"/>
  <c r="X51" i="1" s="1"/>
  <c r="W136" i="1"/>
  <c r="X136" i="1" s="1"/>
  <c r="W138" i="1"/>
  <c r="X138" i="1" s="1"/>
  <c r="W104" i="1"/>
  <c r="X104" i="1" s="1"/>
  <c r="W56" i="1"/>
  <c r="X56" i="1" s="1"/>
  <c r="W33" i="1"/>
  <c r="X33" i="1" s="1"/>
  <c r="W59" i="1"/>
  <c r="X59" i="1" s="1"/>
  <c r="W39" i="1"/>
  <c r="X39" i="1" s="1"/>
  <c r="W93" i="1"/>
  <c r="X93" i="1" s="1"/>
  <c r="W70" i="1"/>
  <c r="X70" i="1" s="1"/>
  <c r="W121" i="1"/>
  <c r="X121" i="1" s="1"/>
  <c r="W124" i="1"/>
  <c r="X124" i="1" s="1"/>
  <c r="W132" i="1"/>
  <c r="X132" i="1" s="1"/>
  <c r="W90" i="1"/>
  <c r="X90" i="1" s="1"/>
  <c r="W81" i="1"/>
  <c r="X81" i="1" s="1"/>
  <c r="W129" i="1"/>
  <c r="X129" i="1" s="1"/>
  <c r="W127" i="1"/>
  <c r="X127" i="1" s="1"/>
  <c r="W87" i="1"/>
  <c r="X87" i="1" s="1"/>
  <c r="W78" i="1"/>
  <c r="X78" i="1" s="1"/>
  <c r="W23" i="1"/>
  <c r="X23" i="1" s="1"/>
  <c r="W85" i="1"/>
  <c r="X85" i="1" s="1"/>
  <c r="W15" i="1"/>
  <c r="X15" i="1" s="1"/>
  <c r="W16" i="1"/>
  <c r="X16" i="1" s="1"/>
  <c r="W29" i="1"/>
  <c r="X29" i="1" s="1"/>
  <c r="W83" i="1"/>
  <c r="X83" i="1" s="1"/>
  <c r="W12" i="1"/>
  <c r="X12" i="1" s="1"/>
  <c r="W68" i="1"/>
  <c r="X68" i="1" s="1"/>
  <c r="W31" i="1"/>
  <c r="X31" i="1" s="1"/>
  <c r="W122" i="1"/>
  <c r="X122" i="1" s="1"/>
  <c r="W114" i="1"/>
  <c r="X114" i="1" s="1"/>
  <c r="W135" i="1"/>
  <c r="X135" i="1" s="1"/>
  <c r="W61" i="1"/>
  <c r="X61" i="1" s="1"/>
  <c r="W128" i="1"/>
  <c r="X128" i="1" s="1"/>
  <c r="W137" i="1"/>
  <c r="X137" i="1" s="1"/>
  <c r="W82" i="1"/>
  <c r="X82" i="1" s="1"/>
  <c r="W46" i="1"/>
  <c r="X46" i="1" s="1"/>
  <c r="W139" i="1"/>
  <c r="X139" i="1" s="1"/>
  <c r="W47" i="1"/>
  <c r="X47" i="1" s="1"/>
  <c r="W134" i="1"/>
  <c r="X134" i="1" s="1"/>
  <c r="W111" i="1"/>
  <c r="X111" i="1" s="1"/>
  <c r="W54" i="1"/>
  <c r="X54" i="1" s="1"/>
  <c r="W96" i="1"/>
  <c r="X96" i="1" s="1"/>
  <c r="W92" i="1"/>
  <c r="X92" i="1" s="1"/>
  <c r="W40" i="1"/>
  <c r="X40" i="1" s="1"/>
  <c r="W25" i="1"/>
  <c r="X25" i="1" s="1"/>
  <c r="W34" i="1"/>
  <c r="X34" i="1" s="1"/>
  <c r="W88" i="1"/>
  <c r="X88" i="1" s="1"/>
  <c r="W26" i="1"/>
  <c r="X26" i="1" s="1"/>
  <c r="W5" i="1"/>
  <c r="X5" i="1" s="1"/>
  <c r="W13" i="1"/>
  <c r="X13" i="1" s="1"/>
  <c r="W77" i="1"/>
  <c r="X77" i="1" s="1"/>
  <c r="W102" i="1"/>
  <c r="X102" i="1" s="1"/>
  <c r="W84" i="1"/>
  <c r="X84" i="1" s="1"/>
  <c r="W126" i="1"/>
  <c r="X126" i="1" s="1"/>
  <c r="W125" i="1"/>
  <c r="X125" i="1" s="1"/>
  <c r="W105" i="1"/>
  <c r="X105" i="1" s="1"/>
  <c r="W66" i="1"/>
  <c r="X66" i="1" s="1"/>
  <c r="W106" i="1"/>
  <c r="X106" i="1" s="1"/>
  <c r="W17" i="1"/>
  <c r="X17" i="1" s="1"/>
  <c r="W22" i="1"/>
  <c r="X22" i="1" s="1"/>
  <c r="W75" i="1"/>
  <c r="X75" i="1" s="1"/>
  <c r="W10" i="1"/>
  <c r="X10" i="1" s="1"/>
  <c r="W116" i="1"/>
  <c r="X116" i="1" s="1"/>
  <c r="W49" i="1"/>
  <c r="X49" i="1" s="1"/>
  <c r="W58" i="1"/>
  <c r="X58" i="1" s="1"/>
  <c r="W43" i="1"/>
  <c r="X43" i="1" s="1"/>
  <c r="W99" i="1"/>
  <c r="X99" i="1" s="1"/>
  <c r="W112" i="1"/>
  <c r="X112" i="1" s="1"/>
  <c r="W38" i="1"/>
  <c r="X38" i="1" s="1"/>
  <c r="W72" i="1"/>
  <c r="X72" i="1" s="1"/>
  <c r="W24" i="1"/>
  <c r="X24" i="1" s="1"/>
  <c r="U132" i="1"/>
  <c r="U39" i="1"/>
  <c r="U95" i="1"/>
  <c r="U21" i="1"/>
  <c r="V107" i="1"/>
  <c r="R107" i="1" s="1"/>
  <c r="V53" i="1"/>
  <c r="S53" i="1" s="1"/>
  <c r="V86" i="1"/>
  <c r="S86" i="1" s="1"/>
  <c r="V6" i="1"/>
  <c r="R6" i="1" s="1"/>
  <c r="V108" i="1"/>
  <c r="R108" i="1" s="1"/>
  <c r="V8" i="1"/>
  <c r="R8" i="1" s="1"/>
  <c r="V4" i="1"/>
  <c r="S4" i="1" s="1"/>
  <c r="V101" i="1"/>
  <c r="S101" i="1" s="1"/>
  <c r="V3" i="1"/>
  <c r="S3" i="1" s="1"/>
  <c r="V103" i="1"/>
  <c r="S103" i="1" s="1"/>
  <c r="V120" i="1"/>
  <c r="R120" i="1" s="1"/>
  <c r="V118" i="1"/>
  <c r="S118" i="1" s="1"/>
  <c r="V80" i="1"/>
  <c r="S80" i="1" s="1"/>
  <c r="V79" i="1"/>
  <c r="S79" i="1" s="1"/>
  <c r="V11" i="1"/>
  <c r="S11" i="1" s="1"/>
  <c r="V2" i="1"/>
  <c r="S2" i="1" s="1"/>
  <c r="V21" i="1"/>
  <c r="S21" i="1" s="1"/>
  <c r="V9" i="1"/>
  <c r="R9" i="1" s="1"/>
  <c r="V37" i="1"/>
  <c r="R37" i="1" s="1"/>
  <c r="V76" i="1"/>
  <c r="R76" i="1" s="1"/>
  <c r="V28" i="1"/>
  <c r="S28" i="1" s="1"/>
  <c r="V18" i="1"/>
  <c r="R18" i="1" s="1"/>
  <c r="V119" i="1"/>
  <c r="S119" i="1" s="1"/>
  <c r="V50" i="1"/>
  <c r="R50" i="1" s="1"/>
  <c r="V42" i="1"/>
  <c r="S42" i="1" s="1"/>
  <c r="V71" i="1"/>
  <c r="R71" i="1" s="1"/>
  <c r="V91" i="1"/>
  <c r="S91" i="1" s="1"/>
  <c r="V64" i="1"/>
  <c r="R64" i="1" s="1"/>
  <c r="V35" i="1"/>
  <c r="R35" i="1" s="1"/>
  <c r="V57" i="1"/>
  <c r="R57" i="1" s="1"/>
  <c r="V110" i="1"/>
  <c r="S110" i="1" s="1"/>
  <c r="V62" i="1"/>
  <c r="R62" i="1" s="1"/>
  <c r="V20" i="1"/>
  <c r="S20" i="1" s="1"/>
  <c r="V65" i="1"/>
  <c r="R65" i="1" s="1"/>
  <c r="V115" i="1"/>
  <c r="S115" i="1" s="1"/>
  <c r="V98" i="1"/>
  <c r="R98" i="1" s="1"/>
  <c r="V100" i="1"/>
  <c r="R100" i="1" s="1"/>
  <c r="V113" i="1"/>
  <c r="R113" i="1" s="1"/>
  <c r="V60" i="1"/>
  <c r="S60" i="1" s="1"/>
  <c r="V131" i="1"/>
  <c r="S131" i="1" s="1"/>
  <c r="V52" i="1"/>
  <c r="R52" i="1" s="1"/>
  <c r="V74" i="1"/>
  <c r="R74" i="1" s="1"/>
  <c r="V109" i="1"/>
  <c r="S109" i="1" s="1"/>
  <c r="V117" i="1"/>
  <c r="R117" i="1" s="1"/>
  <c r="V97" i="1"/>
  <c r="S97" i="1" s="1"/>
  <c r="V95" i="1"/>
  <c r="S95" i="1" s="1"/>
  <c r="V63" i="1"/>
  <c r="R63" i="1" s="1"/>
  <c r="V48" i="1"/>
  <c r="R48" i="1" s="1"/>
  <c r="V19" i="1"/>
  <c r="S19" i="1" s="1"/>
  <c r="V73" i="1"/>
  <c r="S73" i="1" s="1"/>
  <c r="V94" i="1"/>
  <c r="S94" i="1" s="1"/>
  <c r="V69" i="1"/>
  <c r="S69" i="1" s="1"/>
  <c r="V123" i="1"/>
  <c r="S123" i="1" s="1"/>
  <c r="V51" i="1"/>
  <c r="R51" i="1" s="1"/>
  <c r="V136" i="1"/>
  <c r="R136" i="1" s="1"/>
  <c r="V138" i="1"/>
  <c r="R138" i="1" s="1"/>
  <c r="V104" i="1"/>
  <c r="R104" i="1" s="1"/>
  <c r="V56" i="1"/>
  <c r="R56" i="1" s="1"/>
  <c r="V33" i="1"/>
  <c r="R33" i="1" s="1"/>
  <c r="V59" i="1"/>
  <c r="R59" i="1" s="1"/>
  <c r="V39" i="1"/>
  <c r="S39" i="1" s="1"/>
  <c r="V93" i="1"/>
  <c r="S93" i="1" s="1"/>
  <c r="V70" i="1"/>
  <c r="R70" i="1" s="1"/>
  <c r="V121" i="1"/>
  <c r="R121" i="1" s="1"/>
  <c r="V124" i="1"/>
  <c r="R124" i="1" s="1"/>
  <c r="V132" i="1"/>
  <c r="R132" i="1" s="1"/>
  <c r="V90" i="1"/>
  <c r="S90" i="1" s="1"/>
  <c r="V81" i="1"/>
  <c r="S81" i="1" s="1"/>
  <c r="V129" i="1"/>
  <c r="R129" i="1" s="1"/>
  <c r="V127" i="1"/>
  <c r="R127" i="1" s="1"/>
  <c r="V87" i="1"/>
  <c r="S87" i="1" s="1"/>
  <c r="V78" i="1"/>
  <c r="S78" i="1" s="1"/>
  <c r="V23" i="1"/>
  <c r="S23" i="1" s="1"/>
  <c r="V85" i="1"/>
  <c r="S85" i="1" s="1"/>
  <c r="V15" i="1"/>
  <c r="R15" i="1" s="1"/>
  <c r="V16" i="1"/>
  <c r="S16" i="1" s="1"/>
  <c r="V29" i="1"/>
  <c r="R29" i="1" s="1"/>
  <c r="V83" i="1"/>
  <c r="S83" i="1" s="1"/>
  <c r="V12" i="1"/>
  <c r="R12" i="1" s="1"/>
  <c r="V68" i="1"/>
  <c r="S68" i="1" s="1"/>
  <c r="V31" i="1"/>
  <c r="R31" i="1" s="1"/>
  <c r="V122" i="1"/>
  <c r="S122" i="1" s="1"/>
  <c r="V114" i="1"/>
  <c r="S114" i="1" s="1"/>
  <c r="V135" i="1"/>
  <c r="S135" i="1" s="1"/>
  <c r="V61" i="1"/>
  <c r="S61" i="1" s="1"/>
  <c r="V128" i="1"/>
  <c r="R128" i="1" s="1"/>
  <c r="V137" i="1"/>
  <c r="S137" i="1" s="1"/>
  <c r="V82" i="1"/>
  <c r="R82" i="1" s="1"/>
  <c r="V46" i="1"/>
  <c r="S46" i="1" s="1"/>
  <c r="V139" i="1"/>
  <c r="R139" i="1" s="1"/>
  <c r="V47" i="1"/>
  <c r="S47" i="1" s="1"/>
  <c r="V134" i="1"/>
  <c r="R134" i="1" s="1"/>
  <c r="V111" i="1"/>
  <c r="R111" i="1" s="1"/>
  <c r="V54" i="1"/>
  <c r="S54" i="1" s="1"/>
  <c r="V96" i="1"/>
  <c r="R96" i="1" s="1"/>
  <c r="V92" i="1"/>
  <c r="S92" i="1" s="1"/>
  <c r="V40" i="1"/>
  <c r="R40" i="1" s="1"/>
  <c r="V25" i="1"/>
  <c r="S25" i="1" s="1"/>
  <c r="V34" i="1"/>
  <c r="R34" i="1" s="1"/>
  <c r="V88" i="1"/>
  <c r="R88" i="1" s="1"/>
  <c r="V26" i="1"/>
  <c r="R26" i="1" s="1"/>
  <c r="V5" i="1"/>
  <c r="S5" i="1" s="1"/>
  <c r="V13" i="1"/>
  <c r="S13" i="1" s="1"/>
  <c r="V77" i="1"/>
  <c r="S77" i="1" s="1"/>
  <c r="V102" i="1"/>
  <c r="S102" i="1" s="1"/>
  <c r="V84" i="1"/>
  <c r="R84" i="1" s="1"/>
  <c r="V126" i="1"/>
  <c r="S126" i="1" s="1"/>
  <c r="V125" i="1"/>
  <c r="S125" i="1" s="1"/>
  <c r="V105" i="1"/>
  <c r="R105" i="1" s="1"/>
  <c r="V66" i="1"/>
  <c r="S66" i="1" s="1"/>
  <c r="V106" i="1"/>
  <c r="R106" i="1" s="1"/>
  <c r="V17" i="1"/>
  <c r="R17" i="1" s="1"/>
  <c r="V22" i="1"/>
  <c r="S22" i="1" s="1"/>
  <c r="V75" i="1"/>
  <c r="R75" i="1" s="1"/>
  <c r="V10" i="1"/>
  <c r="R10" i="1" s="1"/>
  <c r="V116" i="1"/>
  <c r="R116" i="1" s="1"/>
  <c r="V49" i="1"/>
  <c r="R49" i="1" s="1"/>
  <c r="V58" i="1"/>
  <c r="S58" i="1" s="1"/>
  <c r="V43" i="1"/>
  <c r="S43" i="1" s="1"/>
  <c r="V99" i="1"/>
  <c r="S99" i="1" s="1"/>
  <c r="V112" i="1"/>
  <c r="S112" i="1" s="1"/>
  <c r="V38" i="1"/>
  <c r="R38" i="1" s="1"/>
  <c r="V72" i="1"/>
  <c r="S72" i="1" s="1"/>
  <c r="V24" i="1"/>
  <c r="S24" i="1" s="1"/>
  <c r="U107" i="1"/>
  <c r="U53" i="1"/>
  <c r="U86" i="1"/>
  <c r="U6" i="1"/>
  <c r="U108" i="1"/>
  <c r="U8" i="1"/>
  <c r="U4" i="1"/>
  <c r="U101" i="1"/>
  <c r="U3" i="1"/>
  <c r="U103" i="1"/>
  <c r="U118" i="1"/>
  <c r="U80" i="1"/>
  <c r="U79" i="1"/>
  <c r="U11" i="1"/>
  <c r="U2" i="1"/>
  <c r="U37" i="1"/>
  <c r="U76" i="1"/>
  <c r="U28" i="1"/>
  <c r="U18" i="1"/>
  <c r="U119" i="1"/>
  <c r="U42" i="1"/>
  <c r="U71" i="1"/>
  <c r="U91" i="1"/>
  <c r="U64" i="1"/>
  <c r="U35" i="1"/>
  <c r="U57" i="1"/>
  <c r="U110" i="1"/>
  <c r="U62" i="1"/>
  <c r="U20" i="1"/>
  <c r="U65" i="1"/>
  <c r="U115" i="1"/>
  <c r="U98" i="1"/>
  <c r="U113" i="1"/>
  <c r="U60" i="1"/>
  <c r="U131" i="1"/>
  <c r="U52" i="1"/>
  <c r="U74" i="1"/>
  <c r="U109" i="1"/>
  <c r="U117" i="1"/>
  <c r="U97" i="1"/>
  <c r="U63" i="1"/>
  <c r="U48" i="1"/>
  <c r="U19" i="1"/>
  <c r="U73" i="1"/>
  <c r="U94" i="1"/>
  <c r="U123" i="1"/>
  <c r="U51" i="1"/>
  <c r="U121" i="1"/>
  <c r="U124" i="1"/>
  <c r="U90" i="1"/>
  <c r="U81" i="1"/>
  <c r="U129" i="1"/>
  <c r="U127" i="1"/>
  <c r="U87" i="1"/>
  <c r="U78" i="1"/>
  <c r="U23" i="1"/>
  <c r="U85" i="1"/>
  <c r="U16" i="1"/>
  <c r="U29" i="1"/>
  <c r="U83" i="1"/>
  <c r="U12" i="1"/>
  <c r="U68" i="1"/>
  <c r="U31" i="1"/>
  <c r="U122" i="1"/>
  <c r="U114" i="1"/>
  <c r="U135" i="1"/>
  <c r="U61" i="1"/>
  <c r="U128" i="1"/>
  <c r="U137" i="1"/>
  <c r="U46" i="1"/>
  <c r="U139" i="1"/>
  <c r="U47" i="1"/>
  <c r="U111" i="1"/>
  <c r="U54" i="1"/>
  <c r="U96" i="1"/>
  <c r="U92" i="1"/>
  <c r="U40" i="1"/>
  <c r="U25" i="1"/>
  <c r="U34" i="1"/>
  <c r="U88" i="1"/>
  <c r="U26" i="1"/>
  <c r="U5" i="1"/>
  <c r="U13" i="1"/>
  <c r="U77" i="1"/>
  <c r="U102" i="1"/>
  <c r="U126" i="1"/>
  <c r="U125" i="1"/>
  <c r="U66" i="1"/>
  <c r="U106" i="1"/>
  <c r="U22" i="1"/>
  <c r="U75" i="1"/>
  <c r="U10" i="1"/>
  <c r="U49" i="1"/>
  <c r="U58" i="1"/>
  <c r="U43" i="1"/>
  <c r="U99" i="1"/>
  <c r="U112" i="1"/>
  <c r="U38" i="1"/>
  <c r="U72" i="1"/>
  <c r="U24" i="1"/>
  <c r="T107" i="1"/>
  <c r="T53" i="1"/>
  <c r="T86" i="1"/>
  <c r="T6" i="1"/>
  <c r="T108" i="1"/>
  <c r="T8" i="1"/>
  <c r="T4" i="1"/>
  <c r="T101" i="1"/>
  <c r="T3" i="1"/>
  <c r="T103" i="1"/>
  <c r="T118" i="1"/>
  <c r="T80" i="1"/>
  <c r="T79" i="1"/>
  <c r="T11" i="1"/>
  <c r="T2" i="1"/>
  <c r="T21" i="1"/>
  <c r="T37" i="1"/>
  <c r="T76" i="1"/>
  <c r="T28" i="1"/>
  <c r="T18" i="1"/>
  <c r="T119" i="1"/>
  <c r="T42" i="1"/>
  <c r="T71" i="1"/>
  <c r="T91" i="1"/>
  <c r="T64" i="1"/>
  <c r="T35" i="1"/>
  <c r="T57" i="1"/>
  <c r="T110" i="1"/>
  <c r="T62" i="1"/>
  <c r="T20" i="1"/>
  <c r="T65" i="1"/>
  <c r="T115" i="1"/>
  <c r="T98" i="1"/>
  <c r="T113" i="1"/>
  <c r="T60" i="1"/>
  <c r="T131" i="1"/>
  <c r="T52" i="1"/>
  <c r="T74" i="1"/>
  <c r="T109" i="1"/>
  <c r="T117" i="1"/>
  <c r="T97" i="1"/>
  <c r="T95" i="1"/>
  <c r="T63" i="1"/>
  <c r="T48" i="1"/>
  <c r="T19" i="1"/>
  <c r="T73" i="1"/>
  <c r="T94" i="1"/>
  <c r="T123" i="1"/>
  <c r="T51" i="1"/>
  <c r="T39" i="1"/>
  <c r="T121" i="1"/>
  <c r="T124" i="1"/>
  <c r="T132" i="1"/>
  <c r="T90" i="1"/>
  <c r="T81" i="1"/>
  <c r="T129" i="1"/>
  <c r="T127" i="1"/>
  <c r="T87" i="1"/>
  <c r="T78" i="1"/>
  <c r="T23" i="1"/>
  <c r="T85" i="1"/>
  <c r="T16" i="1"/>
  <c r="T29" i="1"/>
  <c r="T83" i="1"/>
  <c r="T12" i="1"/>
  <c r="T68" i="1"/>
  <c r="T31" i="1"/>
  <c r="T122" i="1"/>
  <c r="T114" i="1"/>
  <c r="T135" i="1"/>
  <c r="T61" i="1"/>
  <c r="T128" i="1"/>
  <c r="T137" i="1"/>
  <c r="T46" i="1"/>
  <c r="T139" i="1"/>
  <c r="T47" i="1"/>
  <c r="T111" i="1"/>
  <c r="T54" i="1"/>
  <c r="T96" i="1"/>
  <c r="T92" i="1"/>
  <c r="T40" i="1"/>
  <c r="T25" i="1"/>
  <c r="T34" i="1"/>
  <c r="T88" i="1"/>
  <c r="T26" i="1"/>
  <c r="T5" i="1"/>
  <c r="T13" i="1"/>
  <c r="T77" i="1"/>
  <c r="T102" i="1"/>
  <c r="T126" i="1"/>
  <c r="T125" i="1"/>
  <c r="T66" i="1"/>
  <c r="T106" i="1"/>
  <c r="T22" i="1"/>
  <c r="T75" i="1"/>
  <c r="T10" i="1"/>
  <c r="T49" i="1"/>
  <c r="T58" i="1"/>
  <c r="T43" i="1"/>
  <c r="T99" i="1"/>
  <c r="T112" i="1"/>
  <c r="T38" i="1"/>
  <c r="T72" i="1"/>
  <c r="T24" i="1"/>
  <c r="T116" i="1"/>
  <c r="U17" i="1"/>
  <c r="U105" i="1"/>
  <c r="T84" i="1"/>
  <c r="T134" i="1"/>
  <c r="U82" i="1"/>
  <c r="U15" i="1"/>
  <c r="U70" i="1"/>
  <c r="T33" i="1"/>
  <c r="U59" i="1"/>
  <c r="T93" i="1"/>
  <c r="T56" i="1"/>
  <c r="T104" i="1"/>
  <c r="T138" i="1"/>
  <c r="T136" i="1"/>
  <c r="U100" i="1"/>
  <c r="U50" i="1"/>
  <c r="U120" i="1"/>
  <c r="D8" i="2"/>
  <c r="J14" i="2"/>
  <c r="D9" i="2"/>
  <c r="R91" i="1" l="1"/>
  <c r="R94" i="1"/>
  <c r="R86" i="1"/>
  <c r="S37" i="1"/>
  <c r="R2" i="1"/>
  <c r="S6" i="1"/>
  <c r="I16" i="2"/>
  <c r="J16" i="2" s="1"/>
  <c r="S34" i="1"/>
  <c r="S107" i="1"/>
  <c r="R92" i="1"/>
  <c r="R28" i="1"/>
  <c r="R42" i="1"/>
  <c r="R137" i="1"/>
  <c r="R72" i="1"/>
  <c r="R112" i="1"/>
  <c r="S71" i="1"/>
  <c r="R135" i="1"/>
  <c r="R69" i="1"/>
  <c r="S108" i="1"/>
  <c r="R61" i="1"/>
  <c r="R23" i="1"/>
  <c r="S124" i="1"/>
  <c r="R123" i="1"/>
  <c r="S31" i="1"/>
  <c r="S113" i="1"/>
  <c r="R73" i="1"/>
  <c r="R43" i="1"/>
  <c r="S64" i="1"/>
  <c r="R85" i="1"/>
  <c r="S128" i="1"/>
  <c r="R99" i="1"/>
  <c r="S98" i="1"/>
  <c r="R68" i="1"/>
  <c r="S40" i="1"/>
  <c r="S129" i="1"/>
  <c r="R25" i="1"/>
  <c r="R3" i="1"/>
  <c r="S121" i="1"/>
  <c r="S38" i="1"/>
  <c r="R97" i="1"/>
  <c r="R60" i="1"/>
  <c r="S106" i="1"/>
  <c r="R11" i="1"/>
  <c r="R93" i="1"/>
  <c r="R79" i="1"/>
  <c r="R24" i="1"/>
  <c r="R125" i="1"/>
  <c r="R66" i="1"/>
  <c r="R131" i="1"/>
  <c r="S76" i="1"/>
  <c r="R39" i="1"/>
  <c r="R21" i="1"/>
  <c r="R53" i="1"/>
  <c r="R122" i="1"/>
  <c r="S127" i="1"/>
  <c r="R114" i="1"/>
  <c r="S132" i="1"/>
  <c r="R118" i="1"/>
  <c r="R115" i="1"/>
  <c r="R81" i="1"/>
  <c r="R80" i="1"/>
  <c r="S10" i="1"/>
  <c r="R77" i="1"/>
  <c r="S117" i="1"/>
  <c r="R47" i="1"/>
  <c r="R78" i="1"/>
  <c r="S12" i="1"/>
  <c r="R19" i="1"/>
  <c r="R126" i="1"/>
  <c r="R20" i="1"/>
  <c r="S48" i="1"/>
  <c r="R109" i="1"/>
  <c r="R4" i="1"/>
  <c r="R110" i="1"/>
  <c r="S96" i="1"/>
  <c r="S139" i="1"/>
  <c r="R5" i="1"/>
  <c r="R90" i="1"/>
  <c r="S75" i="1"/>
  <c r="S9" i="1"/>
  <c r="R83" i="1"/>
  <c r="R16" i="1"/>
  <c r="S88" i="1"/>
  <c r="S62" i="1"/>
  <c r="S57" i="1"/>
  <c r="S35" i="1"/>
  <c r="R54" i="1"/>
  <c r="R119" i="1"/>
  <c r="R101" i="1"/>
  <c r="S63" i="1"/>
  <c r="S29" i="1"/>
  <c r="S74" i="1"/>
  <c r="S52" i="1"/>
  <c r="R27" i="1"/>
  <c r="R87" i="1"/>
  <c r="S51" i="1"/>
  <c r="R58" i="1"/>
  <c r="R13" i="1"/>
  <c r="S18" i="1"/>
  <c r="S8" i="1"/>
  <c r="S26" i="1"/>
  <c r="R22" i="1"/>
  <c r="R46" i="1"/>
  <c r="S111" i="1"/>
  <c r="S65" i="1"/>
  <c r="S49" i="1"/>
  <c r="R102" i="1"/>
  <c r="R95" i="1"/>
  <c r="R103" i="1"/>
  <c r="D12" i="2"/>
  <c r="E12" i="2" s="1"/>
  <c r="F12" i="2" s="1"/>
  <c r="S33" i="1"/>
  <c r="T120" i="1"/>
  <c r="S120" i="1"/>
  <c r="S116" i="1"/>
  <c r="S70" i="1"/>
  <c r="U93" i="1"/>
  <c r="S59" i="1"/>
  <c r="S50" i="1"/>
  <c r="T9" i="1"/>
  <c r="U33" i="1"/>
  <c r="U56" i="1"/>
  <c r="T17" i="1"/>
  <c r="T82" i="1"/>
  <c r="S56" i="1"/>
  <c r="T15" i="1"/>
  <c r="T69" i="1"/>
  <c r="U84" i="1"/>
  <c r="U104" i="1"/>
  <c r="S100" i="1"/>
  <c r="S134" i="1"/>
  <c r="S104" i="1"/>
  <c r="T70" i="1"/>
  <c r="U138" i="1"/>
  <c r="S138" i="1"/>
  <c r="T105" i="1"/>
  <c r="U116" i="1"/>
  <c r="U134" i="1"/>
  <c r="U136" i="1"/>
  <c r="U9" i="1"/>
  <c r="S84" i="1"/>
  <c r="T100" i="1"/>
  <c r="S136" i="1"/>
  <c r="T59" i="1"/>
  <c r="T50" i="1"/>
  <c r="S17" i="1"/>
  <c r="S82" i="1"/>
  <c r="U69" i="1"/>
  <c r="S15" i="1"/>
  <c r="S105" i="1"/>
  <c r="R141" i="1"/>
  <c r="T141" i="1"/>
  <c r="R175" i="1" l="1"/>
  <c r="T175" i="1"/>
  <c r="U175" i="1"/>
  <c r="S175" i="1" l="1"/>
</calcChain>
</file>

<file path=xl/sharedStrings.xml><?xml version="1.0" encoding="utf-8"?>
<sst xmlns="http://schemas.openxmlformats.org/spreadsheetml/2006/main" count="2141" uniqueCount="1000">
  <si>
    <t>Contact ID</t>
  </si>
  <si>
    <t>Deal ID</t>
  </si>
  <si>
    <t>First Name</t>
  </si>
  <si>
    <t>Last Name</t>
  </si>
  <si>
    <t>Deal Name</t>
  </si>
  <si>
    <t>Deal Stage</t>
  </si>
  <si>
    <t>Ultima empresa</t>
  </si>
  <si>
    <t>Grupo CJ</t>
  </si>
  <si>
    <t>Pagado el proceso</t>
  </si>
  <si>
    <t>Fecha desempleo</t>
  </si>
  <si>
    <t>Fecha de entrada de outplacement</t>
  </si>
  <si>
    <t>Fecha recolocación</t>
  </si>
  <si>
    <t>Pipeline</t>
  </si>
  <si>
    <t>Matthias</t>
  </si>
  <si>
    <t>María Ana  Matthias - CJ</t>
  </si>
  <si>
    <t>En Asesoria</t>
  </si>
  <si>
    <t>Sura</t>
  </si>
  <si>
    <t>4</t>
  </si>
  <si>
    <t>SI</t>
  </si>
  <si>
    <t/>
  </si>
  <si>
    <t>CJ Ejecutivos</t>
  </si>
  <si>
    <t>Claudio</t>
  </si>
  <si>
    <t>Claudio Pinto Muñoz - CJ</t>
  </si>
  <si>
    <t>7</t>
  </si>
  <si>
    <t>Magdalena</t>
  </si>
  <si>
    <t>Leon</t>
  </si>
  <si>
    <t>Magdalena Leon - CJ</t>
  </si>
  <si>
    <t>Con trabajo</t>
  </si>
  <si>
    <t>NO</t>
  </si>
  <si>
    <t>Guillermo Calderón - CJ</t>
  </si>
  <si>
    <t>Roche</t>
  </si>
  <si>
    <t>10</t>
  </si>
  <si>
    <t>Alvaro</t>
  </si>
  <si>
    <t>Villarroel</t>
  </si>
  <si>
    <t>Alvaro  Villaroel - CJ</t>
  </si>
  <si>
    <t>Walmart</t>
  </si>
  <si>
    <t>2</t>
  </si>
  <si>
    <t>Juan Pablo</t>
  </si>
  <si>
    <t>Riveros</t>
  </si>
  <si>
    <t>Juan Pablo  Riveros - CJ</t>
  </si>
  <si>
    <t>Alcea</t>
  </si>
  <si>
    <t>1</t>
  </si>
  <si>
    <t>Gonzalo</t>
  </si>
  <si>
    <t>Gonzalo Cortes - CJ</t>
  </si>
  <si>
    <t>Redbanc</t>
  </si>
  <si>
    <t>Martinez</t>
  </si>
  <si>
    <t>Claudio Martinez - CJ</t>
  </si>
  <si>
    <t>Banco de Chile</t>
  </si>
  <si>
    <t>12</t>
  </si>
  <si>
    <t>Valeria</t>
  </si>
  <si>
    <t>Ibarra</t>
  </si>
  <si>
    <t>Valeria Ibarra - CJ</t>
  </si>
  <si>
    <t>5</t>
  </si>
  <si>
    <t>Viviana</t>
  </si>
  <si>
    <t>Paredes</t>
  </si>
  <si>
    <t>Viviana Paredes - CJ</t>
  </si>
  <si>
    <t>Sernameg</t>
  </si>
  <si>
    <t>3</t>
  </si>
  <si>
    <t>Gia</t>
  </si>
  <si>
    <t>Pozzi</t>
  </si>
  <si>
    <t>Gia Pozzi - CJ</t>
  </si>
  <si>
    <t>Explora</t>
  </si>
  <si>
    <t>Carlos</t>
  </si>
  <si>
    <t>Carlos Gonzalez Beltran - CJ</t>
  </si>
  <si>
    <t>15</t>
  </si>
  <si>
    <t>Martin</t>
  </si>
  <si>
    <t>Avaria</t>
  </si>
  <si>
    <t>Martin  Avaria - CJ</t>
  </si>
  <si>
    <t>Zavala</t>
  </si>
  <si>
    <t>Alvaro Zavala - CJ</t>
  </si>
  <si>
    <t>Venegas</t>
  </si>
  <si>
    <t>Claudio Venegas - CJ</t>
  </si>
  <si>
    <t>Sodimac</t>
  </si>
  <si>
    <t>Christian</t>
  </si>
  <si>
    <t>Cristian Behm - CJ</t>
  </si>
  <si>
    <t>Danilo</t>
  </si>
  <si>
    <t>Troncoso</t>
  </si>
  <si>
    <t>Danilo  Troncoso - CJ</t>
  </si>
  <si>
    <t>Quiroga</t>
  </si>
  <si>
    <t>Juan Ramón Quiroga</t>
  </si>
  <si>
    <t>Felipe</t>
  </si>
  <si>
    <t>Velasco</t>
  </si>
  <si>
    <t>Felipe Velasco - CJ</t>
  </si>
  <si>
    <t>Enex</t>
  </si>
  <si>
    <t>16</t>
  </si>
  <si>
    <t>Paula</t>
  </si>
  <si>
    <t>Gonzalez</t>
  </si>
  <si>
    <t>Paula Gonzalez - CJ</t>
  </si>
  <si>
    <t>Banchile</t>
  </si>
  <si>
    <t>11</t>
  </si>
  <si>
    <t>Aldo</t>
  </si>
  <si>
    <t>Signorelli</t>
  </si>
  <si>
    <t>Aldo  Signorelli - CJ</t>
  </si>
  <si>
    <t>Rodrigo</t>
  </si>
  <si>
    <t>Romo</t>
  </si>
  <si>
    <t>Rodrigo Romo - CJ</t>
  </si>
  <si>
    <t>Sergio</t>
  </si>
  <si>
    <t>Calleja</t>
  </si>
  <si>
    <t>Sergio  Calleja - CJ</t>
  </si>
  <si>
    <t>Nazar Zaror</t>
  </si>
  <si>
    <t>Paula Nazar Zaror - CJ</t>
  </si>
  <si>
    <t>KGHM</t>
  </si>
  <si>
    <t>8</t>
  </si>
  <si>
    <t>Francisco</t>
  </si>
  <si>
    <t>Olivares</t>
  </si>
  <si>
    <t>Francisco Olivares - CJ</t>
  </si>
  <si>
    <t>Derco</t>
  </si>
  <si>
    <t>Laura</t>
  </si>
  <si>
    <t>Pasini</t>
  </si>
  <si>
    <t>Laura Pasini - CJ</t>
  </si>
  <si>
    <t>M</t>
  </si>
  <si>
    <t>Roberto</t>
  </si>
  <si>
    <t>Jiménez</t>
  </si>
  <si>
    <t>Roberto   Jiménez - CJ</t>
  </si>
  <si>
    <t>Laboratorio Ballerina</t>
  </si>
  <si>
    <t>Juan Eduardo</t>
  </si>
  <si>
    <t>Infante</t>
  </si>
  <si>
    <t>Juan Eduardo   Infante - CJ</t>
  </si>
  <si>
    <t>PN</t>
  </si>
  <si>
    <t>Juanet</t>
  </si>
  <si>
    <t>Martin Juanet - CJ</t>
  </si>
  <si>
    <t>Cecilia</t>
  </si>
  <si>
    <t>Cecilia Frías - CJ</t>
  </si>
  <si>
    <t>Vigneaux</t>
  </si>
  <si>
    <t>Juan Pablo Vigneaux - CJ</t>
  </si>
  <si>
    <t>Veronica Gonzalez</t>
  </si>
  <si>
    <t>Arturo</t>
  </si>
  <si>
    <t>Perez</t>
  </si>
  <si>
    <t>Arturo Perez - CJ</t>
  </si>
  <si>
    <t>Abastible</t>
  </si>
  <si>
    <t>6</t>
  </si>
  <si>
    <t>Patricio</t>
  </si>
  <si>
    <t>Silva</t>
  </si>
  <si>
    <t>Patricio Silva Barroilhet - CJ</t>
  </si>
  <si>
    <t>Gasco</t>
  </si>
  <si>
    <t>9</t>
  </si>
  <si>
    <t>Pelayo</t>
  </si>
  <si>
    <t>Figueroa</t>
  </si>
  <si>
    <t>Pelayo Figueroa - CJ</t>
  </si>
  <si>
    <t>BanChile</t>
  </si>
  <si>
    <t>Fiona</t>
  </si>
  <si>
    <t>Fiona MacLeay - CJ</t>
  </si>
  <si>
    <t>Kinross</t>
  </si>
  <si>
    <t>Pablo</t>
  </si>
  <si>
    <t>Cereceda</t>
  </si>
  <si>
    <t>Pablo Cereceda Pinto - CJ</t>
  </si>
  <si>
    <t>VTR</t>
  </si>
  <si>
    <t>De Pablo</t>
  </si>
  <si>
    <t>Francisco De Pablo - CJ</t>
  </si>
  <si>
    <t>Miguel</t>
  </si>
  <si>
    <t>Jordán</t>
  </si>
  <si>
    <t>Miguel Jordán  - CJ</t>
  </si>
  <si>
    <t>Deloite</t>
  </si>
  <si>
    <t>Mauricio</t>
  </si>
  <si>
    <t>Moreno</t>
  </si>
  <si>
    <t>Mauricio   Moreno - CJ</t>
  </si>
  <si>
    <t>Albemarle Ltda</t>
  </si>
  <si>
    <t>Pedro</t>
  </si>
  <si>
    <t>Asenjo</t>
  </si>
  <si>
    <t>Pedro  Asenjo  - CJ</t>
  </si>
  <si>
    <t>Sebastian</t>
  </si>
  <si>
    <t>Victorero</t>
  </si>
  <si>
    <t>Sebastian Victorero - CJ</t>
  </si>
  <si>
    <t>Daniel</t>
  </si>
  <si>
    <t>Lazo</t>
  </si>
  <si>
    <t>Daniel Lazo  - CJ</t>
  </si>
  <si>
    <t>Eduardo Campino- CJ</t>
  </si>
  <si>
    <t>Yerko</t>
  </si>
  <si>
    <t>Vuskovic</t>
  </si>
  <si>
    <t>Yerko  Vuskovic - CJ</t>
  </si>
  <si>
    <t>Marcelo</t>
  </si>
  <si>
    <t>Hidalgo</t>
  </si>
  <si>
    <t>Marcelo   Hidalgo - CJ</t>
  </si>
  <si>
    <t>Telefónica Chile</t>
  </si>
  <si>
    <t>Fernandez</t>
  </si>
  <si>
    <t>Carlos Fernandez - CJ</t>
  </si>
  <si>
    <t>Jimenez</t>
  </si>
  <si>
    <t>Gonzalo Jimenez - CJ</t>
  </si>
  <si>
    <t>Patricio Fernández Díaz - CJ</t>
  </si>
  <si>
    <t>Fiorella</t>
  </si>
  <si>
    <t>Cagliostro</t>
  </si>
  <si>
    <t>Fiorella Cagliostro - CJ</t>
  </si>
  <si>
    <t>Katerina</t>
  </si>
  <si>
    <t>Alarcón</t>
  </si>
  <si>
    <t>Katerina Alarcón - CJ</t>
  </si>
  <si>
    <t>Breiding</t>
  </si>
  <si>
    <t>María Graciela  Breiding - CJ</t>
  </si>
  <si>
    <t>Pedro Ignacio Celhay - CJ</t>
  </si>
  <si>
    <t>Danielle</t>
  </si>
  <si>
    <t>Najdmabadi</t>
  </si>
  <si>
    <t>Danielle Najdmabadi - CJ</t>
  </si>
  <si>
    <t>Jose Miguel Fernandez - CJ</t>
  </si>
  <si>
    <t>Javier</t>
  </si>
  <si>
    <t>Javier Fernández - CJ</t>
  </si>
  <si>
    <t>Julio</t>
  </si>
  <si>
    <t>Julio Orrego Miranda - CJ</t>
  </si>
  <si>
    <t>Parra</t>
  </si>
  <si>
    <t>Javier Parra - CJ</t>
  </si>
  <si>
    <t>Enrique</t>
  </si>
  <si>
    <t>Molina</t>
  </si>
  <si>
    <t>Enrique Molina- CJ</t>
  </si>
  <si>
    <t>Unicard</t>
  </si>
  <si>
    <t>Guillermo Saez - CJ</t>
  </si>
  <si>
    <t>Jose Luis Agurto - CJ</t>
  </si>
  <si>
    <t>Ricardo</t>
  </si>
  <si>
    <t>Oyarzún</t>
  </si>
  <si>
    <t>Ricardo Oyarzun - CJ</t>
  </si>
  <si>
    <t>Robinson</t>
  </si>
  <si>
    <t>Briceño</t>
  </si>
  <si>
    <t>Robinson Briceño - CJ</t>
  </si>
  <si>
    <t>Mora Gonzalez</t>
  </si>
  <si>
    <t>Roberto Mora Gonzalez - CJ</t>
  </si>
  <si>
    <t>Empresas Minardi S.A.</t>
  </si>
  <si>
    <t>Asher</t>
  </si>
  <si>
    <t>Robbins</t>
  </si>
  <si>
    <t>Asher Robbins - CJ</t>
  </si>
  <si>
    <t>Grunenthal</t>
  </si>
  <si>
    <t>Patricia</t>
  </si>
  <si>
    <t>Patricia Fernandez - CJ</t>
  </si>
  <si>
    <t>Carolina</t>
  </si>
  <si>
    <t>Paine</t>
  </si>
  <si>
    <t>Carolina Paine - CJ</t>
  </si>
  <si>
    <t>Marcial</t>
  </si>
  <si>
    <t>Larenas</t>
  </si>
  <si>
    <t>Marcial Larenas - CJ</t>
  </si>
  <si>
    <t>Ditalcar S.A.</t>
  </si>
  <si>
    <t>Beas</t>
  </si>
  <si>
    <t>Ignacio Beas - CJ</t>
  </si>
  <si>
    <t>Claudia Tapia Sanhueza - CJ</t>
  </si>
  <si>
    <t>Clínica Bupa</t>
  </si>
  <si>
    <t>Constanza</t>
  </si>
  <si>
    <t>Ciccone</t>
  </si>
  <si>
    <t>Constanza Ciccone - CJ</t>
  </si>
  <si>
    <t>Transbank</t>
  </si>
  <si>
    <t>Testor</t>
  </si>
  <si>
    <t>Francisco Testor - CJ</t>
  </si>
  <si>
    <t>Manuel</t>
  </si>
  <si>
    <t>Castro</t>
  </si>
  <si>
    <t>Manuel Castro - CJ</t>
  </si>
  <si>
    <t>NYK</t>
  </si>
  <si>
    <t>Jose Luis Leiva - CJ</t>
  </si>
  <si>
    <t>Acevedo</t>
  </si>
  <si>
    <t>Patricio Acevedo - CJ</t>
  </si>
  <si>
    <t>Bemaq</t>
  </si>
  <si>
    <t>Rodolfo</t>
  </si>
  <si>
    <t>Fischer</t>
  </si>
  <si>
    <t>Boris</t>
  </si>
  <si>
    <t>Gutierrez</t>
  </si>
  <si>
    <t>Boris Gutierrez - CJ</t>
  </si>
  <si>
    <t>María Carolina</t>
  </si>
  <si>
    <t>Parraguez</t>
  </si>
  <si>
    <t>María Carolina Parraguez - CJ</t>
  </si>
  <si>
    <t>Luis</t>
  </si>
  <si>
    <t>Carranza</t>
  </si>
  <si>
    <t>Luis Carranza - CJ</t>
  </si>
  <si>
    <t>Garcia</t>
  </si>
  <si>
    <t>Juan Pablo   Garcia - CJ</t>
  </si>
  <si>
    <t>ACHS</t>
  </si>
  <si>
    <t>Rafael</t>
  </si>
  <si>
    <t>Israel</t>
  </si>
  <si>
    <t>Rafael Israel - CJ</t>
  </si>
  <si>
    <t>German</t>
  </si>
  <si>
    <t>Dazzarola</t>
  </si>
  <si>
    <t>German Dazzarola - CJ</t>
  </si>
  <si>
    <t>Off Road</t>
  </si>
  <si>
    <t>Valdés Figueroa</t>
  </si>
  <si>
    <t>Luis Valdés Figueroa - CJ</t>
  </si>
  <si>
    <t>Juan Carlos</t>
  </si>
  <si>
    <t>Oporto Díaz</t>
  </si>
  <si>
    <t>Juan Carlos Oporto Díaz - CJ</t>
  </si>
  <si>
    <t>Lipigas</t>
  </si>
  <si>
    <t>Lara</t>
  </si>
  <si>
    <t>Pablo  Lara - CJ</t>
  </si>
  <si>
    <t>Paolo</t>
  </si>
  <si>
    <t>Solari</t>
  </si>
  <si>
    <t>Paolo Solari - CJ</t>
  </si>
  <si>
    <t>Alexis</t>
  </si>
  <si>
    <t>Alexis Castro - CJ</t>
  </si>
  <si>
    <t>Barraza</t>
  </si>
  <si>
    <t>Claudio Barraza - CJ</t>
  </si>
  <si>
    <t>Andres Rodrigo Bugueño Gutierrez - CJ</t>
  </si>
  <si>
    <t>Freese</t>
  </si>
  <si>
    <t>Christian Maximiliano Freese - CJ</t>
  </si>
  <si>
    <t>Cristian</t>
  </si>
  <si>
    <t>Arangua</t>
  </si>
  <si>
    <t>Cristian Arangua - CJ</t>
  </si>
  <si>
    <t>Indumotora</t>
  </si>
  <si>
    <t>Marta Salazar - CJ</t>
  </si>
  <si>
    <t>Juan</t>
  </si>
  <si>
    <t>Quiroz</t>
  </si>
  <si>
    <t>Juan Quiroz - CJ</t>
  </si>
  <si>
    <t>J.P. Morgan</t>
  </si>
  <si>
    <t>Milenka</t>
  </si>
  <si>
    <t>Bacovic</t>
  </si>
  <si>
    <t>Milenka Bacovic - CJ</t>
  </si>
  <si>
    <t>Tupper</t>
  </si>
  <si>
    <t>Cristian   Tupper - CJ</t>
  </si>
  <si>
    <t xml:space="preserve">Banco Santander </t>
  </si>
  <si>
    <t>Juan Carlos Novoa - CJ</t>
  </si>
  <si>
    <t>Embonor</t>
  </si>
  <si>
    <t>Nicolas</t>
  </si>
  <si>
    <t>Rigo-Righi</t>
  </si>
  <si>
    <t>Nicolas Rigo-Righi - CJ</t>
  </si>
  <si>
    <t>Fuenzalida</t>
  </si>
  <si>
    <t>Cristian Fuenzalida - CJ</t>
  </si>
  <si>
    <t>Rocco</t>
  </si>
  <si>
    <t>Daniel Rocco - CJ</t>
  </si>
  <si>
    <t>Sebastián</t>
  </si>
  <si>
    <t>Roessler</t>
  </si>
  <si>
    <t>Sebastian Roessler- CJ</t>
  </si>
  <si>
    <t>Estay</t>
  </si>
  <si>
    <t>Matias Estay - CJ</t>
  </si>
  <si>
    <t>Claudia</t>
  </si>
  <si>
    <t>Claudia Alcaino - CJ</t>
  </si>
  <si>
    <t>CMPC Tissue</t>
  </si>
  <si>
    <t>Castex</t>
  </si>
  <si>
    <t>Sergio Castex - CJ</t>
  </si>
  <si>
    <t>Javier Silva - CJ</t>
  </si>
  <si>
    <t>Alfonso</t>
  </si>
  <si>
    <t>Viveros</t>
  </si>
  <si>
    <t>Alfonso  Viveros - CJ</t>
  </si>
  <si>
    <t>Tres60 (Ex Larraín y Asociados)</t>
  </si>
  <si>
    <t>Dario</t>
  </si>
  <si>
    <t>Bustos</t>
  </si>
  <si>
    <t>Dario Bustos - CJ</t>
  </si>
  <si>
    <t>Nicolas Correa Aguilera</t>
  </si>
  <si>
    <t>Alvaro Nicolas Correa Aguilera - CJ</t>
  </si>
  <si>
    <t>Jorge</t>
  </si>
  <si>
    <t>Jorge Diaz - CJ</t>
  </si>
  <si>
    <t>Banmedica</t>
  </si>
  <si>
    <t>14</t>
  </si>
  <si>
    <t>María Cristina</t>
  </si>
  <si>
    <t>De la Sotta</t>
  </si>
  <si>
    <t>María Cristina De la Sotta - CJ</t>
  </si>
  <si>
    <t>Claudio Acevedo - CJ</t>
  </si>
  <si>
    <t>Banco Falabella</t>
  </si>
  <si>
    <t>Ivan Radic Segaric - CJ</t>
  </si>
  <si>
    <t>Blanco Viajes</t>
  </si>
  <si>
    <t>Silva Gutierrez</t>
  </si>
  <si>
    <t>Patricio Silva Gutierrez - CJ</t>
  </si>
  <si>
    <t>Jorge Silva Luzzi - CJ</t>
  </si>
  <si>
    <t>Jaime</t>
  </si>
  <si>
    <t>Reyes</t>
  </si>
  <si>
    <t>Jaime Reyes - CJ</t>
  </si>
  <si>
    <t>Rodrigo  Guzman - CJ</t>
  </si>
  <si>
    <t>CCU</t>
  </si>
  <si>
    <t>Juan Lizama López - CJ</t>
  </si>
  <si>
    <t>Claro</t>
  </si>
  <si>
    <t>Andres Lagies - CJ</t>
  </si>
  <si>
    <t>cencosud</t>
  </si>
  <si>
    <t>Patricia Norambuena - CJ</t>
  </si>
  <si>
    <t>Sepúlveda</t>
  </si>
  <si>
    <t>Roberto  Sepúlveda - CJ</t>
  </si>
  <si>
    <t>Sebastían</t>
  </si>
  <si>
    <t>Alcaín</t>
  </si>
  <si>
    <t>Sebastían Alcaín - CJ</t>
  </si>
  <si>
    <t>Serge</t>
  </si>
  <si>
    <t>de Oliveira</t>
  </si>
  <si>
    <t>Serge de Oliveira</t>
  </si>
  <si>
    <t>Iván</t>
  </si>
  <si>
    <t>Vera Valencia</t>
  </si>
  <si>
    <t>Iván Vera Valencia - CJ</t>
  </si>
  <si>
    <t>Garrido</t>
  </si>
  <si>
    <t>Carlos Garrido - CJ</t>
  </si>
  <si>
    <t>Silvia</t>
  </si>
  <si>
    <t>Pinto</t>
  </si>
  <si>
    <t>Silvia Pinto - CJ</t>
  </si>
  <si>
    <t>Jose Francisco</t>
  </si>
  <si>
    <t>Jose Francisco Silva - CJ</t>
  </si>
  <si>
    <t>H</t>
  </si>
  <si>
    <t>Cuenta de Pagado el proceso</t>
  </si>
  <si>
    <t>Meses en LabLab</t>
  </si>
  <si>
    <t>Meses sin empleo</t>
  </si>
  <si>
    <t>Demora en entrar</t>
  </si>
  <si>
    <t>Tiempo de Observación</t>
  </si>
  <si>
    <t>Cuenta Recolocación</t>
  </si>
  <si>
    <t>Promedio de Tiempo de Observación</t>
  </si>
  <si>
    <t>Suma de Cuenta Recolocación</t>
  </si>
  <si>
    <t>LabLab</t>
  </si>
  <si>
    <t>Survival muestra</t>
  </si>
  <si>
    <t>Regresión</t>
  </si>
  <si>
    <t>Variación neta</t>
  </si>
  <si>
    <t>Variación %</t>
  </si>
  <si>
    <t>Survival Estudio</t>
  </si>
  <si>
    <t>Suma de % Recolocación</t>
  </si>
  <si>
    <t>T LabLab</t>
  </si>
  <si>
    <t>Surv. LabLab</t>
  </si>
  <si>
    <t>T Estudio</t>
  </si>
  <si>
    <t>Surv. Estudio</t>
  </si>
  <si>
    <t>T Meta LabLab</t>
  </si>
  <si>
    <t>Surv meta LabLab</t>
  </si>
  <si>
    <t>Edad</t>
  </si>
  <si>
    <t>(Todas)</t>
  </si>
  <si>
    <t>Survival Muestra</t>
  </si>
  <si>
    <t>Filtros</t>
  </si>
  <si>
    <t>Seleccionar Filtros</t>
  </si>
  <si>
    <t>Tiempo Observación</t>
  </si>
  <si>
    <t>Rango Edades</t>
  </si>
  <si>
    <t>Datos Estudio</t>
  </si>
  <si>
    <t>Datos LabLab</t>
  </si>
  <si>
    <t>1 Dats KM</t>
  </si>
  <si>
    <t>Dashboard Ejecutivos</t>
  </si>
  <si>
    <t>Marco</t>
  </si>
  <si>
    <t>Sanhueza</t>
  </si>
  <si>
    <t>Marco Sanhueza - CJ</t>
  </si>
  <si>
    <t>17</t>
  </si>
  <si>
    <t>Juan Sabaj - CJ</t>
  </si>
  <si>
    <t>Alejandra</t>
  </si>
  <si>
    <t>Vargas</t>
  </si>
  <si>
    <t>Alejandra Vargas - CJ</t>
  </si>
  <si>
    <t>Carlos Mella - CJ</t>
  </si>
  <si>
    <t>Cristobal</t>
  </si>
  <si>
    <t>Cristobal Pinedo - CJ</t>
  </si>
  <si>
    <t>Rodolfo Fischer - CJ</t>
  </si>
  <si>
    <t>Juan Pablo Veloso - CJ</t>
  </si>
  <si>
    <t>Hernan Azocar - CJ</t>
  </si>
  <si>
    <t>Flores</t>
  </si>
  <si>
    <t>Carlos Flores - CJ</t>
  </si>
  <si>
    <t>Cencosud</t>
  </si>
  <si>
    <t>Vliegenthart</t>
  </si>
  <si>
    <t>Maximiliano Vliegenthart - CJ</t>
  </si>
  <si>
    <t>Kurt</t>
  </si>
  <si>
    <t>Lohse</t>
  </si>
  <si>
    <t>Kurt Lohse - CJ</t>
  </si>
  <si>
    <t>Alfonso Muñoz Bravo</t>
  </si>
  <si>
    <t>Jaime Alfonso Muñoz Bravo - CJ</t>
  </si>
  <si>
    <t>Reymond</t>
  </si>
  <si>
    <t>Enrique Reymond - CJ</t>
  </si>
  <si>
    <t>13</t>
  </si>
  <si>
    <t>RUT</t>
  </si>
  <si>
    <t>14458118-0</t>
  </si>
  <si>
    <t>9664603-8</t>
  </si>
  <si>
    <t>8808500-0</t>
  </si>
  <si>
    <t>7049924-k</t>
  </si>
  <si>
    <t>10338157-6</t>
  </si>
  <si>
    <t>23002017-5</t>
  </si>
  <si>
    <t>8259291-1</t>
  </si>
  <si>
    <t>15366278-9</t>
  </si>
  <si>
    <t>8085877-9</t>
  </si>
  <si>
    <t>7010978-6</t>
  </si>
  <si>
    <t>12476448-3</t>
  </si>
  <si>
    <t>10675937-5</t>
  </si>
  <si>
    <t>11605671-2</t>
  </si>
  <si>
    <t>7014855-2</t>
  </si>
  <si>
    <t>7018340-4</t>
  </si>
  <si>
    <t>9249739-9</t>
  </si>
  <si>
    <t>10524046-5</t>
  </si>
  <si>
    <t>5100516-3</t>
  </si>
  <si>
    <t>7027614-3</t>
  </si>
  <si>
    <t>10539919-7</t>
  </si>
  <si>
    <t>7312183-3</t>
  </si>
  <si>
    <t>5788812-1</t>
  </si>
  <si>
    <t>9063986-2</t>
  </si>
  <si>
    <t>14351396-3</t>
  </si>
  <si>
    <t>12721531-6</t>
  </si>
  <si>
    <t>9793350-2</t>
  </si>
  <si>
    <t>7298846-9</t>
  </si>
  <si>
    <t>9648239-6</t>
  </si>
  <si>
    <t>10549295-2</t>
  </si>
  <si>
    <t>10808178-3</t>
  </si>
  <si>
    <t>13471862-5</t>
  </si>
  <si>
    <t>14524393-9</t>
  </si>
  <si>
    <t>9244418-k</t>
  </si>
  <si>
    <t>9985882-6</t>
  </si>
  <si>
    <t>13025959-6</t>
  </si>
  <si>
    <t>7016329-2</t>
  </si>
  <si>
    <t>10566638-1</t>
  </si>
  <si>
    <t>8734053-8</t>
  </si>
  <si>
    <t>9842456-3</t>
  </si>
  <si>
    <t>7518691-6</t>
  </si>
  <si>
    <t>6920621-2</t>
  </si>
  <si>
    <t>10845368-0</t>
  </si>
  <si>
    <t>10705792-7</t>
  </si>
  <si>
    <t>12884408-2</t>
  </si>
  <si>
    <t>13040576-2</t>
  </si>
  <si>
    <t>13905219-6</t>
  </si>
  <si>
    <t>13218866-1</t>
  </si>
  <si>
    <t>15337961-0</t>
  </si>
  <si>
    <t>10319624-8</t>
  </si>
  <si>
    <t>12442760-6</t>
  </si>
  <si>
    <t>10335473-0</t>
  </si>
  <si>
    <t>8648019-0</t>
  </si>
  <si>
    <t>9159570-2</t>
  </si>
  <si>
    <t>7148525-0</t>
  </si>
  <si>
    <t>7264436-0</t>
  </si>
  <si>
    <t>10.399.646-5</t>
  </si>
  <si>
    <t>12911694-3</t>
  </si>
  <si>
    <t>7983832-2</t>
  </si>
  <si>
    <t>11.809.265-1</t>
  </si>
  <si>
    <t>25.189.824-3</t>
  </si>
  <si>
    <t>10365686-9</t>
  </si>
  <si>
    <t>10104078-k</t>
  </si>
  <si>
    <t>8376598-4</t>
  </si>
  <si>
    <t>8666808-4</t>
  </si>
  <si>
    <t>13061402-7</t>
  </si>
  <si>
    <t>12454471-8</t>
  </si>
  <si>
    <t>10672438-5</t>
  </si>
  <si>
    <t>7521174-0</t>
  </si>
  <si>
    <t>7672536-5</t>
  </si>
  <si>
    <t>12776713-0</t>
  </si>
  <si>
    <t>25099954-2</t>
  </si>
  <si>
    <t>10698055-1</t>
  </si>
  <si>
    <t>7007766-3</t>
  </si>
  <si>
    <t>14191316-6</t>
  </si>
  <si>
    <t>10084754-k</t>
  </si>
  <si>
    <t>8827128-9</t>
  </si>
  <si>
    <t>14758139-4</t>
  </si>
  <si>
    <t>13435201-9</t>
  </si>
  <si>
    <t>12265592-k</t>
  </si>
  <si>
    <t>7766953-1</t>
  </si>
  <si>
    <t>12226714-8</t>
  </si>
  <si>
    <t>14543731-8</t>
  </si>
  <si>
    <t>10410370-7</t>
  </si>
  <si>
    <t>13890663-9</t>
  </si>
  <si>
    <t>10309899-8</t>
  </si>
  <si>
    <t>8399929-2</t>
  </si>
  <si>
    <t>9911727-3</t>
  </si>
  <si>
    <t>13065818-0</t>
  </si>
  <si>
    <t>7667072-2</t>
  </si>
  <si>
    <t>13198051-5</t>
  </si>
  <si>
    <t>13902188-6</t>
  </si>
  <si>
    <t>12652352-1</t>
  </si>
  <si>
    <t>11672347-6</t>
  </si>
  <si>
    <t>9135437-3</t>
  </si>
  <si>
    <t>8674299-3</t>
  </si>
  <si>
    <t>14637792-0</t>
  </si>
  <si>
    <t>7498098-8</t>
  </si>
  <si>
    <t>8933185-4</t>
  </si>
  <si>
    <t>6973157-0</t>
  </si>
  <si>
    <t>8789234-4</t>
  </si>
  <si>
    <t>10789027-0</t>
  </si>
  <si>
    <t>9144655-5</t>
  </si>
  <si>
    <t>12798140-k</t>
  </si>
  <si>
    <t>9008741-k</t>
  </si>
  <si>
    <t>9139103-1</t>
  </si>
  <si>
    <t>13432879-7</t>
  </si>
  <si>
    <t>12403212-1</t>
  </si>
  <si>
    <t>13954989-9</t>
  </si>
  <si>
    <t>11823024-8</t>
  </si>
  <si>
    <t>8777824-k</t>
  </si>
  <si>
    <t>13673590-k</t>
  </si>
  <si>
    <t>7125859-9</t>
  </si>
  <si>
    <t>7029430-3</t>
  </si>
  <si>
    <t>15505910-9</t>
  </si>
  <si>
    <t>12881710-7</t>
  </si>
  <si>
    <t>6062334-1</t>
  </si>
  <si>
    <t>13549457-7</t>
  </si>
  <si>
    <t>10743967-6</t>
  </si>
  <si>
    <t>9836877-9</t>
  </si>
  <si>
    <t>14133851-k</t>
  </si>
  <si>
    <t>8928709-k</t>
  </si>
  <si>
    <t>10620852-2</t>
  </si>
  <si>
    <t>7014560-k</t>
  </si>
  <si>
    <t>Grafico Empleabilidad Ejecutivos</t>
  </si>
  <si>
    <t>107296034</t>
  </si>
  <si>
    <t>240600048</t>
  </si>
  <si>
    <t>7600512-5</t>
  </si>
  <si>
    <t>Joaquin</t>
  </si>
  <si>
    <t>Matte</t>
  </si>
  <si>
    <t>Joaquin Matte - CJ</t>
  </si>
  <si>
    <t>10333614-7</t>
  </si>
  <si>
    <t>No adhiere Metodología</t>
  </si>
  <si>
    <t>Proceso Activo</t>
  </si>
  <si>
    <t>Sybil</t>
  </si>
  <si>
    <t>Mac-Phail</t>
  </si>
  <si>
    <t>Sybil Mac-Phail - CJ</t>
  </si>
  <si>
    <t>Arriendos OK SpA</t>
  </si>
  <si>
    <t>9906381-5</t>
  </si>
  <si>
    <t>En Búsqueda</t>
  </si>
  <si>
    <t>Franquicias o Independientes</t>
  </si>
  <si>
    <t xml:space="preserve">Juan Carlos </t>
  </si>
  <si>
    <t>Novoa</t>
  </si>
  <si>
    <t>10954894-3</t>
  </si>
  <si>
    <t>7242164-7</t>
  </si>
  <si>
    <t>Celhay</t>
  </si>
  <si>
    <t>10197813-3</t>
  </si>
  <si>
    <t>8942242-6</t>
  </si>
  <si>
    <t>7374530-6</t>
  </si>
  <si>
    <t>12292981-7</t>
  </si>
  <si>
    <t>10032243-9</t>
  </si>
  <si>
    <t>14397561-4</t>
  </si>
  <si>
    <t>10995761-5</t>
  </si>
  <si>
    <t>6379511-9</t>
  </si>
  <si>
    <t>Variación Neta</t>
  </si>
  <si>
    <t>Genero</t>
  </si>
  <si>
    <t>Eduardo</t>
  </si>
  <si>
    <t>Alejandra Patricia</t>
  </si>
  <si>
    <t>Alejandra Patricia Bravo - CJ</t>
  </si>
  <si>
    <t>18</t>
  </si>
  <si>
    <t>10792715-8</t>
  </si>
  <si>
    <t>Pía Vega Amigo - CJ</t>
  </si>
  <si>
    <t>14126592-K</t>
  </si>
  <si>
    <t>Javiera</t>
  </si>
  <si>
    <t>Javiera Baeza Vargas - CJ</t>
  </si>
  <si>
    <t>13548675-2</t>
  </si>
  <si>
    <t>Maria Loreto Correa - CJ</t>
  </si>
  <si>
    <t>12723622-4</t>
  </si>
  <si>
    <t>Pablo Silva - CJ</t>
  </si>
  <si>
    <t>9453760-1</t>
  </si>
  <si>
    <t>Key Revisiones</t>
  </si>
  <si>
    <t>No hay problema</t>
  </si>
  <si>
    <t>Crucial Revisar</t>
  </si>
  <si>
    <t>No existe en ningun caso</t>
  </si>
  <si>
    <t>Consideraciones</t>
  </si>
  <si>
    <t>Para efectos de fechas de desempleo inexistentes, se utilizara el mismo valor que la entrada al outplacement</t>
  </si>
  <si>
    <t>Esto reduce ficticiamente el tiempo de observacion, la demora en entrar y meses sin empleo.</t>
  </si>
  <si>
    <t>El genero es agregado manualmente ya que no esta actualizado en el sistema de hubspot</t>
  </si>
  <si>
    <t>Fecha de Nacimiento</t>
  </si>
  <si>
    <t>Campino</t>
  </si>
  <si>
    <t>Guzmán</t>
  </si>
  <si>
    <t>Cortés</t>
  </si>
  <si>
    <t>Tapia</t>
  </si>
  <si>
    <t>Lizama</t>
  </si>
  <si>
    <t>Martha Nelly</t>
  </si>
  <si>
    <t>Salazar Vargas</t>
  </si>
  <si>
    <t>José Luis</t>
  </si>
  <si>
    <t>Agurto</t>
  </si>
  <si>
    <t>Matias</t>
  </si>
  <si>
    <t>GUILLERMO</t>
  </si>
  <si>
    <t>SAEZ</t>
  </si>
  <si>
    <t>Frias</t>
  </si>
  <si>
    <t>lagies</t>
  </si>
  <si>
    <t>Leiva</t>
  </si>
  <si>
    <t>Hernán</t>
  </si>
  <si>
    <t>Azócar</t>
  </si>
  <si>
    <t>Veloso</t>
  </si>
  <si>
    <t>Pia</t>
  </si>
  <si>
    <t>Baeza</t>
  </si>
  <si>
    <t>Loreto</t>
  </si>
  <si>
    <t>Correa</t>
  </si>
  <si>
    <t>Fernández</t>
  </si>
  <si>
    <t>Andres</t>
  </si>
  <si>
    <t>Sabaj Manzur</t>
  </si>
  <si>
    <t>Orrego</t>
  </si>
  <si>
    <t>Pinedo Gajardo</t>
  </si>
  <si>
    <t>Cartes</t>
  </si>
  <si>
    <t>Manuel Cartes - CJ</t>
  </si>
  <si>
    <t>Wom</t>
  </si>
  <si>
    <t>19</t>
  </si>
  <si>
    <t>15641251-1</t>
  </si>
  <si>
    <t>Uauy</t>
  </si>
  <si>
    <t>Christian Uauy - CJ</t>
  </si>
  <si>
    <t>15935636-1</t>
  </si>
  <si>
    <t>Siri</t>
  </si>
  <si>
    <t>Aldo Siri - CJ</t>
  </si>
  <si>
    <t>CAP</t>
  </si>
  <si>
    <t>Leeser</t>
  </si>
  <si>
    <t>Rodrigo Leeser - CJ</t>
  </si>
  <si>
    <t>10716464-7</t>
  </si>
  <si>
    <t>Andrés</t>
  </si>
  <si>
    <t>Ivan</t>
  </si>
  <si>
    <t>Radic Segaric</t>
  </si>
  <si>
    <t>carlos</t>
  </si>
  <si>
    <t>mella</t>
  </si>
  <si>
    <t>Nicolás</t>
  </si>
  <si>
    <t>Von Wussow</t>
  </si>
  <si>
    <t>Nicolás Von Wussow - CJ</t>
  </si>
  <si>
    <t>20</t>
  </si>
  <si>
    <t>16938173-9</t>
  </si>
  <si>
    <t>Danny</t>
  </si>
  <si>
    <t>Szanto</t>
  </si>
  <si>
    <t>Danny Szanto - Contacto WEB</t>
  </si>
  <si>
    <t>7979722-7</t>
  </si>
  <si>
    <t>Fernando Bou Silva - Contacto WEB</t>
  </si>
  <si>
    <t>Bottai S.A.</t>
  </si>
  <si>
    <t>7037353-K</t>
  </si>
  <si>
    <t>Ariel</t>
  </si>
  <si>
    <t>Lecler</t>
  </si>
  <si>
    <t>Ariel Lecler - CJ</t>
  </si>
  <si>
    <t>12485512-8</t>
  </si>
  <si>
    <t>José Miguel</t>
  </si>
  <si>
    <t>Quintana</t>
  </si>
  <si>
    <t>José Miguel Quintana - CJ</t>
  </si>
  <si>
    <t>7451321-2</t>
  </si>
  <si>
    <t>Lovazzano</t>
  </si>
  <si>
    <t>Marcelo Lovazzano - CJ</t>
  </si>
  <si>
    <t>9906466-8</t>
  </si>
  <si>
    <t>Cespedes</t>
  </si>
  <si>
    <t>Cristian Cespedes - CJ</t>
  </si>
  <si>
    <t>Agrosuper</t>
  </si>
  <si>
    <t>13321883-1</t>
  </si>
  <si>
    <t>Change Date</t>
  </si>
  <si>
    <t>931582316</t>
  </si>
  <si>
    <t>1101420591</t>
  </si>
  <si>
    <t>1195039183</t>
  </si>
  <si>
    <t>874078929</t>
  </si>
  <si>
    <t>1393940221</t>
  </si>
  <si>
    <t>874078927</t>
  </si>
  <si>
    <t>874078921</t>
  </si>
  <si>
    <t>874071726</t>
  </si>
  <si>
    <t>874082094</t>
  </si>
  <si>
    <t>874071718</t>
  </si>
  <si>
    <t>874065156</t>
  </si>
  <si>
    <t>874071728</t>
  </si>
  <si>
    <t>874075702</t>
  </si>
  <si>
    <t>874082099</t>
  </si>
  <si>
    <t>874082095</t>
  </si>
  <si>
    <t>874071716</t>
  </si>
  <si>
    <t>874075715</t>
  </si>
  <si>
    <t>874082091</t>
  </si>
  <si>
    <t>874065149</t>
  </si>
  <si>
    <t>874078920</t>
  </si>
  <si>
    <t>874075717</t>
  </si>
  <si>
    <t>874068712</t>
  </si>
  <si>
    <t>884349945</t>
  </si>
  <si>
    <t>874071717</t>
  </si>
  <si>
    <t>874071727</t>
  </si>
  <si>
    <t>874065153</t>
  </si>
  <si>
    <t>874068703</t>
  </si>
  <si>
    <t>874082097</t>
  </si>
  <si>
    <t>1022349624</t>
  </si>
  <si>
    <t>874068713</t>
  </si>
  <si>
    <t>874068708</t>
  </si>
  <si>
    <t>874071724</t>
  </si>
  <si>
    <t>884521132</t>
  </si>
  <si>
    <t>874078917</t>
  </si>
  <si>
    <t>874068702</t>
  </si>
  <si>
    <t>874068698</t>
  </si>
  <si>
    <t>874071715</t>
  </si>
  <si>
    <t>874068699</t>
  </si>
  <si>
    <t>874075708</t>
  </si>
  <si>
    <t>874078926</t>
  </si>
  <si>
    <t>874075704</t>
  </si>
  <si>
    <t>874082102</t>
  </si>
  <si>
    <t>874071721</t>
  </si>
  <si>
    <t>874075711</t>
  </si>
  <si>
    <t>874071722</t>
  </si>
  <si>
    <t>874068706</t>
  </si>
  <si>
    <t>874075707</t>
  </si>
  <si>
    <t>874068714</t>
  </si>
  <si>
    <t>874065154</t>
  </si>
  <si>
    <t>893305673</t>
  </si>
  <si>
    <t>931526639</t>
  </si>
  <si>
    <t>893315653</t>
  </si>
  <si>
    <t>874075722</t>
  </si>
  <si>
    <t>920439768</t>
  </si>
  <si>
    <t>920454790</t>
  </si>
  <si>
    <t>923091654</t>
  </si>
  <si>
    <t>937445700</t>
  </si>
  <si>
    <t>931057955</t>
  </si>
  <si>
    <t>931583612</t>
  </si>
  <si>
    <t>931584204</t>
  </si>
  <si>
    <t>937416700</t>
  </si>
  <si>
    <t>937391046</t>
  </si>
  <si>
    <t>942946776</t>
  </si>
  <si>
    <t>937390420</t>
  </si>
  <si>
    <t>1021027461</t>
  </si>
  <si>
    <t>1021010202</t>
  </si>
  <si>
    <t>1022347150</t>
  </si>
  <si>
    <t>1023127220</t>
  </si>
  <si>
    <t>1022346454</t>
  </si>
  <si>
    <t>1021037218</t>
  </si>
  <si>
    <t>1023156228</t>
  </si>
  <si>
    <t>1023156257</t>
  </si>
  <si>
    <t>1099530121</t>
  </si>
  <si>
    <t>1099527397</t>
  </si>
  <si>
    <t>1099527878</t>
  </si>
  <si>
    <t>1099186350</t>
  </si>
  <si>
    <t>1101593961</t>
  </si>
  <si>
    <t>1194952764</t>
  </si>
  <si>
    <t>1194952760</t>
  </si>
  <si>
    <t>1194951615</t>
  </si>
  <si>
    <t>1240375650</t>
  </si>
  <si>
    <t>1700646135</t>
  </si>
  <si>
    <t>1244554659</t>
  </si>
  <si>
    <t>1240328847</t>
  </si>
  <si>
    <t>1240350999</t>
  </si>
  <si>
    <t>1297544171</t>
  </si>
  <si>
    <t>1335224763</t>
  </si>
  <si>
    <t>1335224335</t>
  </si>
  <si>
    <t>1334904154</t>
  </si>
  <si>
    <t>1334903925</t>
  </si>
  <si>
    <t>1335210440</t>
  </si>
  <si>
    <t>1335224878</t>
  </si>
  <si>
    <t>1335210322</t>
  </si>
  <si>
    <t>1297573709</t>
  </si>
  <si>
    <t>1333156246</t>
  </si>
  <si>
    <t>1330900011</t>
  </si>
  <si>
    <t>1330880032</t>
  </si>
  <si>
    <t>1330582684</t>
  </si>
  <si>
    <t>1451455117</t>
  </si>
  <si>
    <t>1451455280</t>
  </si>
  <si>
    <t>1451812449</t>
  </si>
  <si>
    <t>1451471138</t>
  </si>
  <si>
    <t>1451851307</t>
  </si>
  <si>
    <t>1652498293</t>
  </si>
  <si>
    <t>1523686032</t>
  </si>
  <si>
    <t>1523156638</t>
  </si>
  <si>
    <t>1523292320</t>
  </si>
  <si>
    <t>1523689756</t>
  </si>
  <si>
    <t>1808450653</t>
  </si>
  <si>
    <t>1656956048</t>
  </si>
  <si>
    <t>1657636998</t>
  </si>
  <si>
    <t>1657620303</t>
  </si>
  <si>
    <t>1653375798</t>
  </si>
  <si>
    <t>1653661272</t>
  </si>
  <si>
    <t>1657023269</t>
  </si>
  <si>
    <t>1653700743</t>
  </si>
  <si>
    <t>1657087762</t>
  </si>
  <si>
    <t>1657618872</t>
  </si>
  <si>
    <t>1657618909</t>
  </si>
  <si>
    <t>1653925562</t>
  </si>
  <si>
    <t>1679080534</t>
  </si>
  <si>
    <t>1679345965</t>
  </si>
  <si>
    <t>1679081036</t>
  </si>
  <si>
    <t>1678438730</t>
  </si>
  <si>
    <t>1679323647</t>
  </si>
  <si>
    <t>1679351846</t>
  </si>
  <si>
    <t>1679340662</t>
  </si>
  <si>
    <t>1679092158</t>
  </si>
  <si>
    <t>1679091814</t>
  </si>
  <si>
    <t>1679549733</t>
  </si>
  <si>
    <t>1700588191</t>
  </si>
  <si>
    <t>1700644169</t>
  </si>
  <si>
    <t>1705816390</t>
  </si>
  <si>
    <t>1725487921</t>
  </si>
  <si>
    <t>1750301860</t>
  </si>
  <si>
    <t>1813741215</t>
  </si>
  <si>
    <t>1812846361</t>
  </si>
  <si>
    <t>1812851582</t>
  </si>
  <si>
    <t>1823983699</t>
  </si>
  <si>
    <t>1850178215</t>
  </si>
  <si>
    <t>1970334709</t>
  </si>
  <si>
    <t>1990195646</t>
  </si>
  <si>
    <t>1991060120</t>
  </si>
  <si>
    <t>1997842083</t>
  </si>
  <si>
    <t>2006237617</t>
  </si>
  <si>
    <t>2012512674</t>
  </si>
  <si>
    <t>2214859684</t>
  </si>
  <si>
    <t>2262159232</t>
  </si>
  <si>
    <t>2283057486</t>
  </si>
  <si>
    <t>2315499785</t>
  </si>
  <si>
    <t>1523650220</t>
  </si>
  <si>
    <t>2344442201</t>
  </si>
  <si>
    <t>2365610928</t>
  </si>
  <si>
    <t>2371018207</t>
  </si>
  <si>
    <t>2379760202</t>
  </si>
  <si>
    <t>CALDERON</t>
  </si>
  <si>
    <t>christian</t>
  </si>
  <si>
    <t>behm</t>
  </si>
  <si>
    <t>Carlos Alberto</t>
  </si>
  <si>
    <t>González</t>
  </si>
  <si>
    <t>2366561462</t>
  </si>
  <si>
    <t>Bernardo</t>
  </si>
  <si>
    <t>Bertolotto</t>
  </si>
  <si>
    <t>Bernardo Bertolotto - CJ</t>
  </si>
  <si>
    <t>2462502942</t>
  </si>
  <si>
    <t>Yaconi Hitschfeld</t>
  </si>
  <si>
    <t>Esteban Yaconi Hitschfeld - CJ</t>
  </si>
  <si>
    <t>2462826919</t>
  </si>
  <si>
    <t>Cristian De La Cerda Ferreira - CJ</t>
  </si>
  <si>
    <t>2462811200</t>
  </si>
  <si>
    <t>Horacio</t>
  </si>
  <si>
    <t>Melendez Guzman</t>
  </si>
  <si>
    <t>Horacio Melendez Guzman - CJ</t>
  </si>
  <si>
    <t>2741038204</t>
  </si>
  <si>
    <t>Francesca Paola</t>
  </si>
  <si>
    <t>Billa Zepeda</t>
  </si>
  <si>
    <t>Francesca Paola Billa Zepeda - CJ</t>
  </si>
  <si>
    <t>2759387744</t>
  </si>
  <si>
    <t>Marisol Teresa Gidi Yanine - CJ</t>
  </si>
  <si>
    <t>2759455482</t>
  </si>
  <si>
    <t>Muñoz</t>
  </si>
  <si>
    <t>Alfonso Muñoz - CJ</t>
  </si>
  <si>
    <t>Falabella Financiero</t>
  </si>
  <si>
    <t>21</t>
  </si>
  <si>
    <t>10146483-0</t>
  </si>
  <si>
    <t>INDUMOTORA</t>
  </si>
  <si>
    <t>10723940-5</t>
  </si>
  <si>
    <t>7033579-4</t>
  </si>
  <si>
    <t>8955454-3</t>
  </si>
  <si>
    <t>Alsea</t>
  </si>
  <si>
    <t>15735752-2</t>
  </si>
  <si>
    <t>UC Christus</t>
  </si>
  <si>
    <t>12182766-2</t>
  </si>
  <si>
    <t>ABASTIBLE</t>
  </si>
  <si>
    <t>13568587-9</t>
  </si>
  <si>
    <t>Alcaíno Bustamante</t>
  </si>
  <si>
    <t>MacLeay Coop</t>
  </si>
  <si>
    <t>María Graciela</t>
  </si>
  <si>
    <t>Bugueño</t>
  </si>
  <si>
    <t>2239205835</t>
  </si>
  <si>
    <t>Rigo</t>
  </si>
  <si>
    <t>Kneupel</t>
  </si>
  <si>
    <t>Rigo Kneupel - CJ</t>
  </si>
  <si>
    <t>22</t>
  </si>
  <si>
    <t>25974369-9</t>
  </si>
  <si>
    <t>2827744589</t>
  </si>
  <si>
    <t>Celis</t>
  </si>
  <si>
    <t>Felipe Celis - CJ</t>
  </si>
  <si>
    <t>2827812871</t>
  </si>
  <si>
    <t>Angela Pamela</t>
  </si>
  <si>
    <t>Toledo Gomez</t>
  </si>
  <si>
    <t>Angela Pamela Toledo Gomez - CJ</t>
  </si>
  <si>
    <t>8403741-9</t>
  </si>
  <si>
    <t>2833871588</t>
  </si>
  <si>
    <t>Jaime Gabriel</t>
  </si>
  <si>
    <t>Moral Maturana</t>
  </si>
  <si>
    <t>Jaime Gabriel Moral Maturana - CJ</t>
  </si>
  <si>
    <t>BIMBO</t>
  </si>
  <si>
    <t>11624917-0</t>
  </si>
  <si>
    <t>2838454954</t>
  </si>
  <si>
    <t>WILMEN JUAN</t>
  </si>
  <si>
    <t>GÓMEZ ALVARADO</t>
  </si>
  <si>
    <t>WILMEN JUAN GÓMEZ ALVARADO - CJ</t>
  </si>
  <si>
    <t>ROCHE</t>
  </si>
  <si>
    <t>8304202-8</t>
  </si>
  <si>
    <t>2838661955</t>
  </si>
  <si>
    <t>EDUARDO MAURICIO CATALAN UBILLA - CJ</t>
  </si>
  <si>
    <t>11621328-1</t>
  </si>
  <si>
    <t>2838248744</t>
  </si>
  <si>
    <t>SENG BEEK</t>
  </si>
  <si>
    <t>HAN LEE</t>
  </si>
  <si>
    <t>SENG BEEK HAN LEE - CJ</t>
  </si>
  <si>
    <t>12134821-7</t>
  </si>
  <si>
    <t>Maria Ana</t>
  </si>
  <si>
    <t>J ignacio</t>
  </si>
  <si>
    <t>diaz</t>
  </si>
  <si>
    <t>maximiliano</t>
  </si>
  <si>
    <t>Fernando</t>
  </si>
  <si>
    <t>Bou</t>
  </si>
  <si>
    <t>De la Cerda</t>
  </si>
  <si>
    <t>Marisol</t>
  </si>
  <si>
    <t>Gidi</t>
  </si>
  <si>
    <t>Catalán</t>
  </si>
  <si>
    <t>Bravo Bononato</t>
  </si>
  <si>
    <t>Vega</t>
  </si>
  <si>
    <t>7201065-5</t>
  </si>
  <si>
    <t>Esteban</t>
  </si>
  <si>
    <t>12222399-k</t>
  </si>
  <si>
    <t>2759320443</t>
  </si>
  <si>
    <t>Claudia Del Pilar</t>
  </si>
  <si>
    <t>Rodriguez Carrera</t>
  </si>
  <si>
    <t>Claudia Del Pilar Rodriguez Carrera - CJ</t>
  </si>
  <si>
    <t>23</t>
  </si>
  <si>
    <t>9216259-1</t>
  </si>
  <si>
    <t>2883810915</t>
  </si>
  <si>
    <t>Andrés Calvert Raddatz - CJ</t>
  </si>
  <si>
    <t>SCD</t>
  </si>
  <si>
    <t>7012137-9</t>
  </si>
  <si>
    <t>Santiago Medical Institute</t>
  </si>
  <si>
    <t>2839034212</t>
  </si>
  <si>
    <t>DAVID HECTOR</t>
  </si>
  <si>
    <t>ARCE RETAMAL</t>
  </si>
  <si>
    <t>DAVID HECTOR ARCE RETAMAL - CJ</t>
  </si>
  <si>
    <t>12459097-3</t>
  </si>
  <si>
    <t>JosÃ©</t>
  </si>
  <si>
    <t>patricia</t>
  </si>
  <si>
    <t>norambuena</t>
  </si>
  <si>
    <t>3172313030</t>
  </si>
  <si>
    <t>Trucco Argomedo</t>
  </si>
  <si>
    <t>Andres Trucco Argomedo - CJ</t>
  </si>
  <si>
    <t>24</t>
  </si>
  <si>
    <t>11833673-9</t>
  </si>
  <si>
    <t>Veronica</t>
  </si>
  <si>
    <t>Falta informacion ?</t>
  </si>
  <si>
    <t>3068567771</t>
  </si>
  <si>
    <t>Soledad</t>
  </si>
  <si>
    <t>Arancibia Riquelme</t>
  </si>
  <si>
    <t>Soledad Arancibia Riquelme - CJ</t>
  </si>
  <si>
    <t>Outplacement terminado</t>
  </si>
  <si>
    <t>10857853-K</t>
  </si>
  <si>
    <t>3258505106</t>
  </si>
  <si>
    <t xml:space="preserve">Martínez González </t>
  </si>
  <si>
    <t>Ricardo Martínez - CJ</t>
  </si>
  <si>
    <t>SODEXO</t>
  </si>
  <si>
    <t>14410778-0</t>
  </si>
  <si>
    <t>3242349216</t>
  </si>
  <si>
    <t>Alvarado Rivera</t>
  </si>
  <si>
    <t>Paula Alvarado Rivera -CJP</t>
  </si>
  <si>
    <t>8594241-7</t>
  </si>
  <si>
    <t>3243272118</t>
  </si>
  <si>
    <t>Tomas</t>
  </si>
  <si>
    <t>Ibarra Ovalle</t>
  </si>
  <si>
    <t>Tomas Ibarra Ovalle - CJP</t>
  </si>
  <si>
    <t>10051143-6</t>
  </si>
  <si>
    <t>3278324738</t>
  </si>
  <si>
    <t>David</t>
  </si>
  <si>
    <t>Lastra</t>
  </si>
  <si>
    <t>David Lastra - CJ</t>
  </si>
  <si>
    <t>12899243-K</t>
  </si>
  <si>
    <t>Falabella Retail</t>
  </si>
  <si>
    <t>Calvert</t>
  </si>
  <si>
    <t>3549286775</t>
  </si>
  <si>
    <t>Baltazar Eduardo</t>
  </si>
  <si>
    <t>Diaz Becerra</t>
  </si>
  <si>
    <t>Baltazar Eduardo Diaz Becerra - CJ</t>
  </si>
  <si>
    <t>25</t>
  </si>
  <si>
    <t>10759699-2</t>
  </si>
  <si>
    <t>3560534975</t>
  </si>
  <si>
    <t>Fernán</t>
  </si>
  <si>
    <t>González Hernández</t>
  </si>
  <si>
    <t>Fernán González Hernández - CJ</t>
  </si>
  <si>
    <t>13133519-9</t>
  </si>
  <si>
    <t>3560554175</t>
  </si>
  <si>
    <t>Alfredo</t>
  </si>
  <si>
    <t>Siggelkow</t>
  </si>
  <si>
    <t>Alfredo Siggelkow - CJ</t>
  </si>
  <si>
    <t>Banco Bice</t>
  </si>
  <si>
    <t>10853193-2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</si>
</sst>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%"/>
    <numFmt numFmtId="167" formatCode="0.000"/>
    <numFmt numFmtId="168" formatCode="yyyy/mm/dd\ hh:mm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rgb="FF000000"/>
      <name val="Calibri (Cuerpo)"/>
    </font>
    <font>
      <b/>
      <sz val="2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6" xfId="1" applyNumberFormat="1" applyFont="1" applyBorder="1"/>
    <xf numFmtId="166" fontId="0" fillId="0" borderId="7" xfId="0" applyNumberFormat="1" applyBorder="1"/>
    <xf numFmtId="9" fontId="0" fillId="0" borderId="8" xfId="1" applyFont="1" applyBorder="1"/>
    <xf numFmtId="0" fontId="0" fillId="5" borderId="0" xfId="0" applyFill="1"/>
    <xf numFmtId="0" fontId="2" fillId="5" borderId="0" xfId="0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1" fontId="0" fillId="0" borderId="0" xfId="0" applyNumberFormat="1"/>
    <xf numFmtId="0" fontId="0" fillId="5" borderId="9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2" fillId="2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5" fillId="4" borderId="10" xfId="0" applyFont="1" applyFill="1" applyBorder="1"/>
    <xf numFmtId="0" fontId="3" fillId="0" borderId="0" xfId="0" applyFont="1"/>
    <xf numFmtId="0" fontId="3" fillId="0" borderId="0" xfId="0" applyNumberFormat="1" applyFont="1"/>
    <xf numFmtId="167" fontId="3" fillId="0" borderId="0" xfId="0" applyNumberFormat="1" applyFont="1"/>
    <xf numFmtId="9" fontId="3" fillId="0" borderId="0" xfId="0" applyNumberFormat="1" applyFont="1"/>
    <xf numFmtId="0" fontId="3" fillId="5" borderId="0" xfId="2" applyFill="1"/>
    <xf numFmtId="0" fontId="6" fillId="5" borderId="0" xfId="0" applyFont="1" applyFill="1"/>
    <xf numFmtId="0" fontId="4" fillId="5" borderId="0" xfId="0" applyFont="1" applyFill="1"/>
    <xf numFmtId="167" fontId="0" fillId="0" borderId="0" xfId="0" applyNumberFormat="1"/>
    <xf numFmtId="0" fontId="0" fillId="0" borderId="0" xfId="0" applyFill="1"/>
    <xf numFmtId="165" fontId="0" fillId="0" borderId="10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8" fillId="5" borderId="0" xfId="0" applyFont="1" applyFill="1"/>
    <xf numFmtId="0" fontId="0" fillId="0" borderId="11" xfId="0" applyBorder="1"/>
    <xf numFmtId="0" fontId="0" fillId="2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2" borderId="0" xfId="0" applyFill="1"/>
    <xf numFmtId="168" fontId="0" fillId="0" borderId="0" xfId="0" applyNumberFormat="1"/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3">
    <cellStyle name="Normal" xfId="0" builtinId="0"/>
    <cellStyle name="Normal 2" xfId="2" xr:uid="{69D72F5B-8ACA-B546-B32D-04C1B5E61641}"/>
    <cellStyle name="Porcentaje" xfId="1" builtinId="5"/>
  </cellStyles>
  <dxfs count="72">
    <dxf>
      <numFmt numFmtId="13" formatCode="0%"/>
    </dxf>
    <dxf>
      <numFmt numFmtId="167" formatCode="0.000"/>
    </dxf>
    <dxf>
      <font>
        <color theme="1"/>
      </font>
    </dxf>
    <dxf>
      <font>
        <color theme="1"/>
      </font>
    </dxf>
    <dxf>
      <font>
        <color theme="1"/>
      </font>
    </dxf>
    <dxf>
      <numFmt numFmtId="13" formatCode="0%"/>
    </dxf>
    <dxf>
      <numFmt numFmtId="165" formatCode="0.0"/>
    </dxf>
    <dxf>
      <fill>
        <patternFill>
          <bgColor rgb="FF002060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bottom"/>
    </dxf>
    <dxf>
      <alignment horizontal="center"/>
    </dxf>
    <dxf>
      <numFmt numFmtId="13" formatCode="0%"/>
    </dxf>
    <dxf>
      <numFmt numFmtId="167" formatCode="0.000"/>
    </dxf>
    <dxf>
      <font>
        <color theme="1"/>
      </font>
    </dxf>
    <dxf>
      <font>
        <color theme="1"/>
      </font>
    </dxf>
    <dxf>
      <font>
        <color theme="1"/>
      </font>
    </dxf>
    <dxf>
      <numFmt numFmtId="13" formatCode="0%"/>
    </dxf>
    <dxf>
      <numFmt numFmtId="165" formatCode="0.0"/>
    </dxf>
    <dxf>
      <fill>
        <patternFill>
          <bgColor rgb="FF002060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bottom"/>
    </dxf>
    <dxf>
      <alignment horizontal="center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8" formatCode="yyyy/mm/dd\ hh:mm"/>
    </dxf>
    <dxf>
      <font>
        <color theme="1"/>
      </font>
    </dxf>
    <dxf>
      <font>
        <color theme="1"/>
      </font>
    </dxf>
    <dxf>
      <font>
        <color theme="1"/>
      </font>
    </dxf>
    <dxf>
      <numFmt numFmtId="167" formatCode="0.000"/>
    </dxf>
    <dxf>
      <numFmt numFmtId="13" formatCode="0%"/>
    </dxf>
    <dxf>
      <numFmt numFmtId="0" formatCode="General"/>
    </dxf>
    <dxf>
      <numFmt numFmtId="1" formatCode="0"/>
    </dxf>
    <dxf>
      <numFmt numFmtId="0" formatCode="General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yyyy\-mm\-dd"/>
    </dxf>
    <dxf>
      <alignment horizontal="center"/>
    </dxf>
    <dxf>
      <alignment vertical="bottom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>
          <bgColor rgb="FF002060"/>
        </patternFill>
      </fill>
    </dxf>
    <dxf>
      <numFmt numFmtId="165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28726433116123E-2"/>
          <c:y val="3.4628087744276226E-2"/>
          <c:w val="0.95718437523244815"/>
          <c:h val="0.82139627869456189"/>
        </c:manualLayout>
      </c:layout>
      <c:scatterChart>
        <c:scatterStyle val="lineMarker"/>
        <c:varyColors val="0"/>
        <c:ser>
          <c:idx val="1"/>
          <c:order val="0"/>
          <c:tx>
            <c:v>Estudio</c:v>
          </c:tx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Data!$D$4:$D$33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34</c:v>
                </c:pt>
                <c:pt idx="29">
                  <c:v>38</c:v>
                </c:pt>
              </c:numCache>
            </c:numRef>
          </c:xVal>
          <c:yVal>
            <c:numRef>
              <c:f>Data!$E$4:$E$33</c:f>
              <c:numCache>
                <c:formatCode>General</c:formatCode>
                <c:ptCount val="30"/>
                <c:pt idx="0">
                  <c:v>0.9556</c:v>
                </c:pt>
                <c:pt idx="1">
                  <c:v>0.9133</c:v>
                </c:pt>
                <c:pt idx="2">
                  <c:v>0.87739999999999996</c:v>
                </c:pt>
                <c:pt idx="3">
                  <c:v>0.80549999999999999</c:v>
                </c:pt>
                <c:pt idx="4">
                  <c:v>0.74209999999999998</c:v>
                </c:pt>
                <c:pt idx="5">
                  <c:v>0.68920000000000003</c:v>
                </c:pt>
                <c:pt idx="6">
                  <c:v>0.63639999999999997</c:v>
                </c:pt>
                <c:pt idx="7">
                  <c:v>0.58350000000000002</c:v>
                </c:pt>
                <c:pt idx="8">
                  <c:v>0.54290000000000005</c:v>
                </c:pt>
                <c:pt idx="9">
                  <c:v>0.49980000000000002</c:v>
                </c:pt>
                <c:pt idx="10">
                  <c:v>0.48010000000000003</c:v>
                </c:pt>
                <c:pt idx="11">
                  <c:v>0.4466</c:v>
                </c:pt>
                <c:pt idx="12">
                  <c:v>0.39250000000000002</c:v>
                </c:pt>
                <c:pt idx="13">
                  <c:v>0.36499999999999999</c:v>
                </c:pt>
                <c:pt idx="14">
                  <c:v>0.34139999999999998</c:v>
                </c:pt>
                <c:pt idx="15">
                  <c:v>0.32719999999999999</c:v>
                </c:pt>
                <c:pt idx="16">
                  <c:v>0.3049</c:v>
                </c:pt>
                <c:pt idx="17">
                  <c:v>0.29089999999999999</c:v>
                </c:pt>
                <c:pt idx="18">
                  <c:v>0.27560000000000001</c:v>
                </c:pt>
                <c:pt idx="19">
                  <c:v>0.26179999999999998</c:v>
                </c:pt>
                <c:pt idx="20">
                  <c:v>0.2404</c:v>
                </c:pt>
                <c:pt idx="21">
                  <c:v>0.2298</c:v>
                </c:pt>
                <c:pt idx="22">
                  <c:v>0.21879999999999999</c:v>
                </c:pt>
                <c:pt idx="23">
                  <c:v>0.21310000000000001</c:v>
                </c:pt>
                <c:pt idx="24">
                  <c:v>0.20150000000000001</c:v>
                </c:pt>
                <c:pt idx="25">
                  <c:v>0.1885</c:v>
                </c:pt>
                <c:pt idx="26">
                  <c:v>0.18</c:v>
                </c:pt>
                <c:pt idx="27">
                  <c:v>0.17</c:v>
                </c:pt>
                <c:pt idx="28">
                  <c:v>0.1457</c:v>
                </c:pt>
                <c:pt idx="29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D-0444-9192-E8D857BA9E5F}"/>
            </c:ext>
          </c:extLst>
        </c:ser>
        <c:ser>
          <c:idx val="5"/>
          <c:order val="1"/>
          <c:tx>
            <c:strRef>
              <c:f>'Dashboard Ejecutivos LabLab'!$D$7</c:f>
              <c:strCache>
                <c:ptCount val="1"/>
                <c:pt idx="0">
                  <c:v>LabLab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8.202441286430788E-2"/>
                  <c:y val="4.8176580789655317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2D-0444-9192-E8D857BA9E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'Dashboard Ejecutivos LabLab'!$D$8</c:f>
              <c:numCache>
                <c:formatCode>0.0</c:formatCode>
                <c:ptCount val="1"/>
                <c:pt idx="0">
                  <c:v>14.04843462246777</c:v>
                </c:pt>
              </c:numCache>
            </c:numRef>
          </c:xVal>
          <c:yVal>
            <c:numRef>
              <c:f>'Dashboard Ejecutivos LabLab'!$D$9</c:f>
              <c:numCache>
                <c:formatCode>0.0%</c:formatCode>
                <c:ptCount val="1"/>
                <c:pt idx="0">
                  <c:v>0.425414364640884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2D-0444-9192-E8D857BA9E5F}"/>
            </c:ext>
          </c:extLst>
        </c:ser>
        <c:ser>
          <c:idx val="6"/>
          <c:order val="2"/>
          <c:tx>
            <c:strRef>
              <c:f>'Dashboard Ejecutivos LabLab'!$H$6</c:f>
              <c:strCache>
                <c:ptCount val="1"/>
                <c:pt idx="0">
                  <c:v>Filtros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0596764743746366E-2"/>
                  <c:y val="3.37420590762469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2D-0444-9192-E8D857BA9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'Dashboard Ejecutivos LabLab'!$H$14</c:f>
              <c:numCache>
                <c:formatCode>0.0</c:formatCode>
                <c:ptCount val="1"/>
                <c:pt idx="0">
                  <c:v>14.04843462246777</c:v>
                </c:pt>
              </c:numCache>
            </c:numRef>
          </c:xVal>
          <c:yVal>
            <c:numRef>
              <c:f>'Dashboard Ejecutivos LabLab'!$J$14</c:f>
              <c:numCache>
                <c:formatCode>0.0%</c:formatCode>
                <c:ptCount val="1"/>
                <c:pt idx="0">
                  <c:v>0.425414364640884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2D-0444-9192-E8D857BA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7136"/>
        <c:axId val="158147712"/>
        <c:extLst/>
      </c:scatterChart>
      <c:valAx>
        <c:axId val="15814713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147712"/>
        <c:crosses val="autoZero"/>
        <c:crossBetween val="midCat"/>
        <c:majorUnit val="2"/>
      </c:valAx>
      <c:valAx>
        <c:axId val="15814771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crossAx val="158147136"/>
        <c:crosses val="autoZero"/>
        <c:crossBetween val="midCat"/>
        <c:majorUnit val="0.1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675105784090073"/>
          <c:y val="0.92814127632709609"/>
          <c:w val="0.26497875119582015"/>
          <c:h val="5.626848921922143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17</xdr:row>
      <xdr:rowOff>240952</xdr:rowOff>
    </xdr:from>
    <xdr:to>
      <xdr:col>10</xdr:col>
      <xdr:colOff>723900</xdr:colOff>
      <xdr:row>48</xdr:row>
      <xdr:rowOff>40361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284B9B45-76C5-524B-8CC1-50A4F75A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173972</xdr:colOff>
      <xdr:row>0</xdr:row>
      <xdr:rowOff>173970</xdr:rowOff>
    </xdr:from>
    <xdr:to>
      <xdr:col>1</xdr:col>
      <xdr:colOff>356074</xdr:colOff>
      <xdr:row>5</xdr:row>
      <xdr:rowOff>52190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938DDA-1FC8-C347-B618-CE9C2C741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72" y="173970"/>
          <a:ext cx="999773" cy="9916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tavio Vera Tornero" refreshedDate="44189.648460185184" createdVersion="6" refreshedVersion="6" minRefreshableVersion="3" recordCount="181" xr:uid="{A9BECCE2-FDC3-8D43-9D35-6C4F4F258A4D}">
  <cacheSource type="worksheet">
    <worksheetSource name="Tabla1"/>
  </cacheSource>
  <cacheFields count="24">
    <cacheField name="Contact ID" numFmtId="0">
      <sharedItems containsSemiMixedTypes="0" containsString="0" containsNumber="1" containsInteger="1" minValue="704" maxValue="1788951"/>
    </cacheField>
    <cacheField name="Deal ID" numFmtId="0">
      <sharedItems/>
    </cacheField>
    <cacheField name="First Name" numFmtId="0">
      <sharedItems/>
    </cacheField>
    <cacheField name="Last Name" numFmtId="0">
      <sharedItems/>
    </cacheField>
    <cacheField name="Deal Name" numFmtId="0">
      <sharedItems/>
    </cacheField>
    <cacheField name="Deal Stage" numFmtId="0">
      <sharedItems/>
    </cacheField>
    <cacheField name="Change Date" numFmtId="168">
      <sharedItems containsSemiMixedTypes="0" containsNonDate="0" containsDate="1" containsString="0" minDate="2019-07-17T19:59:00" maxDate="2020-12-22T20:09:00"/>
    </cacheField>
    <cacheField name="Ultima empresa" numFmtId="0">
      <sharedItems containsBlank="1" count="67">
        <s v="Explora"/>
        <s v="PN"/>
        <s v="CMPC Tissue"/>
        <s v=""/>
        <s v="Arriendos OK SpA"/>
        <s v="Sernameg"/>
        <s v="Tres60 (Ex Larraín y Asociados)"/>
        <s v="Bemaq"/>
        <s v="Telefónica Chile"/>
        <s v="Albemarle Ltda"/>
        <s v="Banco de Chile"/>
        <s v="Sura"/>
        <s v="Laboratorio Ballerina"/>
        <s v="Deloite"/>
        <s v="Unicard"/>
        <s v="Off Road"/>
        <s v="Walmart"/>
        <s v="ACHS"/>
        <s v="Kinross"/>
        <s v="Transbank"/>
        <s v="Sodimac"/>
        <s v="Banco Santander "/>
        <s v="BanChile"/>
        <s v="VTR"/>
        <s v="CCU"/>
        <s v="Ditalcar S.A."/>
        <s v="Alcea"/>
        <s v="M"/>
        <s v="Abastible"/>
        <s v="Redbanc"/>
        <s v="Clínica Bupa"/>
        <s v="Roche"/>
        <s v="Embonor"/>
        <s v="Grunenthal"/>
        <s v="Claro"/>
        <s v="Lipigas"/>
        <s v="KGHM"/>
        <s v="Empresas Minardi S.A."/>
        <s v="Gasco"/>
        <s v="NYK"/>
        <s v="J.P. Morgan"/>
        <s v="Banmedica"/>
        <s v="Derco"/>
        <s v="cencosud"/>
        <s v="Santiago Medical Institute"/>
        <s v="Indumotora"/>
        <s v="Enex"/>
        <s v="Banco Falabella"/>
        <s v="Blanco Viajes"/>
        <s v="Falabella Retail"/>
        <s v="UC Christus"/>
        <s v="CAP"/>
        <s v="Wom"/>
        <s v="Bottai S.A."/>
        <s v="Falabella Financiero"/>
        <s v="Agrosuper"/>
        <s v="Alsea"/>
        <s v="BIMBO"/>
        <s v="SCD"/>
        <s v="SODEXO"/>
        <s v="Banco Bice"/>
        <m u="1"/>
        <s v="Falabella" u="1"/>
        <s v="Sodimac Chile" u="1"/>
        <s v="P/N" u="1"/>
        <s v="Banco Chile" u="1"/>
        <s v="Atento Chile" u="1"/>
      </sharedItems>
    </cacheField>
    <cacheField name="Grupo CJ" numFmtId="0">
      <sharedItems containsBlank="1" count="27">
        <s v="7"/>
        <s v="9"/>
        <s v="10"/>
        <s v="5"/>
        <s v="2"/>
        <s v="4"/>
        <s v="3"/>
        <s v="1"/>
        <s v="8"/>
        <s v="6"/>
        <s v="16"/>
        <s v="11"/>
        <s v="12"/>
        <s v="13"/>
        <s v="14"/>
        <s v="15"/>
        <s v="17"/>
        <s v="18"/>
        <s v="23"/>
        <s v="20"/>
        <s v="22"/>
        <s v="19"/>
        <s v="21"/>
        <s v="24"/>
        <s v="25"/>
        <s v="" u="1"/>
        <m u="1"/>
      </sharedItems>
    </cacheField>
    <cacheField name="Pagado el proceso" numFmtId="0">
      <sharedItems count="3">
        <s v="NO"/>
        <s v="SI"/>
        <s v="" u="1"/>
      </sharedItems>
    </cacheField>
    <cacheField name="Fecha desempleo" numFmtId="164">
      <sharedItems containsSemiMixedTypes="0" containsNonDate="0" containsDate="1" containsString="0" minDate="2017-07-04T00:00:00" maxDate="2020-12-04T00:00:00"/>
    </cacheField>
    <cacheField name="Fecha de entrada de outplacement" numFmtId="164">
      <sharedItems containsSemiMixedTypes="0" containsNonDate="0" containsDate="1" containsString="0" minDate="2019-04-15T00:00:00" maxDate="2020-12-10T00:00:00"/>
    </cacheField>
    <cacheField name="Fecha recolocación" numFmtId="0">
      <sharedItems containsDate="1" containsMixedTypes="1" minDate="2019-05-15T00:00:00" maxDate="2021-01-05T00:00:00"/>
    </cacheField>
    <cacheField name="Pipeline" numFmtId="0">
      <sharedItems/>
    </cacheField>
    <cacheField name="Fecha de Nacimiento" numFmtId="0">
      <sharedItems containsSemiMixedTypes="0" containsDate="1" containsString="0" containsMixedTypes="1" minDate="1899-12-31T00:00:00" maxDate="1988-07-13T00:00:00"/>
    </cacheField>
    <cacheField name="RUT" numFmtId="0">
      <sharedItems/>
    </cacheField>
    <cacheField name="Genero" numFmtId="0">
      <sharedItems count="2">
        <s v="M"/>
        <s v="H"/>
      </sharedItems>
    </cacheField>
    <cacheField name="Meses en LabLab" numFmtId="167">
      <sharedItems containsSemiMixedTypes="0" containsString="0" containsNumber="1" minValue="-0.23333333333333334" maxValue="20.633333333333333"/>
    </cacheField>
    <cacheField name="Meses sin empleo" numFmtId="167">
      <sharedItems containsSemiMixedTypes="0" containsString="0" containsNumber="1" minValue="0" maxValue="30.766666666666666"/>
    </cacheField>
    <cacheField name="Demora en entrar" numFmtId="167">
      <sharedItems containsSemiMixedTypes="0" containsString="0" containsNumber="1" minValue="-1.6333333333333333" maxValue="22.233333333333334"/>
    </cacheField>
    <cacheField name="Tiempo de Observación" numFmtId="2">
      <sharedItems containsSemiMixedTypes="0" containsString="0" containsNumber="1" minValue="0.7" maxValue="42.3"/>
    </cacheField>
    <cacheField name="Cuenta Recolocación" numFmtId="0">
      <sharedItems containsSemiMixedTypes="0" containsString="0" containsNumber="1" containsInteger="1" minValue="0" maxValue="1"/>
    </cacheField>
    <cacheField name="Edad" numFmtId="1">
      <sharedItems containsSemiMixedTypes="0" containsString="0" containsNumber="1" containsInteger="1" minValue="32" maxValue="120"/>
    </cacheField>
    <cacheField name="Rango Edades" numFmtId="0">
      <sharedItems count="7">
        <s v="40-50"/>
        <s v="50-60"/>
        <s v="30-40"/>
        <s v="60-70"/>
        <s v="Unidentified"/>
        <e v="#VALUE!" u="1"/>
        <s v="Miss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n v="704"/>
    <s v="931582316"/>
    <s v="Gia"/>
    <s v="Pozzi"/>
    <s v="Gia Pozzi - CJ"/>
    <s v="No adhiere Metodología"/>
    <d v="2020-05-18T16:43:00"/>
    <x v="0"/>
    <x v="0"/>
    <x v="0"/>
    <d v="2019-06-30T00:00:00"/>
    <d v="2019-08-19T00:00:00"/>
    <s v=""/>
    <s v="CJ Ejecutivos"/>
    <d v="1976-05-03T00:00:00"/>
    <s v="14458118-0"/>
    <x v="0"/>
    <n v="16.433333333333334"/>
    <n v="18.100000000000001"/>
    <n v="1.6666666666666667"/>
    <n v="18.100000000000001"/>
    <n v="0"/>
    <n v="44"/>
    <x v="0"/>
  </r>
  <r>
    <n v="7452"/>
    <s v="1101420591"/>
    <s v="Claudio"/>
    <s v="Barraza"/>
    <s v="Claudio Barraza - CJ"/>
    <s v="En Búsqueda"/>
    <d v="2020-10-22T19:08:00"/>
    <x v="1"/>
    <x v="1"/>
    <x v="1"/>
    <d v="2019-10-10T00:00:00"/>
    <d v="2019-10-23T00:00:00"/>
    <s v=""/>
    <s v="CJ Ejecutivos"/>
    <d v="1965-10-25T00:00:00"/>
    <s v="9664603-8"/>
    <x v="1"/>
    <n v="14.266666666666667"/>
    <n v="14.7"/>
    <n v="0.43333333333333335"/>
    <n v="14.7"/>
    <n v="0"/>
    <n v="55"/>
    <x v="1"/>
  </r>
  <r>
    <n v="7737"/>
    <s v="1195039183"/>
    <s v="Eduardo"/>
    <s v="Campino"/>
    <s v="Eduardo Campino- CJ"/>
    <s v="Con trabajo"/>
    <d v="2020-07-20T20:03:00"/>
    <x v="1"/>
    <x v="2"/>
    <x v="1"/>
    <d v="2019-10-30T00:00:00"/>
    <d v="2019-11-25T00:00:00"/>
    <d v="2020-07-27T00:00:00"/>
    <s v="CJ Ejecutivos"/>
    <d v="1977-08-24T00:00:00"/>
    <s v="8808500-0"/>
    <x v="1"/>
    <n v="8.1666666666666661"/>
    <n v="9.0333333333333332"/>
    <n v="0.8666666666666667"/>
    <n v="14.033333333333333"/>
    <n v="1"/>
    <n v="43"/>
    <x v="0"/>
  </r>
  <r>
    <n v="9113"/>
    <s v="874078929"/>
    <s v="Claudia"/>
    <s v="Alcaíno Bustamante"/>
    <s v="Claudia Alcaino - CJ"/>
    <s v="Con trabajo"/>
    <d v="2019-11-05T13:56:00"/>
    <x v="2"/>
    <x v="3"/>
    <x v="0"/>
    <d v="2019-06-30T00:00:00"/>
    <d v="2019-07-01T00:00:00"/>
    <d v="2019-11-01T00:00:00"/>
    <s v="CJ Ejecutivos"/>
    <d v="1969-05-15T00:00:00"/>
    <s v="7049924-k"/>
    <x v="0"/>
    <n v="4.0999999999999996"/>
    <n v="4.1333333333333337"/>
    <n v="3.3333333333333333E-2"/>
    <n v="18.100000000000001"/>
    <n v="1"/>
    <n v="51"/>
    <x v="1"/>
  </r>
  <r>
    <n v="11951"/>
    <s v="1393940221"/>
    <s v="Veronica"/>
    <s v="Gonzalez"/>
    <s v="Veronica Gonzalez"/>
    <s v="Con trabajo"/>
    <d v="2020-07-27T17:05:00"/>
    <x v="3"/>
    <x v="4"/>
    <x v="0"/>
    <d v="2019-03-03T00:00:00"/>
    <d v="2019-05-02T00:00:00"/>
    <d v="2020-08-01T00:00:00"/>
    <s v="CJ Ejecutivos"/>
    <d v="1968-07-06T00:00:00"/>
    <s v="10338157-6"/>
    <x v="0"/>
    <n v="15.233333333333333"/>
    <n v="17.233333333333334"/>
    <n v="2"/>
    <n v="22.066666666666666"/>
    <n v="1"/>
    <n v="52"/>
    <x v="1"/>
  </r>
  <r>
    <n v="18151"/>
    <s v="874078927"/>
    <s v="Sybil"/>
    <s v="Mac-Phail"/>
    <s v="Sybil Mac-Phail - CJ"/>
    <s v="Con trabajo"/>
    <d v="2020-05-22T18:34:00"/>
    <x v="4"/>
    <x v="3"/>
    <x v="0"/>
    <d v="2019-06-17T00:00:00"/>
    <d v="2019-07-01T00:00:00"/>
    <d v="2020-05-22T00:00:00"/>
    <s v="CJ Ejecutivos"/>
    <d v="1970-04-06T00:00:00"/>
    <s v="9906381-5"/>
    <x v="0"/>
    <n v="10.866666666666667"/>
    <n v="11.333333333333334"/>
    <n v="0.46666666666666667"/>
    <n v="18.533333333333335"/>
    <n v="1"/>
    <n v="50"/>
    <x v="1"/>
  </r>
  <r>
    <n v="23451"/>
    <s v="874078921"/>
    <s v="Dario"/>
    <s v="Bustos"/>
    <s v="Dario Bustos - CJ"/>
    <s v="Con trabajo"/>
    <d v="2019-09-06T20:46:00"/>
    <x v="3"/>
    <x v="5"/>
    <x v="0"/>
    <d v="2019-03-03T00:00:00"/>
    <d v="2019-06-03T00:00:00"/>
    <d v="2019-08-05T00:00:00"/>
    <s v="CJ Ejecutivos"/>
    <d v="1980-10-01T00:00:00"/>
    <s v="23002017-5"/>
    <x v="1"/>
    <n v="2.1"/>
    <n v="5.166666666666667"/>
    <n v="3.0666666666666669"/>
    <n v="22.066666666666666"/>
    <n v="1"/>
    <n v="40"/>
    <x v="0"/>
  </r>
  <r>
    <n v="23501"/>
    <s v="874071726"/>
    <s v="Pablo"/>
    <s v="Lara"/>
    <s v="Pablo  Lara - CJ"/>
    <s v="Con trabajo"/>
    <d v="2019-08-14T23:00:00"/>
    <x v="3"/>
    <x v="4"/>
    <x v="0"/>
    <d v="2019-04-30T00:00:00"/>
    <d v="2019-05-02T00:00:00"/>
    <d v="2019-08-03T00:00:00"/>
    <s v="CJ Ejecutivos"/>
    <d v="1968-05-13T00:00:00"/>
    <s v="8259291-1"/>
    <x v="1"/>
    <n v="3.1"/>
    <n v="3.1666666666666665"/>
    <n v="6.6666666666666666E-2"/>
    <n v="20.133333333333333"/>
    <n v="1"/>
    <n v="52"/>
    <x v="1"/>
  </r>
  <r>
    <n v="23551"/>
    <s v="874082094"/>
    <s v="Alvaro"/>
    <s v="Zavala"/>
    <s v="Alvaro Zavala - CJ"/>
    <s v="Con trabajo"/>
    <d v="2020-01-31T18:50:00"/>
    <x v="3"/>
    <x v="6"/>
    <x v="0"/>
    <d v="2019-04-30T00:00:00"/>
    <d v="2019-05-16T00:00:00"/>
    <d v="2020-01-31T00:00:00"/>
    <s v="CJ Ejecutivos"/>
    <d v="1982-09-10T00:00:00"/>
    <s v="15366278-9"/>
    <x v="1"/>
    <n v="8.6666666666666661"/>
    <n v="9.1999999999999993"/>
    <n v="0.53333333333333333"/>
    <n v="20.133333333333333"/>
    <n v="1"/>
    <n v="38"/>
    <x v="2"/>
  </r>
  <r>
    <n v="23601"/>
    <s v="874071718"/>
    <s v="Viviana"/>
    <s v="Paredes"/>
    <s v="Viviana Paredes - CJ"/>
    <s v="Con trabajo"/>
    <d v="2019-09-06T16:33:00"/>
    <x v="5"/>
    <x v="6"/>
    <x v="0"/>
    <d v="2019-05-03T00:00:00"/>
    <d v="2019-05-16T00:00:00"/>
    <d v="2019-09-01T00:00:00"/>
    <s v="CJ Ejecutivos"/>
    <d v="1960-01-19T00:00:00"/>
    <s v="8085877-9"/>
    <x v="0"/>
    <n v="3.6"/>
    <n v="4.0333333333333332"/>
    <n v="0.43333333333333335"/>
    <n v="20.033333333333335"/>
    <n v="1"/>
    <n v="60"/>
    <x v="3"/>
  </r>
  <r>
    <n v="23701"/>
    <s v="874065156"/>
    <s v="Alfonso"/>
    <s v="Viveros"/>
    <s v="Alfonso  Viveros - CJ"/>
    <s v="Con trabajo"/>
    <d v="2019-09-27T16:44:00"/>
    <x v="6"/>
    <x v="6"/>
    <x v="0"/>
    <d v="2019-04-30T00:00:00"/>
    <d v="2019-05-16T00:00:00"/>
    <d v="2019-09-27T00:00:00"/>
    <s v="CJ Ejecutivos"/>
    <d v="1966-12-02T00:00:00"/>
    <s v="7010978-6"/>
    <x v="1"/>
    <n v="4.4666666666666668"/>
    <n v="5"/>
    <n v="0.53333333333333333"/>
    <n v="20.133333333333333"/>
    <n v="1"/>
    <n v="54"/>
    <x v="1"/>
  </r>
  <r>
    <n v="24201"/>
    <s v="874071728"/>
    <s v="Patricio"/>
    <s v="Acevedo"/>
    <s v="Patricio Acevedo - CJ"/>
    <s v="Con trabajo"/>
    <d v="2020-01-16T18:19:00"/>
    <x v="7"/>
    <x v="7"/>
    <x v="0"/>
    <d v="2018-05-08T00:00:00"/>
    <d v="2019-04-15T00:00:00"/>
    <d v="2020-01-14T00:00:00"/>
    <s v="CJ Ejecutivos"/>
    <d v="1972-11-03T00:00:00"/>
    <s v="12476448-3"/>
    <x v="1"/>
    <n v="9.1333333333333329"/>
    <n v="20.533333333333335"/>
    <n v="11.4"/>
    <n v="32.033333333333331"/>
    <n v="1"/>
    <n v="48"/>
    <x v="0"/>
  </r>
  <r>
    <n v="24251"/>
    <s v="874075702"/>
    <s v="Marcelo"/>
    <s v="Hidalgo"/>
    <s v="Marcelo   Hidalgo - CJ"/>
    <s v="Proceso Activo"/>
    <d v="2020-10-07T13:35:00"/>
    <x v="8"/>
    <x v="7"/>
    <x v="0"/>
    <d v="2018-06-15T00:00:00"/>
    <d v="2019-04-15T00:00:00"/>
    <s v=""/>
    <s v="CJ Ejecutivos"/>
    <d v="1968-06-29T00:00:00"/>
    <s v="10675937-5"/>
    <x v="1"/>
    <n v="20.633333333333333"/>
    <n v="30.766666666666666"/>
    <n v="10.133333333333333"/>
    <n v="30.766666666666666"/>
    <n v="0"/>
    <n v="52"/>
    <x v="1"/>
  </r>
  <r>
    <n v="25001"/>
    <s v="874082099"/>
    <s v="Martin"/>
    <s v="Avaria"/>
    <s v="Martin  Avaria - CJ"/>
    <s v="Con trabajo"/>
    <d v="2020-01-03T16:05:00"/>
    <x v="3"/>
    <x v="5"/>
    <x v="0"/>
    <d v="2019-06-03T00:00:00"/>
    <d v="2019-06-03T00:00:00"/>
    <d v="2020-01-02T00:00:00"/>
    <s v="CJ Ejecutivos"/>
    <d v="1970-06-26T00:00:00"/>
    <s v="11605671-2"/>
    <x v="1"/>
    <n v="7.1"/>
    <n v="7.1"/>
    <n v="0"/>
    <n v="19"/>
    <n v="1"/>
    <n v="50"/>
    <x v="1"/>
  </r>
  <r>
    <n v="25801"/>
    <s v="874082095"/>
    <s v="Aldo"/>
    <s v="Signorelli"/>
    <s v="Aldo  Signorelli - CJ"/>
    <s v="Con trabajo"/>
    <d v="2019-11-25T11:45:00"/>
    <x v="3"/>
    <x v="5"/>
    <x v="0"/>
    <d v="2019-05-30T00:00:00"/>
    <d v="2019-06-03T00:00:00"/>
    <d v="2019-12-01T00:00:00"/>
    <s v="CJ Ejecutivos"/>
    <d v="1965-06-19T00:00:00"/>
    <s v="7014855-2"/>
    <x v="1"/>
    <n v="6.0333333333333332"/>
    <n v="6.166666666666667"/>
    <n v="0.13333333333333333"/>
    <n v="19.133333333333333"/>
    <n v="1"/>
    <n v="55"/>
    <x v="1"/>
  </r>
  <r>
    <n v="25851"/>
    <s v="874071716"/>
    <s v="Daniel"/>
    <s v="Lazo"/>
    <s v="Daniel Lazo  - CJ"/>
    <s v="Con trabajo"/>
    <d v="2019-10-22T16:09:00"/>
    <x v="3"/>
    <x v="6"/>
    <x v="0"/>
    <d v="2019-01-01T00:00:00"/>
    <d v="2019-05-16T00:00:00"/>
    <d v="2019-11-01T00:00:00"/>
    <s v="CJ Ejecutivos"/>
    <d v="1961-12-15T00:00:00"/>
    <s v="7018340-4"/>
    <x v="1"/>
    <n v="5.6333333333333337"/>
    <n v="10.133333333333333"/>
    <n v="4.5"/>
    <n v="24.1"/>
    <n v="1"/>
    <n v="59"/>
    <x v="1"/>
  </r>
  <r>
    <n v="26201"/>
    <s v="874075715"/>
    <s v="Mauricio"/>
    <s v="Moreno"/>
    <s v="Mauricio   Moreno - CJ"/>
    <s v="Con trabajo"/>
    <d v="2019-09-27T17:58:00"/>
    <x v="9"/>
    <x v="5"/>
    <x v="0"/>
    <d v="2019-03-30T00:00:00"/>
    <d v="2019-06-03T00:00:00"/>
    <d v="2019-10-07T00:00:00"/>
    <s v="CJ Ejecutivos"/>
    <d v="1967-07-01T00:00:00"/>
    <s v="9249739-9"/>
    <x v="1"/>
    <n v="4.2"/>
    <n v="6.3666666666666663"/>
    <n v="2.1666666666666665"/>
    <n v="21.166666666666668"/>
    <n v="1"/>
    <n v="53"/>
    <x v="1"/>
  </r>
  <r>
    <n v="26401"/>
    <s v="874082091"/>
    <s v="María Graciela"/>
    <s v="Breiding"/>
    <s v="María Graciela  Breiding - CJ"/>
    <s v="Con trabajo"/>
    <d v="2020-11-25T18:01:00"/>
    <x v="3"/>
    <x v="6"/>
    <x v="0"/>
    <d v="2019-01-04T00:00:00"/>
    <d v="2019-05-16T00:00:00"/>
    <d v="2020-11-26T00:00:00"/>
    <s v="CJ Ejecutivos"/>
    <d v="1974-12-20T00:00:00"/>
    <s v="10524046-5"/>
    <x v="0"/>
    <n v="18.666666666666668"/>
    <n v="23.066666666666666"/>
    <n v="4.4000000000000004"/>
    <n v="24"/>
    <n v="1"/>
    <n v="46"/>
    <x v="0"/>
  </r>
  <r>
    <n v="26451"/>
    <s v="874065149"/>
    <s v="Sergio"/>
    <s v="Calleja"/>
    <s v="Sergio  Calleja - CJ"/>
    <s v="Con trabajo"/>
    <d v="2020-12-01T21:52:00"/>
    <x v="10"/>
    <x v="6"/>
    <x v="1"/>
    <d v="2019-04-30T00:00:00"/>
    <d v="2019-05-16T00:00:00"/>
    <s v=""/>
    <s v="CJ Ejecutivos"/>
    <d v="1951-06-28T00:00:00"/>
    <s v="5100516-3"/>
    <x v="1"/>
    <n v="19.600000000000001"/>
    <n v="20.133333333333333"/>
    <n v="0.53333333333333333"/>
    <n v="20.133333333333333"/>
    <n v="0"/>
    <n v="69"/>
    <x v="3"/>
  </r>
  <r>
    <n v="26651"/>
    <s v="874078920"/>
    <s v="Maria Ana"/>
    <s v="Matthias"/>
    <s v="María Ana  Matthias - CJ"/>
    <s v="Proceso Activo"/>
    <d v="2020-08-06T13:33:00"/>
    <x v="11"/>
    <x v="5"/>
    <x v="1"/>
    <d v="2019-05-20T00:00:00"/>
    <d v="2019-06-03T00:00:00"/>
    <s v=""/>
    <s v="CJ Ejecutivos"/>
    <d v="1960-07-09T00:00:00"/>
    <s v="7027614-3"/>
    <x v="0"/>
    <n v="19"/>
    <n v="19.466666666666665"/>
    <n v="0.46666666666666667"/>
    <n v="19.466666666666665"/>
    <n v="0"/>
    <n v="60"/>
    <x v="3"/>
  </r>
  <r>
    <n v="26701"/>
    <s v="874075717"/>
    <s v="Roberto"/>
    <s v="Jiménez"/>
    <s v="Roberto   Jiménez - CJ"/>
    <s v="Con trabajo"/>
    <d v="2019-11-05T21:39:00"/>
    <x v="12"/>
    <x v="5"/>
    <x v="0"/>
    <d v="2018-11-01T00:00:00"/>
    <d v="2019-06-03T00:00:00"/>
    <d v="2019-11-05T00:00:00"/>
    <s v="CJ Ejecutivos"/>
    <d v="1972-04-07T00:00:00"/>
    <s v="10539919-7"/>
    <x v="1"/>
    <n v="5.166666666666667"/>
    <n v="12.3"/>
    <n v="7.1333333333333337"/>
    <n v="26.133333333333333"/>
    <n v="1"/>
    <n v="48"/>
    <x v="0"/>
  </r>
  <r>
    <n v="26751"/>
    <s v="874068712"/>
    <s v="Miguel"/>
    <s v="Jordán"/>
    <s v="Miguel Jordán  - CJ"/>
    <s v="Con trabajo"/>
    <d v="2019-12-06T14:30:00"/>
    <x v="13"/>
    <x v="7"/>
    <x v="0"/>
    <d v="2019-02-03T00:00:00"/>
    <d v="2019-04-15T00:00:00"/>
    <d v="2019-12-01T00:00:00"/>
    <s v="CJ Ejecutivos"/>
    <d v="1971-02-23T00:00:00"/>
    <s v="7312183-3"/>
    <x v="1"/>
    <n v="7.666666666666667"/>
    <n v="10.033333333333333"/>
    <n v="2.3666666666666667"/>
    <n v="23"/>
    <n v="1"/>
    <n v="49"/>
    <x v="0"/>
  </r>
  <r>
    <n v="27051"/>
    <s v="884349945"/>
    <s v="Enrique"/>
    <s v="Molina"/>
    <s v="Enrique Molina- CJ"/>
    <s v="Con trabajo"/>
    <d v="2019-12-13T12:41:00"/>
    <x v="14"/>
    <x v="7"/>
    <x v="0"/>
    <d v="2019-03-15T00:00:00"/>
    <d v="2019-04-15T00:00:00"/>
    <d v="2019-07-15T00:00:00"/>
    <s v="CJ Ejecutivos"/>
    <d v="1954-07-27T00:00:00"/>
    <s v="5788812-1"/>
    <x v="1"/>
    <n v="3.0333333333333332"/>
    <n v="4.0666666666666664"/>
    <n v="1.0333333333333334"/>
    <n v="21.666666666666668"/>
    <n v="1"/>
    <n v="66"/>
    <x v="3"/>
  </r>
  <r>
    <n v="27651"/>
    <s v="874071717"/>
    <s v="German"/>
    <s v="Dazzarola"/>
    <s v="German Dazzarola - CJ"/>
    <s v="Con trabajo"/>
    <d v="2019-12-20T15:04:00"/>
    <x v="15"/>
    <x v="3"/>
    <x v="0"/>
    <d v="2018-08-03T00:00:00"/>
    <d v="2019-07-01T00:00:00"/>
    <d v="2019-12-09T00:00:00"/>
    <s v="CJ Ejecutivos"/>
    <d v="1975-03-03T00:00:00"/>
    <s v="9063986-2"/>
    <x v="1"/>
    <n v="5.3666666666666663"/>
    <n v="16.433333333333334"/>
    <n v="11.066666666666666"/>
    <n v="29.133333333333333"/>
    <n v="1"/>
    <n v="45"/>
    <x v="0"/>
  </r>
  <r>
    <n v="27901"/>
    <s v="874071727"/>
    <s v="Alvaro"/>
    <s v="Villarroel"/>
    <s v="Alvaro  Villaroel - CJ"/>
    <s v="Con trabajo"/>
    <d v="2019-10-08T20:52:00"/>
    <x v="16"/>
    <x v="4"/>
    <x v="0"/>
    <d v="2017-07-04T00:00:00"/>
    <d v="2019-05-02T00:00:00"/>
    <d v="2019-10-08T00:00:00"/>
    <s v="CJ Ejecutivos"/>
    <d v="1979-11-13T00:00:00"/>
    <s v="14351396-3"/>
    <x v="1"/>
    <n v="5.3"/>
    <n v="27.533333333333335"/>
    <n v="22.233333333333334"/>
    <n v="42.3"/>
    <n v="1"/>
    <n v="41"/>
    <x v="0"/>
  </r>
  <r>
    <n v="28101"/>
    <s v="874065153"/>
    <s v="Juan Pablo"/>
    <s v="Garcia"/>
    <s v="Juan Pablo   Garcia - CJ"/>
    <s v="Con trabajo"/>
    <d v="2019-12-13T16:43:00"/>
    <x v="17"/>
    <x v="7"/>
    <x v="0"/>
    <d v="2019-04-15T00:00:00"/>
    <d v="2019-04-15T00:00:00"/>
    <d v="2019-12-01T00:00:00"/>
    <s v="CJ Ejecutivos"/>
    <d v="1975-06-27T00:00:00"/>
    <s v="12721531-6"/>
    <x v="1"/>
    <n v="7.666666666666667"/>
    <n v="7.666666666666667"/>
    <n v="0"/>
    <n v="20.633333333333333"/>
    <n v="1"/>
    <n v="45"/>
    <x v="0"/>
  </r>
  <r>
    <n v="29001"/>
    <s v="874068703"/>
    <s v="Pedro"/>
    <s v="Asenjo"/>
    <s v="Pedro  Asenjo  - CJ"/>
    <s v="No adhiere Metodología"/>
    <d v="2020-12-01T12:36:00"/>
    <x v="10"/>
    <x v="4"/>
    <x v="0"/>
    <d v="2019-04-05T00:00:00"/>
    <d v="2019-05-02T00:00:00"/>
    <s v=""/>
    <s v="CJ Ejecutivos"/>
    <d v="1963-09-10T00:00:00"/>
    <s v="9793350-2"/>
    <x v="1"/>
    <n v="20.066666666666666"/>
    <n v="20.966666666666665"/>
    <n v="0.9"/>
    <n v="20.966666666666665"/>
    <n v="0"/>
    <n v="57"/>
    <x v="1"/>
  </r>
  <r>
    <n v="29051"/>
    <s v="874082097"/>
    <s v="Danilo"/>
    <s v="Troncoso"/>
    <s v="Danilo  Troncoso - CJ"/>
    <s v="Con trabajo"/>
    <d v="2020-02-27T13:37:00"/>
    <x v="3"/>
    <x v="6"/>
    <x v="0"/>
    <d v="2018-10-20T00:00:00"/>
    <d v="2019-05-16T00:00:00"/>
    <d v="2020-02-25T00:00:00"/>
    <s v="CJ Ejecutivos"/>
    <d v="1960-12-11T00:00:00"/>
    <s v="7298846-9"/>
    <x v="1"/>
    <n v="9.5"/>
    <n v="16.433333333333334"/>
    <n v="6.9333333333333336"/>
    <n v="26.533333333333335"/>
    <n v="1"/>
    <n v="60"/>
    <x v="3"/>
  </r>
  <r>
    <n v="29501"/>
    <s v="1022349624"/>
    <s v="Fiona"/>
    <s v="MacLeay Coop"/>
    <s v="Fiona MacLeay - CJ"/>
    <s v="Con trabajo"/>
    <d v="2019-12-13T14:34:00"/>
    <x v="18"/>
    <x v="8"/>
    <x v="1"/>
    <d v="2019-08-03T00:00:00"/>
    <d v="2019-09-23T00:00:00"/>
    <d v="2020-01-02T00:00:00"/>
    <s v="CJ Ejecutivos"/>
    <d v="1972-01-29T00:00:00"/>
    <s v="9648239-6"/>
    <x v="0"/>
    <n v="3.3666666666666667"/>
    <n v="5.0666666666666664"/>
    <n v="1.7"/>
    <n v="16.966666666666665"/>
    <n v="1"/>
    <n v="48"/>
    <x v="0"/>
  </r>
  <r>
    <n v="31655"/>
    <s v="874068713"/>
    <s v="J ignacio"/>
    <s v="Beas"/>
    <s v="Ignacio Beas - CJ"/>
    <s v="En Búsqueda"/>
    <d v="2020-07-30T17:07:00"/>
    <x v="3"/>
    <x v="3"/>
    <x v="0"/>
    <d v="2018-06-30T00:00:00"/>
    <d v="2019-07-01T00:00:00"/>
    <s v=""/>
    <s v="CJ Ejecutivos"/>
    <d v="1970-08-11T00:00:00"/>
    <s v="10549295-2"/>
    <x v="1"/>
    <n v="18.066666666666666"/>
    <n v="30.266666666666666"/>
    <n v="12.2"/>
    <n v="30.266666666666666"/>
    <n v="0"/>
    <n v="50"/>
    <x v="1"/>
  </r>
  <r>
    <n v="32301"/>
    <s v="874068708"/>
    <s v="Rodrigo"/>
    <s v="Romo"/>
    <s v="Rodrigo Romo - CJ"/>
    <s v="Con trabajo"/>
    <d v="2019-10-09T14:15:00"/>
    <x v="3"/>
    <x v="4"/>
    <x v="0"/>
    <d v="2019-01-30T00:00:00"/>
    <d v="2019-05-02T00:00:00"/>
    <d v="2019-10-08T00:00:00"/>
    <s v="CJ Ejecutivos"/>
    <d v="1974-09-23T00:00:00"/>
    <s v="10808178-3"/>
    <x v="1"/>
    <n v="5.3"/>
    <n v="8.3666666666666671"/>
    <n v="3.0666666666666669"/>
    <n v="23.133333333333333"/>
    <n v="1"/>
    <n v="46"/>
    <x v="0"/>
  </r>
  <r>
    <n v="37101"/>
    <s v="874071724"/>
    <s v="Magdalena"/>
    <s v="Leon"/>
    <s v="Magdalena Leon - CJ"/>
    <s v="Con trabajo"/>
    <d v="2019-09-13T18:08:00"/>
    <x v="3"/>
    <x v="5"/>
    <x v="0"/>
    <d v="2019-05-01T00:00:00"/>
    <d v="2019-06-03T00:00:00"/>
    <d v="2019-09-01T00:00:00"/>
    <s v="CJ Ejecutivos"/>
    <d v="1978-03-06T00:00:00"/>
    <s v="13471862-5"/>
    <x v="0"/>
    <n v="3"/>
    <n v="4.0999999999999996"/>
    <n v="1.1000000000000001"/>
    <n v="20.100000000000001"/>
    <n v="1"/>
    <n v="42"/>
    <x v="0"/>
  </r>
  <r>
    <n v="37351"/>
    <s v="884521132"/>
    <s v="Francisco"/>
    <s v="Testor"/>
    <s v="Francisco Testor - CJ"/>
    <s v="Con trabajo"/>
    <d v="2020-08-21T16:40:00"/>
    <x v="3"/>
    <x v="7"/>
    <x v="0"/>
    <d v="2019-06-03T00:00:00"/>
    <d v="2019-04-15T00:00:00"/>
    <d v="2020-09-01T00:00:00"/>
    <s v="CJ Ejecutivos"/>
    <d v="1966-03-20T00:00:00"/>
    <s v="14524393-9"/>
    <x v="1"/>
    <n v="16.833333333333332"/>
    <n v="15.2"/>
    <n v="-1.6333333333333333"/>
    <n v="19"/>
    <n v="1"/>
    <n v="54"/>
    <x v="1"/>
  </r>
  <r>
    <n v="37751"/>
    <s v="874078917"/>
    <s v="Paolo"/>
    <s v="Solari"/>
    <s v="Paolo Solari - CJ"/>
    <s v="Con trabajo"/>
    <d v="2019-12-26T11:51:00"/>
    <x v="19"/>
    <x v="4"/>
    <x v="0"/>
    <d v="2019-01-03T00:00:00"/>
    <d v="2019-05-02T00:00:00"/>
    <d v="2019-12-24T00:00:00"/>
    <s v="CJ Ejecutivos"/>
    <d v="1973-08-08T00:00:00"/>
    <s v="9244418-k"/>
    <x v="1"/>
    <n v="7.8666666666666663"/>
    <n v="11.833333333333334"/>
    <n v="3.9666666666666668"/>
    <n v="24.033333333333335"/>
    <n v="1"/>
    <n v="47"/>
    <x v="0"/>
  </r>
  <r>
    <n v="39901"/>
    <s v="874068702"/>
    <s v="Yerko"/>
    <s v="Vuskovic"/>
    <s v="Yerko  Vuskovic - CJ"/>
    <s v="Con trabajo"/>
    <d v="2019-07-17T19:59:00"/>
    <x v="3"/>
    <x v="4"/>
    <x v="0"/>
    <d v="2019-02-28T00:00:00"/>
    <d v="2019-05-02T00:00:00"/>
    <d v="2019-06-01T00:00:00"/>
    <s v="CJ Ejecutivos"/>
    <d v="1969-10-22T00:00:00"/>
    <s v="9985882-6"/>
    <x v="1"/>
    <n v="1"/>
    <n v="3.1"/>
    <n v="2.1"/>
    <n v="22.166666666666668"/>
    <n v="1"/>
    <n v="51"/>
    <x v="1"/>
  </r>
  <r>
    <n v="46251"/>
    <s v="874068698"/>
    <s v="Claudio"/>
    <s v="Venegas"/>
    <s v="Claudio Venegas - CJ"/>
    <s v="Con trabajo"/>
    <d v="2020-01-17T11:50:00"/>
    <x v="20"/>
    <x v="3"/>
    <x v="0"/>
    <d v="2018-12-30T00:00:00"/>
    <d v="2019-07-01T00:00:00"/>
    <d v="2020-01-14T00:00:00"/>
    <s v="CJ Ejecutivos"/>
    <d v="1975-09-05T00:00:00"/>
    <s v="13025959-6"/>
    <x v="1"/>
    <n v="6.5666666666666664"/>
    <n v="12.666666666666666"/>
    <n v="6.1"/>
    <n v="24.166666666666668"/>
    <n v="1"/>
    <n v="45"/>
    <x v="0"/>
  </r>
  <r>
    <n v="46601"/>
    <s v="874071715"/>
    <s v="Cristian"/>
    <s v="Tupper"/>
    <s v="Cristian   Tupper - CJ"/>
    <s v="No adhiere Metodología"/>
    <d v="2020-12-01T12:42:00"/>
    <x v="21"/>
    <x v="6"/>
    <x v="0"/>
    <d v="2019-05-02T00:00:00"/>
    <d v="2019-05-16T00:00:00"/>
    <s v=""/>
    <s v="CJ Ejecutivos"/>
    <d v="1957-04-02T00:00:00"/>
    <s v="7016329-2"/>
    <x v="1"/>
    <n v="19.600000000000001"/>
    <n v="20.066666666666666"/>
    <n v="0.46666666666666667"/>
    <n v="20.066666666666666"/>
    <n v="0"/>
    <n v="63"/>
    <x v="3"/>
  </r>
  <r>
    <n v="47453"/>
    <s v="874068699"/>
    <s v="Sebastian"/>
    <s v="Victorero"/>
    <s v="Sebastian Victorero - CJ"/>
    <s v="Con trabajo"/>
    <d v="2019-07-17T20:00:00"/>
    <x v="3"/>
    <x v="4"/>
    <x v="0"/>
    <d v="2019-03-30T00:00:00"/>
    <d v="2019-05-02T00:00:00"/>
    <d v="2019-06-05T00:00:00"/>
    <s v="CJ Ejecutivos"/>
    <d v="1971-09-20T00:00:00"/>
    <s v="10566638-1"/>
    <x v="1"/>
    <n v="1.1333333333333333"/>
    <n v="2.2333333333333334"/>
    <n v="1.1000000000000001"/>
    <n v="21.166666666666668"/>
    <n v="1"/>
    <n v="49"/>
    <x v="0"/>
  </r>
  <r>
    <n v="47553"/>
    <s v="874075708"/>
    <s v="Pelayo"/>
    <s v="Figueroa"/>
    <s v="Pelayo Figueroa - CJ"/>
    <s v="Con trabajo"/>
    <d v="2019-08-27T13:39:00"/>
    <x v="22"/>
    <x v="3"/>
    <x v="1"/>
    <d v="2019-06-06T00:00:00"/>
    <d v="2019-07-01T00:00:00"/>
    <d v="2019-08-26T00:00:00"/>
    <s v="CJ Ejecutivos"/>
    <d v="1971-03-27T00:00:00"/>
    <s v="8734053-8"/>
    <x v="1"/>
    <n v="1.8666666666666667"/>
    <n v="2.7"/>
    <n v="0.83333333333333337"/>
    <n v="18.899999999999999"/>
    <n v="1"/>
    <n v="49"/>
    <x v="0"/>
  </r>
  <r>
    <n v="47555"/>
    <s v="874078926"/>
    <s v="María Cristina"/>
    <s v="De la Sotta"/>
    <s v="María Cristina De la Sotta - CJ"/>
    <s v="Con trabajo"/>
    <d v="2019-07-17T20:01:00"/>
    <x v="3"/>
    <x v="6"/>
    <x v="0"/>
    <d v="2019-04-20T00:00:00"/>
    <d v="2019-05-16T00:00:00"/>
    <d v="2019-06-17T00:00:00"/>
    <s v="CJ Ejecutivos"/>
    <d v="1966-07-01T00:00:00"/>
    <s v="9842456-3"/>
    <x v="0"/>
    <n v="1.0666666666666667"/>
    <n v="1.9333333333333333"/>
    <n v="0.8666666666666667"/>
    <n v="20.466666666666665"/>
    <n v="1"/>
    <n v="54"/>
    <x v="1"/>
  </r>
  <r>
    <n v="47601"/>
    <s v="874075704"/>
    <s v="Jose Francisco"/>
    <s v="Silva"/>
    <s v="Jose Francisco Silva - CJ"/>
    <s v="Con trabajo"/>
    <d v="2019-10-09T19:36:00"/>
    <x v="23"/>
    <x v="3"/>
    <x v="1"/>
    <d v="2019-05-15T00:00:00"/>
    <d v="2019-07-01T00:00:00"/>
    <d v="2019-10-09T00:00:00"/>
    <s v="CJ Ejecutivos"/>
    <d v="1965-07-21T00:00:00"/>
    <s v="7518691-6"/>
    <x v="1"/>
    <n v="3.3333333333333335"/>
    <n v="4.9000000000000004"/>
    <n v="1.5666666666666667"/>
    <n v="19.633333333333333"/>
    <n v="1"/>
    <n v="55"/>
    <x v="1"/>
  </r>
  <r>
    <n v="47801"/>
    <s v="874082102"/>
    <s v="Juan Eduardo"/>
    <s v="Infante"/>
    <s v="Juan Eduardo   Infante - CJ"/>
    <s v="Con trabajo"/>
    <d v="2019-07-22T19:39:00"/>
    <x v="1"/>
    <x v="6"/>
    <x v="1"/>
    <d v="2019-04-30T00:00:00"/>
    <d v="2019-05-16T00:00:00"/>
    <d v="2019-07-01T00:00:00"/>
    <s v="CJ Ejecutivos"/>
    <d v="1962-06-22T00:00:00"/>
    <s v="6920621-2"/>
    <x v="1"/>
    <n v="1.5333333333333334"/>
    <n v="2.0666666666666669"/>
    <n v="0.53333333333333333"/>
    <n v="20.133333333333333"/>
    <n v="1"/>
    <n v="58"/>
    <x v="1"/>
  </r>
  <r>
    <n v="48201"/>
    <s v="874071721"/>
    <s v="Juan Pablo"/>
    <s v="Vigneaux"/>
    <s v="Juan Pablo Vigneaux - CJ"/>
    <s v="Con trabajo"/>
    <d v="2019-09-26T20:46:00"/>
    <x v="3"/>
    <x v="3"/>
    <x v="0"/>
    <d v="2019-03-30T00:00:00"/>
    <d v="2019-07-01T00:00:00"/>
    <d v="2019-10-01T00:00:00"/>
    <s v="CJ Ejecutivos"/>
    <d v="1975-07-06T00:00:00"/>
    <s v="10845368-0"/>
    <x v="1"/>
    <n v="3.0666666666666669"/>
    <n v="6.166666666666667"/>
    <n v="3.1"/>
    <n v="21.166666666666668"/>
    <n v="1"/>
    <n v="45"/>
    <x v="0"/>
  </r>
  <r>
    <n v="48202"/>
    <s v="874075711"/>
    <s v="Rodrigo"/>
    <s v="Guzmán"/>
    <s v="Rodrigo  Guzman - CJ"/>
    <s v="Con trabajo"/>
    <d v="2020-08-20T14:45:00"/>
    <x v="24"/>
    <x v="4"/>
    <x v="0"/>
    <d v="2019-03-03T00:00:00"/>
    <d v="2019-05-02T00:00:00"/>
    <d v="2020-09-01T00:00:00"/>
    <s v="CJ Ejecutivos"/>
    <d v="1970-01-18T00:00:00"/>
    <s v="10705792-7"/>
    <x v="1"/>
    <n v="16.266666666666666"/>
    <n v="18.266666666666666"/>
    <n v="2"/>
    <n v="22.066666666666666"/>
    <n v="1"/>
    <n v="50"/>
    <x v="1"/>
  </r>
  <r>
    <n v="48301"/>
    <s v="874071722"/>
    <s v="Marcial"/>
    <s v="Larenas"/>
    <s v="Marcial Larenas - CJ"/>
    <s v="Con trabajo"/>
    <d v="2019-10-08T21:50:00"/>
    <x v="25"/>
    <x v="7"/>
    <x v="0"/>
    <d v="2019-01-02T00:00:00"/>
    <d v="2019-04-15T00:00:00"/>
    <d v="2019-10-08T00:00:00"/>
    <s v="CJ Ejecutivos"/>
    <d v="1975-10-06T00:00:00"/>
    <s v="12884408-2"/>
    <x v="1"/>
    <n v="5.8666666666666663"/>
    <n v="9.3000000000000007"/>
    <n v="3.4333333333333331"/>
    <n v="24.066666666666666"/>
    <n v="1"/>
    <n v="45"/>
    <x v="0"/>
  </r>
  <r>
    <n v="48453"/>
    <s v="874068706"/>
    <s v="Juan Pablo"/>
    <s v="Riveros"/>
    <s v="Juan Pablo  Riveros - CJ"/>
    <s v="Con trabajo"/>
    <d v="2019-08-14T22:58:00"/>
    <x v="26"/>
    <x v="7"/>
    <x v="0"/>
    <d v="2019-03-31T00:00:00"/>
    <d v="2019-04-15T00:00:00"/>
    <d v="2019-08-01T00:00:00"/>
    <s v="CJ Ejecutivos"/>
    <d v="1976-03-22T00:00:00"/>
    <s v="13040576-2"/>
    <x v="1"/>
    <n v="3.6"/>
    <n v="4.0999999999999996"/>
    <n v="0.5"/>
    <n v="21.133333333333333"/>
    <n v="1"/>
    <n v="44"/>
    <x v="0"/>
  </r>
  <r>
    <n v="48454"/>
    <s v="874075707"/>
    <s v="Roberto"/>
    <s v="Sepúlveda"/>
    <s v="Roberto  Sepúlveda - CJ"/>
    <s v="Con trabajo"/>
    <d v="2019-10-08T21:06:00"/>
    <x v="3"/>
    <x v="4"/>
    <x v="0"/>
    <d v="2018-03-01T00:00:00"/>
    <d v="2019-05-02T00:00:00"/>
    <d v="2019-10-08T00:00:00"/>
    <s v="CJ Ejecutivos"/>
    <d v="1980-07-29T00:00:00"/>
    <s v="13905219-6"/>
    <x v="1"/>
    <n v="5.3"/>
    <n v="19.533333333333335"/>
    <n v="14.233333333333333"/>
    <n v="34.299999999999997"/>
    <n v="1"/>
    <n v="40"/>
    <x v="0"/>
  </r>
  <r>
    <n v="48652"/>
    <s v="874068714"/>
    <s v="Milenka"/>
    <s v="Bacovic"/>
    <s v="Milenka Bacovic - CJ"/>
    <s v="Con trabajo"/>
    <d v="2019-07-23T19:21:00"/>
    <x v="3"/>
    <x v="5"/>
    <x v="0"/>
    <d v="2019-04-01T00:00:00"/>
    <d v="2019-06-03T00:00:00"/>
    <d v="2019-07-01T00:00:00"/>
    <s v="CJ Ejecutivos"/>
    <d v="1977-05-02T00:00:00"/>
    <s v="13218866-1"/>
    <x v="0"/>
    <n v="0.93333333333333335"/>
    <n v="3.0333333333333332"/>
    <n v="2.1"/>
    <n v="21.1"/>
    <n v="1"/>
    <n v="43"/>
    <x v="0"/>
  </r>
  <r>
    <n v="48751"/>
    <s v="874065154"/>
    <s v="Laura"/>
    <s v="Pasini"/>
    <s v="Laura Pasini - CJ"/>
    <s v="Con trabajo"/>
    <d v="2019-07-17T19:59:00"/>
    <x v="27"/>
    <x v="4"/>
    <x v="0"/>
    <d v="2018-12-30T00:00:00"/>
    <d v="2019-05-02T00:00:00"/>
    <d v="2019-05-15T00:00:00"/>
    <s v="CJ Ejecutivos"/>
    <d v="1982-08-12T00:00:00"/>
    <s v="15337961-0"/>
    <x v="0"/>
    <n v="0.43333333333333335"/>
    <n v="4.5333333333333332"/>
    <n v="4.0999999999999996"/>
    <n v="24.166666666666668"/>
    <n v="1"/>
    <n v="38"/>
    <x v="2"/>
  </r>
  <r>
    <n v="55251"/>
    <s v="893305673"/>
    <s v="Constanza"/>
    <s v="Ciccone"/>
    <s v="Constanza Ciccone - CJ"/>
    <s v="Con trabajo"/>
    <d v="2019-07-23T19:31:00"/>
    <x v="19"/>
    <x v="9"/>
    <x v="0"/>
    <d v="2019-07-01T00:00:00"/>
    <d v="2019-07-22T00:00:00"/>
    <d v="2019-08-02T00:00:00"/>
    <s v="CJ Ejecutivos"/>
    <d v="1963-08-21T00:00:00"/>
    <s v="10319624-8"/>
    <x v="0"/>
    <n v="0.36666666666666664"/>
    <n v="1.0666666666666667"/>
    <n v="0.7"/>
    <n v="18.066666666666666"/>
    <n v="1"/>
    <n v="57"/>
    <x v="1"/>
  </r>
  <r>
    <n v="55301"/>
    <s v="931526639"/>
    <s v="Pablo"/>
    <s v="Cereceda"/>
    <s v="Pablo Cereceda Pinto - CJ"/>
    <s v="Con trabajo"/>
    <d v="2020-03-26T18:00:00"/>
    <x v="23"/>
    <x v="1"/>
    <x v="1"/>
    <d v="2019-10-14T00:00:00"/>
    <d v="2019-10-21T00:00:00"/>
    <d v="2019-10-14T00:00:00"/>
    <s v="CJ Ejecutivos"/>
    <d v="1973-08-18T00:00:00"/>
    <s v="12442760-6"/>
    <x v="1"/>
    <n v="-0.23333333333333334"/>
    <n v="0"/>
    <n v="0.23333333333333334"/>
    <n v="14.566666666666666"/>
    <n v="1"/>
    <n v="47"/>
    <x v="0"/>
  </r>
  <r>
    <n v="55901"/>
    <s v="893315653"/>
    <s v="María Carolina"/>
    <s v="Parraguez"/>
    <s v="María Carolina Parraguez - CJ"/>
    <s v="Proceso Activo"/>
    <d v="2020-12-15T16:19:00"/>
    <x v="10"/>
    <x v="9"/>
    <x v="1"/>
    <d v="2019-08-30T00:00:00"/>
    <d v="2019-07-22T00:00:00"/>
    <s v=""/>
    <s v="CJ Ejecutivos"/>
    <d v="1975-05-09T00:00:00"/>
    <s v="10335473-0"/>
    <x v="0"/>
    <n v="17.366666666666667"/>
    <n v="16.066666666666666"/>
    <n v="-1.3"/>
    <n v="16.066666666666666"/>
    <n v="0"/>
    <n v="45"/>
    <x v="0"/>
  </r>
  <r>
    <n v="68401"/>
    <s v="874075722"/>
    <s v="Valeria"/>
    <s v="Ibarra"/>
    <s v="Valeria Ibarra - CJ"/>
    <s v="Con trabajo"/>
    <d v="2019-07-23T19:35:00"/>
    <x v="3"/>
    <x v="3"/>
    <x v="0"/>
    <d v="2019-06-01T00:00:00"/>
    <d v="2019-07-01T00:00:00"/>
    <d v="2019-07-26T00:00:00"/>
    <s v="CJ Ejecutivos"/>
    <d v="1971-10-10T00:00:00"/>
    <s v="8648019-0"/>
    <x v="0"/>
    <n v="0.83333333333333337"/>
    <n v="1.8333333333333333"/>
    <n v="1"/>
    <n v="19.066666666666666"/>
    <n v="1"/>
    <n v="49"/>
    <x v="0"/>
  </r>
  <r>
    <n v="70401"/>
    <s v="920439768"/>
    <s v="Arturo"/>
    <s v="Perez"/>
    <s v="Arturo Perez - CJ"/>
    <s v="Con trabajo"/>
    <d v="2020-03-03T21:13:00"/>
    <x v="28"/>
    <x v="9"/>
    <x v="1"/>
    <d v="2019-08-30T00:00:00"/>
    <d v="2019-07-22T00:00:00"/>
    <d v="2020-03-09T00:00:00"/>
    <s v="CJ Ejecutivos"/>
    <d v="1961-03-15T00:00:00"/>
    <s v="9159570-2"/>
    <x v="1"/>
    <n v="7.7"/>
    <n v="6.4"/>
    <n v="-1.3"/>
    <n v="16.066666666666666"/>
    <n v="1"/>
    <n v="59"/>
    <x v="1"/>
  </r>
  <r>
    <n v="70451"/>
    <s v="920454790"/>
    <s v="Rafael"/>
    <s v="Israel"/>
    <s v="Rafael Israel - CJ"/>
    <s v="En Búsqueda"/>
    <d v="2020-05-18T16:53:00"/>
    <x v="3"/>
    <x v="9"/>
    <x v="0"/>
    <d v="2019-04-04T00:00:00"/>
    <d v="2019-07-22T00:00:00"/>
    <s v=""/>
    <s v="CJ Ejecutivos"/>
    <d v="1965-06-19T00:00:00"/>
    <s v="7148525-0"/>
    <x v="1"/>
    <n v="17.366666666666667"/>
    <n v="21"/>
    <n v="3.6333333333333333"/>
    <n v="21"/>
    <n v="0"/>
    <n v="55"/>
    <x v="1"/>
  </r>
  <r>
    <n v="70901"/>
    <s v="923091654"/>
    <s v="Carlos"/>
    <s v="Garrido"/>
    <s v="Carlos Garrido - CJ"/>
    <s v="En Búsqueda"/>
    <d v="2020-06-18T15:44:00"/>
    <x v="10"/>
    <x v="0"/>
    <x v="1"/>
    <d v="2019-06-30T00:00:00"/>
    <d v="2019-08-19T00:00:00"/>
    <s v=""/>
    <s v="CJ Ejecutivos"/>
    <d v="1953-04-26T00:00:00"/>
    <s v="7264436-0"/>
    <x v="1"/>
    <n v="16.433333333333334"/>
    <n v="18.100000000000001"/>
    <n v="1.6666666666666667"/>
    <n v="18.100000000000001"/>
    <n v="0"/>
    <n v="67"/>
    <x v="3"/>
  </r>
  <r>
    <n v="72201"/>
    <s v="937445700"/>
    <s v="Iván"/>
    <s v="Vera Valencia"/>
    <s v="Iván Vera Valencia - CJ"/>
    <s v="Con trabajo"/>
    <d v="2019-08-27T13:39:00"/>
    <x v="1"/>
    <x v="0"/>
    <x v="1"/>
    <d v="2019-05-02T00:00:00"/>
    <d v="2019-08-19T00:00:00"/>
    <d v="2019-09-01T00:00:00"/>
    <s v="CJ Ejecutivos"/>
    <d v="1969-04-07T00:00:00"/>
    <s v="10.399.646-5"/>
    <x v="1"/>
    <n v="0.43333333333333335"/>
    <n v="4.0666666666666664"/>
    <n v="3.6333333333333333"/>
    <n v="20.066666666666666"/>
    <n v="1"/>
    <n v="51"/>
    <x v="1"/>
  </r>
  <r>
    <n v="72801"/>
    <s v="931057955"/>
    <s v="Julio"/>
    <s v="Orrego"/>
    <s v="Julio Orrego Miranda - CJ"/>
    <s v="Con trabajo"/>
    <d v="2019-12-02T16:19:00"/>
    <x v="1"/>
    <x v="0"/>
    <x v="1"/>
    <d v="2019-08-01T00:00:00"/>
    <d v="2019-08-19T00:00:00"/>
    <d v="2019-12-05T00:00:00"/>
    <s v="CJ Ejecutivos"/>
    <d v="1974-12-25T00:00:00"/>
    <s v="12911694-3"/>
    <x v="1"/>
    <n v="3.6"/>
    <n v="4.2"/>
    <n v="0.6"/>
    <n v="17.033333333333335"/>
    <n v="1"/>
    <n v="45"/>
    <x v="0"/>
  </r>
  <r>
    <n v="73351"/>
    <s v="931583612"/>
    <s v="Gonzalo"/>
    <s v="Cortés"/>
    <s v="Gonzalo Cortes - CJ"/>
    <s v="En Búsqueda"/>
    <d v="2020-11-19T19:17:00"/>
    <x v="29"/>
    <x v="2"/>
    <x v="1"/>
    <d v="2019-03-03T00:00:00"/>
    <d v="2019-11-25T00:00:00"/>
    <s v=""/>
    <s v="CJ Ejecutivos"/>
    <d v="1959-09-22T00:00:00"/>
    <s v="7983832-2"/>
    <x v="1"/>
    <n v="13.166666666666666"/>
    <n v="22.066666666666666"/>
    <n v="8.9"/>
    <n v="22.066666666666666"/>
    <n v="0"/>
    <n v="61"/>
    <x v="3"/>
  </r>
  <r>
    <n v="73401"/>
    <s v="931584204"/>
    <s v="Claudia"/>
    <s v="Tapia"/>
    <s v="Claudia Tapia Sanhueza - CJ"/>
    <s v="Con trabajo"/>
    <d v="2020-06-23T19:55:00"/>
    <x v="30"/>
    <x v="0"/>
    <x v="0"/>
    <d v="2019-08-30T00:00:00"/>
    <d v="2019-08-19T00:00:00"/>
    <d v="2020-07-07T00:00:00"/>
    <s v="CJ Ejecutivos"/>
    <d v="1971-08-04T00:00:00"/>
    <s v="11.809.265-1"/>
    <x v="0"/>
    <n v="10.766666666666667"/>
    <n v="10.4"/>
    <n v="-0.36666666666666664"/>
    <n v="16.066666666666666"/>
    <n v="1"/>
    <n v="49"/>
    <x v="0"/>
  </r>
  <r>
    <n v="74651"/>
    <s v="937416700"/>
    <s v="Luis"/>
    <s v="Carranza"/>
    <s v="Luis Carranza - CJ"/>
    <s v="Con trabajo"/>
    <d v="2019-12-06T14:32:00"/>
    <x v="31"/>
    <x v="0"/>
    <x v="1"/>
    <d v="2019-07-01T00:00:00"/>
    <d v="2019-08-19T00:00:00"/>
    <d v="2019-12-04T00:00:00"/>
    <s v="CJ Ejecutivos"/>
    <d v="1967-10-10T00:00:00"/>
    <s v="25.189.824-3"/>
    <x v="1"/>
    <n v="3.5666666666666669"/>
    <n v="5.2"/>
    <n v="1.6333333333333333"/>
    <n v="18.066666666666666"/>
    <n v="1"/>
    <n v="53"/>
    <x v="1"/>
  </r>
  <r>
    <n v="74701"/>
    <s v="937391046"/>
    <s v="Fiorella"/>
    <s v="Cagliostro"/>
    <s v="Fiorella Cagliostro - CJ"/>
    <s v="Con trabajo"/>
    <d v="2019-10-30T20:17:00"/>
    <x v="31"/>
    <x v="0"/>
    <x v="1"/>
    <d v="2019-07-01T00:00:00"/>
    <d v="2019-08-19T00:00:00"/>
    <d v="2019-11-01T00:00:00"/>
    <s v="CJ Ejecutivos"/>
    <d v="1978-05-18T00:00:00"/>
    <s v="10365686-9"/>
    <x v="0"/>
    <n v="2.4666666666666668"/>
    <n v="4.0999999999999996"/>
    <n v="1.6333333333333333"/>
    <n v="18.066666666666666"/>
    <n v="1"/>
    <n v="42"/>
    <x v="0"/>
  </r>
  <r>
    <n v="75851"/>
    <s v="942946776"/>
    <s v="Juan Carlos "/>
    <s v="Novoa"/>
    <s v="Juan Carlos Novoa - CJ"/>
    <s v="Con trabajo"/>
    <d v="2019-11-05T16:39:00"/>
    <x v="32"/>
    <x v="1"/>
    <x v="1"/>
    <d v="2019-08-01T00:00:00"/>
    <d v="2019-10-23T00:00:00"/>
    <d v="2019-11-05T00:00:00"/>
    <s v="CJ Ejecutivos"/>
    <d v="1963-05-20T00:00:00"/>
    <s v="8376598-4"/>
    <x v="1"/>
    <n v="0.43333333333333335"/>
    <n v="3.2"/>
    <n v="2.7666666666666666"/>
    <n v="17.033333333333335"/>
    <n v="1"/>
    <n v="57"/>
    <x v="1"/>
  </r>
  <r>
    <n v="81801"/>
    <s v="937390420"/>
    <s v="Claudio"/>
    <s v="Pinto"/>
    <s v="Claudio Pinto Muñoz - CJ"/>
    <s v="Proceso Activo"/>
    <d v="2020-11-26T12:39:00"/>
    <x v="11"/>
    <x v="0"/>
    <x v="1"/>
    <d v="2019-07-30T00:00:00"/>
    <d v="2019-08-19T00:00:00"/>
    <s v=""/>
    <s v="CJ Ejecutivos"/>
    <d v="1967-06-10T00:00:00"/>
    <s v="10104078-k"/>
    <x v="1"/>
    <n v="16.433333333333334"/>
    <n v="17.100000000000001"/>
    <n v="0.66666666666666663"/>
    <n v="17.100000000000001"/>
    <n v="0"/>
    <n v="53"/>
    <x v="1"/>
  </r>
  <r>
    <n v="85851"/>
    <s v="1021027461"/>
    <s v="Asher"/>
    <s v="Robbins"/>
    <s v="Asher Robbins - CJ"/>
    <s v="Con trabajo"/>
    <d v="2020-01-09T14:39:00"/>
    <x v="33"/>
    <x v="8"/>
    <x v="0"/>
    <d v="2019-08-15T00:00:00"/>
    <d v="2019-09-23T00:00:00"/>
    <d v="2020-01-09T00:00:00"/>
    <s v="CJ Ejecutivos"/>
    <d v="1964-07-20T00:00:00"/>
    <s v="8666808-4"/>
    <x v="1"/>
    <n v="3.6"/>
    <n v="4.9000000000000004"/>
    <n v="1.3"/>
    <n v="16.566666666666666"/>
    <n v="1"/>
    <n v="56"/>
    <x v="1"/>
  </r>
  <r>
    <n v="90901"/>
    <s v="1021010202"/>
    <s v="Luis"/>
    <s v="Valdés Figueroa"/>
    <s v="Luis Valdés Figueroa - CJ"/>
    <s v="En Asesoria"/>
    <d v="2020-06-09T20:43:00"/>
    <x v="29"/>
    <x v="8"/>
    <x v="1"/>
    <d v="2019-08-03T00:00:00"/>
    <d v="2019-09-23T00:00:00"/>
    <s v=""/>
    <s v="CJ Ejecutivos"/>
    <d v="1976-06-24T00:00:00"/>
    <s v="13061402-7"/>
    <x v="1"/>
    <n v="15.266666666666667"/>
    <n v="16.966666666666665"/>
    <n v="1.7"/>
    <n v="16.966666666666665"/>
    <n v="0"/>
    <n v="44"/>
    <x v="0"/>
  </r>
  <r>
    <n v="90951"/>
    <s v="1022347150"/>
    <s v="Juan"/>
    <s v="Lizama"/>
    <s v="Juan Lizama López - CJ"/>
    <s v="Con trabajo"/>
    <d v="2020-11-18T19:40:00"/>
    <x v="34"/>
    <x v="8"/>
    <x v="0"/>
    <d v="2019-08-30T00:00:00"/>
    <d v="2019-09-23T00:00:00"/>
    <d v="2020-11-18T00:00:00"/>
    <s v="CJ Ejecutivos"/>
    <d v="1972-12-28T00:00:00"/>
    <s v="12454471-8"/>
    <x v="1"/>
    <n v="14.066666666666666"/>
    <n v="14.866666666666667"/>
    <n v="0.8"/>
    <n v="16.066666666666666"/>
    <n v="1"/>
    <n v="47"/>
    <x v="0"/>
  </r>
  <r>
    <n v="91001"/>
    <s v="1023127220"/>
    <s v="Juan Carlos"/>
    <s v="Oporto Díaz"/>
    <s v="Juan Carlos Oporto Díaz - CJ"/>
    <s v="Con trabajo"/>
    <d v="2020-03-13T14:16:00"/>
    <x v="35"/>
    <x v="8"/>
    <x v="1"/>
    <d v="2019-09-03T00:00:00"/>
    <d v="2019-09-23T00:00:00"/>
    <d v="2020-03-16T00:00:00"/>
    <s v="CJ Ejecutivos"/>
    <d v="1974-06-04T00:00:00"/>
    <s v="10672438-5"/>
    <x v="1"/>
    <n v="5.833333333333333"/>
    <n v="6.5"/>
    <n v="0.66666666666666663"/>
    <n v="15.933333333333334"/>
    <n v="1"/>
    <n v="46"/>
    <x v="0"/>
  </r>
  <r>
    <n v="91051"/>
    <s v="1022346454"/>
    <s v="Patricio"/>
    <s v="Fernández"/>
    <s v="Patricio Fernández Díaz - CJ"/>
    <s v="En Búsqueda"/>
    <d v="2020-10-01T17:10:00"/>
    <x v="28"/>
    <x v="8"/>
    <x v="1"/>
    <d v="2019-08-02T00:00:00"/>
    <d v="2019-09-23T00:00:00"/>
    <s v=""/>
    <s v="CJ Ejecutivos"/>
    <d v="1959-03-11T00:00:00"/>
    <s v="7521174-0"/>
    <x v="1"/>
    <n v="15.266666666666667"/>
    <n v="17"/>
    <n v="1.7333333333333334"/>
    <n v="17"/>
    <n v="0"/>
    <n v="61"/>
    <x v="3"/>
  </r>
  <r>
    <n v="91101"/>
    <s v="1021037218"/>
    <s v="Paula"/>
    <s v="Nazar Zaror"/>
    <s v="Paula Nazar Zaror - CJ"/>
    <s v="Con trabajo"/>
    <d v="2019-11-08T18:21:00"/>
    <x v="36"/>
    <x v="8"/>
    <x v="1"/>
    <d v="2019-09-15T00:00:00"/>
    <d v="2019-09-23T00:00:00"/>
    <d v="2019-11-01T00:00:00"/>
    <s v="CJ Ejecutivos"/>
    <d v="1967-12-13T00:00:00"/>
    <s v="7672536-5"/>
    <x v="0"/>
    <n v="1.3"/>
    <n v="1.5666666666666667"/>
    <n v="0.26666666666666666"/>
    <n v="15.533333333333333"/>
    <n v="1"/>
    <n v="53"/>
    <x v="1"/>
  </r>
  <r>
    <n v="91151"/>
    <s v="1023156228"/>
    <s v="Roberto"/>
    <s v="Mora Gonzalez"/>
    <s v="Roberto Mora Gonzalez - CJ"/>
    <s v="Con trabajo"/>
    <d v="2019-10-04T20:08:00"/>
    <x v="37"/>
    <x v="8"/>
    <x v="0"/>
    <d v="2019-07-01T00:00:00"/>
    <d v="2019-09-23T00:00:00"/>
    <d v="2019-10-24T00:00:00"/>
    <s v="CJ Ejecutivos"/>
    <d v="1975-10-06T00:00:00"/>
    <s v="12776713-0"/>
    <x v="1"/>
    <n v="1.0333333333333334"/>
    <n v="3.8333333333333335"/>
    <n v="2.8"/>
    <n v="18.066666666666666"/>
    <n v="1"/>
    <n v="45"/>
    <x v="0"/>
  </r>
  <r>
    <n v="91201"/>
    <s v="1023156257"/>
    <s v="Danielle"/>
    <s v="Najdmabadi"/>
    <s v="Danielle Najdmabadi - CJ"/>
    <s v="Con trabajo"/>
    <d v="2019-11-21T20:39:00"/>
    <x v="36"/>
    <x v="8"/>
    <x v="1"/>
    <d v="2019-09-15T00:00:00"/>
    <d v="2019-09-23T00:00:00"/>
    <d v="2019-11-20T00:00:00"/>
    <s v="CJ Ejecutivos"/>
    <d v="1985-02-09T00:00:00"/>
    <s v="25099954-2"/>
    <x v="0"/>
    <n v="1.9333333333333333"/>
    <n v="2.2000000000000002"/>
    <n v="0.26666666666666666"/>
    <n v="15.533333333333333"/>
    <n v="1"/>
    <n v="35"/>
    <x v="2"/>
  </r>
  <r>
    <n v="95851"/>
    <s v="1099530121"/>
    <s v="Katerina"/>
    <s v="Alarcón"/>
    <s v="Katerina Alarcón - CJ"/>
    <s v="No adhiere Metodología"/>
    <d v="2020-05-18T16:42:00"/>
    <x v="1"/>
    <x v="1"/>
    <x v="1"/>
    <d v="2019-10-23T00:00:00"/>
    <d v="2019-10-23T00:00:00"/>
    <s v=""/>
    <s v="CJ Ejecutivos"/>
    <d v="1972-11-30T00:00:00"/>
    <s v="10698055-1"/>
    <x v="0"/>
    <n v="14.266666666666667"/>
    <n v="14.266666666666667"/>
    <n v="0"/>
    <n v="14.266666666666667"/>
    <n v="0"/>
    <n v="48"/>
    <x v="0"/>
  </r>
  <r>
    <n v="103151"/>
    <s v="1099527397"/>
    <s v="Patricio"/>
    <s v="Silva"/>
    <s v="Patricio Silva Barroilhet - CJ"/>
    <s v="Proceso Activo"/>
    <d v="2020-11-12T18:52:00"/>
    <x v="38"/>
    <x v="1"/>
    <x v="1"/>
    <d v="2019-09-03T00:00:00"/>
    <d v="2019-10-23T00:00:00"/>
    <s v=""/>
    <s v="CJ Ejecutivos"/>
    <d v="1962-09-24T00:00:00"/>
    <s v="7007766-3"/>
    <x v="1"/>
    <n v="14.266666666666667"/>
    <n v="15.933333333333334"/>
    <n v="1.6666666666666667"/>
    <n v="15.933333333333334"/>
    <n v="0"/>
    <n v="58"/>
    <x v="1"/>
  </r>
  <r>
    <n v="103201"/>
    <s v="1099527878"/>
    <s v="Javier"/>
    <s v="Silva"/>
    <s v="Javier Silva - CJ"/>
    <s v="Con trabajo"/>
    <d v="2019-12-13T14:37:00"/>
    <x v="23"/>
    <x v="1"/>
    <x v="1"/>
    <d v="2019-10-15T00:00:00"/>
    <d v="2019-10-23T00:00:00"/>
    <d v="2019-11-15T00:00:00"/>
    <s v="CJ Ejecutivos"/>
    <d v="1974-04-20T00:00:00"/>
    <s v="107296034"/>
    <x v="1"/>
    <n v="0.76666666666666672"/>
    <n v="1.0333333333333334"/>
    <n v="0.26666666666666666"/>
    <n v="14.533333333333333"/>
    <n v="1"/>
    <n v="46"/>
    <x v="0"/>
  </r>
  <r>
    <n v="103251"/>
    <s v="1099186350"/>
    <s v="Boris"/>
    <s v="Gutierrez"/>
    <s v="Boris Gutierrez - CJ"/>
    <s v="Con trabajo"/>
    <d v="2020-01-29T14:09:00"/>
    <x v="3"/>
    <x v="1"/>
    <x v="0"/>
    <d v="2019-09-15T00:00:00"/>
    <d v="2019-10-29T00:00:00"/>
    <d v="2020-02-10T00:00:00"/>
    <s v="CJ Ejecutivos"/>
    <d v="1980-11-12T00:00:00"/>
    <s v="14191316-6"/>
    <x v="1"/>
    <n v="3.4666666666666668"/>
    <n v="4.9333333333333336"/>
    <n v="1.4666666666666666"/>
    <n v="15.533333333333333"/>
    <n v="1"/>
    <n v="40"/>
    <x v="0"/>
  </r>
  <r>
    <n v="105001"/>
    <s v="1101593961"/>
    <s v="Patricia"/>
    <s v="Fernandez"/>
    <s v="Patricia Fernandez - CJ"/>
    <s v="Proceso Activo"/>
    <d v="2020-08-06T13:33:00"/>
    <x v="3"/>
    <x v="1"/>
    <x v="0"/>
    <d v="2019-06-30T00:00:00"/>
    <d v="2019-10-23T00:00:00"/>
    <s v=""/>
    <s v="CJ Ejecutivos"/>
    <d v="1974-07-31T00:00:00"/>
    <s v="10084754-k"/>
    <x v="0"/>
    <n v="14.266666666666667"/>
    <n v="18.100000000000001"/>
    <n v="3.8333333333333335"/>
    <n v="18.100000000000001"/>
    <n v="0"/>
    <n v="46"/>
    <x v="0"/>
  </r>
  <r>
    <n v="218551"/>
    <s v="1194952764"/>
    <s v="Sebastían"/>
    <s v="Alcaín"/>
    <s v="Sebastían Alcaín - CJ"/>
    <s v="Con trabajo"/>
    <d v="2020-01-31T18:51:00"/>
    <x v="11"/>
    <x v="2"/>
    <x v="1"/>
    <d v="2019-09-03T00:00:00"/>
    <d v="2019-11-25T00:00:00"/>
    <d v="2020-01-31T00:00:00"/>
    <s v="CJ Ejecutivos"/>
    <d v="1977-01-29T00:00:00"/>
    <s v="240600048"/>
    <x v="1"/>
    <n v="2.2333333333333334"/>
    <n v="5"/>
    <n v="2.7666666666666666"/>
    <n v="15.933333333333334"/>
    <n v="1"/>
    <n v="43"/>
    <x v="0"/>
  </r>
  <r>
    <n v="218651"/>
    <s v="1194952760"/>
    <s v="GUILLERMO"/>
    <s v="CALDERON"/>
    <s v="Guillermo Calderón - CJ"/>
    <s v="En Asesoria"/>
    <d v="2020-08-27T17:22:00"/>
    <x v="31"/>
    <x v="2"/>
    <x v="1"/>
    <d v="2019-10-01T00:00:00"/>
    <d v="2019-11-25T00:00:00"/>
    <s v=""/>
    <s v="CJ Ejecutivos"/>
    <d v="1959-11-11T00:00:00"/>
    <s v="8827128-9"/>
    <x v="1"/>
    <n v="13.166666666666666"/>
    <n v="15"/>
    <n v="1.8333333333333333"/>
    <n v="15"/>
    <n v="0"/>
    <n v="61"/>
    <x v="3"/>
  </r>
  <r>
    <n v="285351"/>
    <s v="1194951615"/>
    <s v="Martha Nelly"/>
    <s v="Salazar Vargas"/>
    <s v="Marta Salazar - CJ"/>
    <s v="Con trabajo"/>
    <d v="2020-12-01T21:37:00"/>
    <x v="1"/>
    <x v="2"/>
    <x v="1"/>
    <d v="2019-11-01T00:00:00"/>
    <d v="2019-11-25T00:00:00"/>
    <d v="2020-12-01T00:00:00"/>
    <s v="CJ Ejecutivos"/>
    <d v="1967-04-11T00:00:00"/>
    <s v="14758139-4"/>
    <x v="0"/>
    <n v="12.4"/>
    <n v="13.2"/>
    <n v="0.8"/>
    <n v="13.966666666666667"/>
    <n v="1"/>
    <n v="53"/>
    <x v="1"/>
  </r>
  <r>
    <n v="288351"/>
    <s v="1240375650"/>
    <s v="Sebastián"/>
    <s v="Roessler"/>
    <s v="Sebastian Roessler- CJ"/>
    <s v="En Búsqueda"/>
    <d v="2020-06-18T15:46:00"/>
    <x v="1"/>
    <x v="2"/>
    <x v="1"/>
    <d v="2019-06-06T00:00:00"/>
    <d v="2019-11-25T00:00:00"/>
    <s v=""/>
    <s v="CJ Ejecutivos"/>
    <d v="1978-09-01T00:00:00"/>
    <s v="13435201-9"/>
    <x v="1"/>
    <n v="13.166666666666666"/>
    <n v="18.899999999999999"/>
    <n v="5.7333333333333334"/>
    <n v="18.899999999999999"/>
    <n v="0"/>
    <n v="42"/>
    <x v="0"/>
  </r>
  <r>
    <n v="315501"/>
    <s v="1700646135"/>
    <s v="Francisco"/>
    <s v="De Pablo"/>
    <s v="Francisco De Pablo - CJ"/>
    <s v="Franquicias o Independientes"/>
    <d v="2020-09-03T19:46:00"/>
    <x v="1"/>
    <x v="10"/>
    <x v="1"/>
    <d v="2019-02-28T00:00:00"/>
    <d v="2020-03-16T00:00:00"/>
    <s v=""/>
    <s v="CJ Ejecutivos"/>
    <d v="1972-11-13T00:00:00"/>
    <s v="12265592-k"/>
    <x v="1"/>
    <n v="9.4333333333333336"/>
    <n v="22.166666666666668"/>
    <n v="12.733333333333333"/>
    <n v="22.166666666666668"/>
    <n v="0"/>
    <n v="48"/>
    <x v="0"/>
  </r>
  <r>
    <n v="321601"/>
    <s v="1244554659"/>
    <s v="Javier"/>
    <s v="Fernandez"/>
    <s v="Javier Fernández - CJ"/>
    <s v="En Búsqueda"/>
    <d v="2020-07-22T12:13:00"/>
    <x v="28"/>
    <x v="11"/>
    <x v="1"/>
    <d v="2019-12-01T00:00:00"/>
    <d v="2019-12-16T00:00:00"/>
    <s v=""/>
    <s v="CJ Ejecutivos"/>
    <d v="1964-01-17T00:00:00"/>
    <s v="7766953-1"/>
    <x v="1"/>
    <n v="12.466666666666667"/>
    <n v="12.966666666666667"/>
    <n v="0.5"/>
    <n v="12.966666666666667"/>
    <n v="0"/>
    <n v="56"/>
    <x v="1"/>
  </r>
  <r>
    <n v="396651"/>
    <s v="1240328847"/>
    <s v="JosÃ©"/>
    <s v="Agurto"/>
    <s v="Jose Luis Agurto - CJ"/>
    <s v="Con trabajo"/>
    <d v="2020-11-11T20:11:00"/>
    <x v="22"/>
    <x v="11"/>
    <x v="1"/>
    <d v="2019-11-30T00:00:00"/>
    <d v="2019-12-16T00:00:00"/>
    <d v="2020-11-13T00:00:00"/>
    <s v="CJ Ejecutivos"/>
    <d v="1972-08-24T00:00:00"/>
    <s v="12226714-8"/>
    <x v="1"/>
    <n v="11.1"/>
    <n v="11.633333333333333"/>
    <n v="0.53333333333333333"/>
    <n v="13"/>
    <n v="1"/>
    <n v="48"/>
    <x v="0"/>
  </r>
  <r>
    <n v="396701"/>
    <s v="1240350999"/>
    <s v="Paula"/>
    <s v="Gonzalez"/>
    <s v="Paula Gonzalez - CJ"/>
    <s v="Con trabajo"/>
    <d v="2020-05-14T19:03:00"/>
    <x v="22"/>
    <x v="11"/>
    <x v="1"/>
    <d v="2019-11-30T00:00:00"/>
    <d v="2019-12-16T00:00:00"/>
    <d v="2020-06-01T00:00:00"/>
    <s v="CJ Ejecutivos"/>
    <d v="1977-11-22T00:00:00"/>
    <s v="14543731-8"/>
    <x v="0"/>
    <n v="5.6"/>
    <n v="6.1333333333333337"/>
    <n v="0.53333333333333333"/>
    <n v="13"/>
    <n v="1"/>
    <n v="43"/>
    <x v="0"/>
  </r>
  <r>
    <n v="459451"/>
    <s v="1297544171"/>
    <s v="Ricardo"/>
    <s v="Oyarzún"/>
    <s v="Ricardo Oyarzun - CJ"/>
    <s v="Con trabajo"/>
    <d v="2020-03-03T21:13:00"/>
    <x v="10"/>
    <x v="12"/>
    <x v="1"/>
    <d v="2019-12-30T00:00:00"/>
    <d v="2020-01-06T00:00:00"/>
    <d v="2020-03-03T00:00:00"/>
    <s v="CJ Ejecutivos"/>
    <d v="1966-10-19T00:00:00"/>
    <s v="10410370-7"/>
    <x v="1"/>
    <n v="1.9"/>
    <n v="2.1333333333333333"/>
    <n v="0.23333333333333334"/>
    <n v="12"/>
    <n v="1"/>
    <n v="54"/>
    <x v="1"/>
  </r>
  <r>
    <n v="459551"/>
    <s v="1335224763"/>
    <s v="Matias"/>
    <s v="Estay"/>
    <s v="Matias Estay - CJ"/>
    <s v="Proceso Activo"/>
    <d v="2020-09-24T13:07:00"/>
    <x v="10"/>
    <x v="12"/>
    <x v="1"/>
    <d v="2019-12-30T00:00:00"/>
    <d v="2020-01-06T00:00:00"/>
    <s v=""/>
    <s v="CJ Ejecutivos"/>
    <d v="1978-07-24T00:00:00"/>
    <s v="13890663-9"/>
    <x v="1"/>
    <n v="11.766666666666667"/>
    <n v="12"/>
    <n v="0.23333333333333334"/>
    <n v="12"/>
    <n v="0"/>
    <n v="42"/>
    <x v="0"/>
  </r>
  <r>
    <n v="459601"/>
    <s v="1335224335"/>
    <s v="Claudio"/>
    <s v="Martinez"/>
    <s v="Claudio Martinez - CJ"/>
    <s v="Con trabajo"/>
    <d v="2020-01-28T19:39:00"/>
    <x v="10"/>
    <x v="12"/>
    <x v="1"/>
    <d v="2019-12-30T00:00:00"/>
    <d v="2020-01-06T00:00:00"/>
    <d v="2020-02-17T00:00:00"/>
    <s v="CJ Ejecutivos"/>
    <d v="1966-11-05T00:00:00"/>
    <s v="10309899-8"/>
    <x v="1"/>
    <n v="1.4"/>
    <n v="1.6333333333333333"/>
    <n v="0.23333333333333334"/>
    <n v="12"/>
    <n v="1"/>
    <n v="54"/>
    <x v="1"/>
  </r>
  <r>
    <n v="459651"/>
    <s v="1334904154"/>
    <s v="christian"/>
    <s v="behm"/>
    <s v="Cristian Behm - CJ"/>
    <s v="Proceso Activo"/>
    <d v="2020-08-07T13:12:00"/>
    <x v="10"/>
    <x v="12"/>
    <x v="1"/>
    <d v="2019-12-30T00:00:00"/>
    <d v="2020-01-06T00:00:00"/>
    <s v=""/>
    <s v="CJ Ejecutivos"/>
    <d v="1971-10-22T00:00:00"/>
    <s v="8399929-2"/>
    <x v="1"/>
    <n v="11.766666666666667"/>
    <n v="12"/>
    <n v="0.23333333333333334"/>
    <n v="12"/>
    <n v="0"/>
    <n v="49"/>
    <x v="0"/>
  </r>
  <r>
    <n v="459701"/>
    <s v="1334903925"/>
    <s v="GUILLERMO"/>
    <s v="SAEZ"/>
    <s v="Guillermo Saez - CJ"/>
    <s v="Proceso Activo"/>
    <d v="2020-10-01T17:07:00"/>
    <x v="10"/>
    <x v="12"/>
    <x v="1"/>
    <d v="2019-12-30T00:00:00"/>
    <d v="2020-01-06T00:00:00"/>
    <s v=""/>
    <s v="CJ Ejecutivos"/>
    <d v="1965-07-09T00:00:00"/>
    <s v="9911727-3"/>
    <x v="1"/>
    <n v="11.766666666666667"/>
    <n v="12"/>
    <n v="0.23333333333333334"/>
    <n v="12"/>
    <n v="0"/>
    <n v="55"/>
    <x v="1"/>
  </r>
  <r>
    <n v="459751"/>
    <s v="1335210440"/>
    <s v="Javier"/>
    <s v="Parra"/>
    <s v="Javier Parra - CJ"/>
    <s v="En Búsqueda"/>
    <d v="2020-12-03T18:51:00"/>
    <x v="10"/>
    <x v="12"/>
    <x v="1"/>
    <d v="2019-12-30T00:00:00"/>
    <d v="2020-01-06T00:00:00"/>
    <s v=""/>
    <s v="CJ Ejecutivos"/>
    <d v="1976-02-24T00:00:00"/>
    <s v="13065818-0"/>
    <x v="1"/>
    <n v="11.766666666666667"/>
    <n v="12"/>
    <n v="0.23333333333333334"/>
    <n v="12"/>
    <n v="0"/>
    <n v="44"/>
    <x v="0"/>
  </r>
  <r>
    <n v="459801"/>
    <s v="1335224878"/>
    <s v="Gonzalo"/>
    <s v="Jimenez"/>
    <s v="Gonzalo Jimenez - CJ"/>
    <s v="Con trabajo"/>
    <d v="2020-01-23T19:18:00"/>
    <x v="10"/>
    <x v="12"/>
    <x v="1"/>
    <d v="2019-12-30T00:00:00"/>
    <d v="2020-01-06T00:00:00"/>
    <d v="2020-02-10T00:00:00"/>
    <s v="CJ Ejecutivos"/>
    <d v="1959-04-20T00:00:00"/>
    <s v="7667072-2"/>
    <x v="1"/>
    <n v="1.1666666666666667"/>
    <n v="1.4"/>
    <n v="0.23333333333333334"/>
    <n v="12"/>
    <n v="1"/>
    <n v="61"/>
    <x v="3"/>
  </r>
  <r>
    <n v="459851"/>
    <s v="1335210322"/>
    <s v="Manuel"/>
    <s v="Castro"/>
    <s v="Manuel Castro - CJ"/>
    <s v="Proceso Activo"/>
    <d v="2020-09-03T19:42:00"/>
    <x v="39"/>
    <x v="12"/>
    <x v="1"/>
    <d v="2019-12-30T00:00:00"/>
    <d v="2020-01-06T00:00:00"/>
    <s v=""/>
    <s v="CJ Ejecutivos"/>
    <d v="1980-05-07T00:00:00"/>
    <s v="13198051-5"/>
    <x v="1"/>
    <n v="11.766666666666667"/>
    <n v="12"/>
    <n v="0.23333333333333334"/>
    <n v="12"/>
    <n v="0"/>
    <n v="40"/>
    <x v="0"/>
  </r>
  <r>
    <n v="459901"/>
    <s v="1297573709"/>
    <s v="Nicolas"/>
    <s v="Rigo-Righi"/>
    <s v="Nicolas Rigo-Righi - CJ"/>
    <s v="Con trabajo"/>
    <d v="2020-02-28T12:33:00"/>
    <x v="28"/>
    <x v="12"/>
    <x v="1"/>
    <d v="2019-12-31T00:00:00"/>
    <d v="2020-01-06T00:00:00"/>
    <d v="2020-03-03T00:00:00"/>
    <s v="CJ Ejecutivos"/>
    <d v="1980-07-01T00:00:00"/>
    <s v="13902188-6"/>
    <x v="1"/>
    <n v="1.9"/>
    <n v="2.1"/>
    <n v="0.2"/>
    <n v="11.966666666666667"/>
    <n v="1"/>
    <n v="40"/>
    <x v="0"/>
  </r>
  <r>
    <n v="459951"/>
    <s v="1333156246"/>
    <s v="Robinson"/>
    <s v="Briceño"/>
    <s v="Robinson Briceño - CJ"/>
    <s v="Proceso Activo"/>
    <d v="2020-12-03T18:54:00"/>
    <x v="28"/>
    <x v="12"/>
    <x v="1"/>
    <d v="2019-12-30T00:00:00"/>
    <d v="2020-01-06T00:00:00"/>
    <s v=""/>
    <s v="CJ Ejecutivos"/>
    <d v="1974-01-19T00:00:00"/>
    <s v="12652352-1"/>
    <x v="1"/>
    <n v="11.766666666666667"/>
    <n v="12"/>
    <n v="0.23333333333333334"/>
    <n v="12"/>
    <n v="0"/>
    <n v="46"/>
    <x v="0"/>
  </r>
  <r>
    <n v="480901"/>
    <s v="1330900011"/>
    <s v="Christian"/>
    <s v="Fuenzalida"/>
    <s v="Cristian Fuenzalida - CJ"/>
    <s v="Con trabajo"/>
    <d v="2020-10-15T17:55:00"/>
    <x v="10"/>
    <x v="12"/>
    <x v="1"/>
    <d v="2019-12-30T00:00:00"/>
    <d v="2020-01-06T00:00:00"/>
    <d v="2020-10-15T00:00:00"/>
    <s v="CJ Ejecutivos"/>
    <d v="1970-10-15T00:00:00"/>
    <s v="11672347-6"/>
    <x v="1"/>
    <n v="9.4333333333333336"/>
    <n v="9.6666666666666661"/>
    <n v="0.23333333333333334"/>
    <n v="12"/>
    <n v="1"/>
    <n v="50"/>
    <x v="1"/>
  </r>
  <r>
    <n v="480902"/>
    <s v="1330880032"/>
    <s v="Martin"/>
    <s v="Juanet"/>
    <s v="Martin Juanet - CJ"/>
    <s v="Con trabajo"/>
    <d v="2020-03-18T14:55:00"/>
    <x v="10"/>
    <x v="12"/>
    <x v="1"/>
    <d v="2019-12-30T00:00:00"/>
    <d v="2020-01-06T00:00:00"/>
    <d v="2020-05-11T00:00:00"/>
    <s v="CJ Ejecutivos"/>
    <d v="1963-08-30T00:00:00"/>
    <s v="9135437-3"/>
    <x v="1"/>
    <n v="4.2"/>
    <n v="4.4333333333333336"/>
    <n v="0.23333333333333334"/>
    <n v="12"/>
    <n v="1"/>
    <n v="57"/>
    <x v="1"/>
  </r>
  <r>
    <n v="480903"/>
    <s v="1330582684"/>
    <s v="José Miguel"/>
    <s v="Fernández"/>
    <s v="Jose Miguel Fernandez - CJ"/>
    <s v="En Búsqueda"/>
    <d v="2020-09-10T19:36:00"/>
    <x v="10"/>
    <x v="12"/>
    <x v="1"/>
    <d v="2019-12-30T00:00:00"/>
    <d v="2020-01-06T00:00:00"/>
    <s v=""/>
    <s v="CJ Ejecutivos"/>
    <d v="1971-09-09T00:00:00"/>
    <s v="8674299-3"/>
    <x v="1"/>
    <n v="11.766666666666667"/>
    <n v="12"/>
    <n v="0.23333333333333334"/>
    <n v="12"/>
    <n v="0"/>
    <n v="49"/>
    <x v="0"/>
  </r>
  <r>
    <n v="546801"/>
    <s v="1451455117"/>
    <s v="Serge"/>
    <s v="de Oliveira"/>
    <s v="Serge de Oliveira"/>
    <s v="Con trabajo"/>
    <d v="2020-02-07T17:56:00"/>
    <x v="10"/>
    <x v="13"/>
    <x v="1"/>
    <d v="2020-01-10T00:00:00"/>
    <d v="2020-01-20T00:00:00"/>
    <d v="2020-02-10T00:00:00"/>
    <s v="CJ Ejecutivos"/>
    <d v="1973-10-20T00:00:00"/>
    <s v="14637792-0"/>
    <x v="1"/>
    <n v="0.7"/>
    <n v="1.0333333333333334"/>
    <n v="0.33333333333333331"/>
    <n v="11.633333333333333"/>
    <n v="1"/>
    <n v="47"/>
    <x v="0"/>
  </r>
  <r>
    <n v="546951"/>
    <s v="1451455280"/>
    <s v="Sergio"/>
    <s v="Castex"/>
    <s v="Sergio Castex - CJ"/>
    <s v="Con trabajo"/>
    <d v="2020-10-07T20:00:00"/>
    <x v="10"/>
    <x v="14"/>
    <x v="1"/>
    <d v="2020-01-08T00:00:00"/>
    <d v="2020-01-20T00:00:00"/>
    <d v="2020-10-06T00:00:00"/>
    <s v="CJ Ejecutivos"/>
    <d v="1966-11-05T00:00:00"/>
    <s v="7498098-8"/>
    <x v="1"/>
    <n v="8.6666666666666661"/>
    <n v="9.0666666666666664"/>
    <n v="0.4"/>
    <n v="11.7"/>
    <n v="1"/>
    <n v="54"/>
    <x v="1"/>
  </r>
  <r>
    <n v="547001"/>
    <s v="1451812449"/>
    <s v="Carolina"/>
    <s v="Paine"/>
    <s v="Carolina Paine - CJ"/>
    <s v="Con trabajo"/>
    <d v="2020-05-13T12:54:00"/>
    <x v="10"/>
    <x v="14"/>
    <x v="1"/>
    <d v="2020-01-09T00:00:00"/>
    <d v="2020-01-20T00:00:00"/>
    <d v="2020-06-01T00:00:00"/>
    <s v="CJ Ejecutivos"/>
    <d v="1969-12-07T00:00:00"/>
    <s v="8933185-4"/>
    <x v="0"/>
    <n v="4.4333333333333336"/>
    <n v="4.8"/>
    <n v="0.36666666666666664"/>
    <n v="11.666666666666666"/>
    <n v="1"/>
    <n v="51"/>
    <x v="1"/>
  </r>
  <r>
    <n v="547051"/>
    <s v="1451471138"/>
    <s v="Carlos"/>
    <s v="Fernandez"/>
    <s v="Carlos Fernandez - CJ"/>
    <s v="Con trabajo"/>
    <d v="2020-06-11T23:09:00"/>
    <x v="10"/>
    <x v="14"/>
    <x v="1"/>
    <d v="2020-01-09T00:00:00"/>
    <d v="2020-01-20T00:00:00"/>
    <d v="2020-06-15T00:00:00"/>
    <s v="CJ Ejecutivos"/>
    <d v="1961-10-23T00:00:00"/>
    <s v="6973157-0"/>
    <x v="1"/>
    <n v="4.9000000000000004"/>
    <n v="5.2666666666666666"/>
    <n v="0.36666666666666664"/>
    <n v="11.666666666666666"/>
    <n v="1"/>
    <n v="59"/>
    <x v="1"/>
  </r>
  <r>
    <n v="547101"/>
    <s v="1451851307"/>
    <s v="Juan"/>
    <s v="Quiroga"/>
    <s v="Juan Ramón Quiroga"/>
    <s v="En Búsqueda"/>
    <d v="2020-08-20T17:32:00"/>
    <x v="10"/>
    <x v="13"/>
    <x v="1"/>
    <d v="2020-01-08T00:00:00"/>
    <d v="2020-01-20T00:00:00"/>
    <s v=""/>
    <s v="CJ Ejecutivos"/>
    <d v="1965-06-19T00:00:00"/>
    <s v="8789234-4"/>
    <x v="1"/>
    <n v="11.3"/>
    <n v="11.7"/>
    <n v="0.4"/>
    <n v="11.7"/>
    <n v="0"/>
    <n v="55"/>
    <x v="1"/>
  </r>
  <r>
    <n v="568151"/>
    <s v="1652498293"/>
    <s v="Juan"/>
    <s v="Quiroz"/>
    <s v="Juan Quiroz - CJ"/>
    <s v="En Búsqueda"/>
    <d v="2020-09-10T19:36:00"/>
    <x v="40"/>
    <x v="15"/>
    <x v="1"/>
    <d v="2020-01-20T00:00:00"/>
    <d v="2020-03-02T00:00:00"/>
    <s v=""/>
    <s v="CJ Ejecutivos"/>
    <d v="1967-01-28T00:00:00"/>
    <s v="10789027-0"/>
    <x v="1"/>
    <n v="9.9"/>
    <n v="11.3"/>
    <n v="1.4"/>
    <n v="11.3"/>
    <n v="0"/>
    <n v="53"/>
    <x v="1"/>
  </r>
  <r>
    <n v="608651"/>
    <s v="1523686032"/>
    <s v="Jorge"/>
    <s v="diaz"/>
    <s v="Jorge Diaz - CJ"/>
    <s v="Proceso Activo"/>
    <d v="2020-05-18T17:02:00"/>
    <x v="41"/>
    <x v="14"/>
    <x v="1"/>
    <d v="2020-01-31T00:00:00"/>
    <d v="2020-02-10T00:00:00"/>
    <s v=""/>
    <s v="CJ Ejecutivos"/>
    <d v="1963-04-13T00:00:00"/>
    <s v="9144655-5"/>
    <x v="1"/>
    <n v="10.6"/>
    <n v="10.933333333333334"/>
    <n v="0.33333333333333331"/>
    <n v="10.933333333333334"/>
    <n v="0"/>
    <n v="57"/>
    <x v="1"/>
  </r>
  <r>
    <n v="608801"/>
    <s v="1523156638"/>
    <s v="Patricio"/>
    <s v="Silva Gutierrez"/>
    <s v="Patricio Silva Gutierrez - CJ"/>
    <s v="Con trabajo"/>
    <d v="2020-05-12T16:50:00"/>
    <x v="41"/>
    <x v="14"/>
    <x v="1"/>
    <d v="2020-01-31T00:00:00"/>
    <d v="2020-02-10T00:00:00"/>
    <d v="2020-05-12T00:00:00"/>
    <s v="CJ Ejecutivos"/>
    <d v="1974-03-29T00:00:00"/>
    <s v="7007766-3"/>
    <x v="1"/>
    <n v="3.0666666666666669"/>
    <n v="3.4"/>
    <n v="0.33333333333333331"/>
    <n v="10.933333333333334"/>
    <n v="1"/>
    <n v="46"/>
    <x v="0"/>
  </r>
  <r>
    <n v="608851"/>
    <s v="1523292320"/>
    <s v="Cecilia"/>
    <s v="Frias"/>
    <s v="Cecilia Frías - CJ"/>
    <s v="Con trabajo"/>
    <d v="2020-06-15T18:53:00"/>
    <x v="10"/>
    <x v="14"/>
    <x v="1"/>
    <d v="2020-01-30T00:00:00"/>
    <d v="2020-02-10T00:00:00"/>
    <d v="2020-06-15T00:00:00"/>
    <s v="CJ Ejecutivos"/>
    <d v="1975-03-21T00:00:00"/>
    <s v="12798140-k"/>
    <x v="0"/>
    <n v="4.2"/>
    <n v="4.5666666666666664"/>
    <n v="0.36666666666666664"/>
    <n v="10.966666666666667"/>
    <n v="1"/>
    <n v="45"/>
    <x v="0"/>
  </r>
  <r>
    <n v="609101"/>
    <s v="1523689756"/>
    <s v="Jaime"/>
    <s v="Reyes"/>
    <s v="Jaime Reyes - CJ"/>
    <s v="En Búsqueda"/>
    <d v="2020-12-03T18:48:00"/>
    <x v="28"/>
    <x v="14"/>
    <x v="1"/>
    <d v="2019-10-11T00:00:00"/>
    <d v="2020-02-10T00:00:00"/>
    <s v=""/>
    <s v="CJ Ejecutivos"/>
    <d v="1964-08-23T00:00:00"/>
    <s v="9008741-k"/>
    <x v="1"/>
    <n v="10.6"/>
    <n v="14.666666666666666"/>
    <n v="4.0666666666666664"/>
    <n v="14.666666666666666"/>
    <n v="0"/>
    <n v="56"/>
    <x v="1"/>
  </r>
  <r>
    <n v="666353"/>
    <s v="1808450653"/>
    <s v="Marco"/>
    <s v="Sanhueza"/>
    <s v="Marco Sanhueza - CJ"/>
    <s v="Franquicias o Independientes"/>
    <d v="2020-06-18T15:26:00"/>
    <x v="42"/>
    <x v="16"/>
    <x v="1"/>
    <d v="2020-02-23T00:00:00"/>
    <d v="2020-03-11T00:00:00"/>
    <s v=""/>
    <s v="CJ Ejecutivos"/>
    <d v="1970-05-10T00:00:00"/>
    <s v="9139103-1"/>
    <x v="1"/>
    <n v="9.6"/>
    <n v="10.166666666666666"/>
    <n v="0.56666666666666665"/>
    <n v="10.166666666666666"/>
    <n v="0"/>
    <n v="50"/>
    <x v="1"/>
  </r>
  <r>
    <n v="682351"/>
    <s v="1656956048"/>
    <s v="Andres"/>
    <s v="lagies"/>
    <s v="Andres Lagies - CJ"/>
    <s v="Proceso Activo"/>
    <d v="2020-07-27T20:28:00"/>
    <x v="43"/>
    <x v="15"/>
    <x v="1"/>
    <d v="2020-01-14T00:00:00"/>
    <d v="2020-03-02T00:00:00"/>
    <s v=""/>
    <s v="CJ Ejecutivos"/>
    <d v="1978-01-03T00:00:00"/>
    <s v="13432879-7"/>
    <x v="1"/>
    <n v="9.9"/>
    <n v="11.5"/>
    <n v="1.6"/>
    <n v="11.5"/>
    <n v="0"/>
    <n v="42"/>
    <x v="0"/>
  </r>
  <r>
    <n v="682401"/>
    <s v="1657636998"/>
    <s v="Jorge"/>
    <s v="Silva"/>
    <s v="Jorge Silva Luzzi - CJ"/>
    <s v="Con trabajo"/>
    <d v="2020-10-02T03:37:00"/>
    <x v="44"/>
    <x v="15"/>
    <x v="0"/>
    <d v="2019-11-15T00:00:00"/>
    <d v="2020-03-02T00:00:00"/>
    <s v=""/>
    <s v="CJ Ejecutivos"/>
    <d v="1972-12-25T00:00:00"/>
    <s v="12403212-1"/>
    <x v="1"/>
    <n v="9.9"/>
    <n v="13.5"/>
    <n v="3.6"/>
    <n v="13.5"/>
    <n v="0"/>
    <n v="47"/>
    <x v="0"/>
  </r>
  <r>
    <n v="682451"/>
    <s v="1657620303"/>
    <s v="José Luis"/>
    <s v="Leiva"/>
    <s v="Jose Luis Leiva - CJ"/>
    <s v="Con trabajo"/>
    <d v="2020-09-03T14:45:00"/>
    <x v="10"/>
    <x v="15"/>
    <x v="1"/>
    <d v="2020-01-10T00:00:00"/>
    <d v="2020-03-02T00:00:00"/>
    <d v="2020-09-14T00:00:00"/>
    <s v="CJ Ejecutivos"/>
    <d v="1980-03-20T00:00:00"/>
    <s v="13954989-9"/>
    <x v="1"/>
    <n v="6.5333333333333332"/>
    <n v="8.2666666666666675"/>
    <n v="1.7333333333333334"/>
    <n v="11.633333333333333"/>
    <n v="1"/>
    <n v="40"/>
    <x v="0"/>
  </r>
  <r>
    <n v="682501"/>
    <s v="1653375798"/>
    <s v="Carlos"/>
    <s v="Flores"/>
    <s v="Carlos Flores - CJ"/>
    <s v="Franquicias o Independientes"/>
    <d v="2020-05-18T16:56:00"/>
    <x v="43"/>
    <x v="15"/>
    <x v="1"/>
    <d v="2020-02-14T00:00:00"/>
    <d v="2020-03-02T00:00:00"/>
    <s v=""/>
    <s v="CJ Ejecutivos"/>
    <d v="1971-04-04T00:00:00"/>
    <s v="11823024-8"/>
    <x v="1"/>
    <n v="9.9"/>
    <n v="10.466666666666667"/>
    <n v="0.56666666666666665"/>
    <n v="10.466666666666667"/>
    <n v="0"/>
    <n v="49"/>
    <x v="0"/>
  </r>
  <r>
    <n v="682551"/>
    <s v="1653661272"/>
    <s v="Daniel"/>
    <s v="Rocco"/>
    <s v="Daniel Rocco - CJ"/>
    <s v="Con trabajo"/>
    <d v="2020-09-14T20:13:00"/>
    <x v="10"/>
    <x v="15"/>
    <x v="1"/>
    <d v="2020-02-03T00:00:00"/>
    <d v="2020-03-02T00:00:00"/>
    <d v="2020-09-21T00:00:00"/>
    <s v="CJ Ejecutivos"/>
    <d v="1975-11-26T00:00:00"/>
    <s v="8777824-k"/>
    <x v="1"/>
    <n v="6.7666666666666666"/>
    <n v="7.7"/>
    <n v="0.93333333333333335"/>
    <n v="10.833333333333334"/>
    <n v="1"/>
    <n v="45"/>
    <x v="0"/>
  </r>
  <r>
    <n v="682601"/>
    <s v="1657023269"/>
    <s v="Cristian"/>
    <s v="Arangua"/>
    <s v="Cristian Arangua - CJ"/>
    <s v="Con trabajo"/>
    <d v="2020-08-13T22:33:00"/>
    <x v="45"/>
    <x v="10"/>
    <x v="1"/>
    <d v="2020-03-04T00:00:00"/>
    <d v="2020-03-16T00:00:00"/>
    <d v="2020-08-13T00:00:00"/>
    <s v="CJ Ejecutivos"/>
    <d v="1975-02-10T00:00:00"/>
    <s v="13673590-k"/>
    <x v="1"/>
    <n v="5"/>
    <n v="5.4"/>
    <n v="0.4"/>
    <n v="9.8333333333333339"/>
    <n v="1"/>
    <n v="45"/>
    <x v="0"/>
  </r>
  <r>
    <n v="682701"/>
    <s v="1653700743"/>
    <s v="Alejandra"/>
    <s v="Vargas"/>
    <s v="Alejandra Vargas - CJ"/>
    <s v="Con trabajo"/>
    <d v="2020-12-01T15:55:00"/>
    <x v="42"/>
    <x v="16"/>
    <x v="1"/>
    <d v="2020-02-27T00:00:00"/>
    <d v="2020-04-06T00:00:00"/>
    <d v="2020-12-01T00:00:00"/>
    <s v="CJ Ejecutivos"/>
    <d v="1975-05-09T00:00:00"/>
    <s v="10954894-3"/>
    <x v="0"/>
    <n v="7.9666666666666668"/>
    <n v="9.2666666666666675"/>
    <n v="1.3"/>
    <n v="10.033333333333333"/>
    <n v="1"/>
    <n v="45"/>
    <x v="0"/>
  </r>
  <r>
    <n v="683001"/>
    <s v="1657087762"/>
    <s v="Carlos Alberto"/>
    <s v="González"/>
    <s v="Carlos Gonzalez Beltran - CJ"/>
    <s v="Con trabajo"/>
    <d v="2020-11-11T19:52:00"/>
    <x v="10"/>
    <x v="15"/>
    <x v="1"/>
    <d v="2020-01-31T00:00:00"/>
    <d v="2020-03-02T00:00:00"/>
    <d v="2020-11-11T00:00:00"/>
    <s v="CJ Ejecutivos"/>
    <d v="1954-08-12T00:00:00"/>
    <s v="7125859-9"/>
    <x v="1"/>
    <n v="8.4666666666666668"/>
    <n v="9.5"/>
    <n v="1.0333333333333334"/>
    <n v="10.933333333333334"/>
    <n v="1"/>
    <n v="66"/>
    <x v="3"/>
  </r>
  <r>
    <n v="683801"/>
    <s v="1657618872"/>
    <s v="Silvia"/>
    <s v="Pinto"/>
    <s v="Silvia Pinto - CJ"/>
    <s v="Con trabajo"/>
    <d v="2020-11-11T19:54:00"/>
    <x v="10"/>
    <x v="15"/>
    <x v="1"/>
    <d v="2020-02-08T00:00:00"/>
    <d v="2020-03-02T00:00:00"/>
    <d v="2020-11-11T00:00:00"/>
    <s v="CJ Ejecutivos"/>
    <d v="1957-05-08T00:00:00"/>
    <s v="7029430-3"/>
    <x v="0"/>
    <n v="8.4666666666666668"/>
    <n v="9.2333333333333325"/>
    <n v="0.76666666666666672"/>
    <n v="10.666666666666666"/>
    <n v="1"/>
    <n v="63"/>
    <x v="3"/>
  </r>
  <r>
    <n v="683851"/>
    <s v="1657618909"/>
    <s v="Alexis"/>
    <s v="Castro"/>
    <s v="Alexis Castro - CJ"/>
    <s v="Con trabajo"/>
    <d v="2020-07-10T21:50:00"/>
    <x v="42"/>
    <x v="10"/>
    <x v="1"/>
    <d v="2020-02-27T00:00:00"/>
    <d v="2020-03-16T00:00:00"/>
    <d v="2020-07-13T00:00:00"/>
    <s v="CJ Ejecutivos"/>
    <d v="1983-01-09T00:00:00"/>
    <s v="15505910-9"/>
    <x v="1"/>
    <n v="3.9666666666666668"/>
    <n v="4.5666666666666664"/>
    <n v="0.6"/>
    <n v="10.033333333333333"/>
    <n v="1"/>
    <n v="37"/>
    <x v="2"/>
  </r>
  <r>
    <n v="683901"/>
    <s v="1653925562"/>
    <s v="Francisco"/>
    <s v="Olivares"/>
    <s v="Francisco Olivares - CJ"/>
    <s v="En Búsqueda"/>
    <d v="2020-11-26T12:52:00"/>
    <x v="42"/>
    <x v="15"/>
    <x v="1"/>
    <d v="2020-02-27T00:00:00"/>
    <d v="2020-03-02T00:00:00"/>
    <s v=""/>
    <s v="CJ Ejecutivos"/>
    <d v="1974-12-04T00:00:00"/>
    <s v="12881710-7"/>
    <x v="1"/>
    <n v="9.9"/>
    <n v="10.033333333333333"/>
    <n v="0.13333333333333333"/>
    <n v="10.033333333333333"/>
    <n v="0"/>
    <n v="46"/>
    <x v="0"/>
  </r>
  <r>
    <n v="700951"/>
    <s v="1679080534"/>
    <s v="Hernán"/>
    <s v="Azócar"/>
    <s v="Hernan Azocar - CJ"/>
    <s v="Franquicias o Independientes"/>
    <d v="2020-06-03T01:32:00"/>
    <x v="10"/>
    <x v="16"/>
    <x v="1"/>
    <d v="2020-01-10T00:00:00"/>
    <d v="2020-04-06T00:00:00"/>
    <s v=""/>
    <s v="CJ Ejecutivos"/>
    <d v="1955-11-04T00:00:00"/>
    <s v="7242164-7"/>
    <x v="1"/>
    <n v="8.7333333333333325"/>
    <n v="11.633333333333333"/>
    <n v="2.9"/>
    <n v="11.633333333333333"/>
    <n v="0"/>
    <n v="65"/>
    <x v="3"/>
  </r>
  <r>
    <n v="701051"/>
    <s v="1679345965"/>
    <s v="Pedro"/>
    <s v="Celhay"/>
    <s v="Pedro Ignacio Celhay - CJ"/>
    <s v="Con trabajo"/>
    <d v="2020-07-20T20:14:00"/>
    <x v="42"/>
    <x v="10"/>
    <x v="1"/>
    <d v="2020-02-27T00:00:00"/>
    <d v="2020-03-16T00:00:00"/>
    <d v="2020-07-20T00:00:00"/>
    <s v="CJ Ejecutivos"/>
    <d v="1952-04-29T00:00:00"/>
    <s v="6062334-1"/>
    <x v="1"/>
    <n v="4.2"/>
    <n v="4.8"/>
    <n v="0.6"/>
    <n v="10.033333333333333"/>
    <n v="1"/>
    <n v="68"/>
    <x v="3"/>
  </r>
  <r>
    <n v="701101"/>
    <s v="1679081036"/>
    <s v="Alvaro"/>
    <s v="Nicolas Correa Aguilera"/>
    <s v="Alvaro Nicolas Correa Aguilera - CJ"/>
    <s v="Con trabajo"/>
    <d v="2020-08-11T18:06:00"/>
    <x v="42"/>
    <x v="10"/>
    <x v="1"/>
    <d v="2020-02-27T00:00:00"/>
    <d v="2020-03-16T00:00:00"/>
    <d v="2020-09-03T00:00:00"/>
    <s v="CJ Ejecutivos"/>
    <d v="1979-04-22T00:00:00"/>
    <s v="13549457-7"/>
    <x v="1"/>
    <n v="5.7"/>
    <n v="6.3"/>
    <n v="0.6"/>
    <n v="10.033333333333333"/>
    <n v="1"/>
    <n v="41"/>
    <x v="0"/>
  </r>
  <r>
    <n v="701151"/>
    <s v="1678438730"/>
    <s v="Jaime"/>
    <s v="Alfonso Muñoz Bravo"/>
    <s v="Jaime Alfonso Muñoz Bravo - CJ"/>
    <s v="Con trabajo"/>
    <d v="2020-11-20T15:49:00"/>
    <x v="42"/>
    <x v="10"/>
    <x v="1"/>
    <d v="2020-02-27T00:00:00"/>
    <d v="2020-03-16T00:00:00"/>
    <d v="2020-11-20T00:00:00"/>
    <s v="CJ Ejecutivos"/>
    <d v="1958-02-02T00:00:00"/>
    <s v="7600512-5"/>
    <x v="1"/>
    <n v="8.3000000000000007"/>
    <n v="8.9"/>
    <n v="0.6"/>
    <n v="10.033333333333333"/>
    <n v="1"/>
    <n v="62"/>
    <x v="3"/>
  </r>
  <r>
    <n v="701201"/>
    <s v="1679323647"/>
    <s v="Andrés"/>
    <s v="Bugueño"/>
    <s v="Andres Rodrigo Bugueño Gutierrez - CJ"/>
    <s v="No adhiere Metodología"/>
    <d v="2020-12-03T20:41:00"/>
    <x v="42"/>
    <x v="10"/>
    <x v="1"/>
    <d v="2020-02-27T00:00:00"/>
    <d v="2020-03-16T00:00:00"/>
    <s v=""/>
    <s v="CJ Ejecutivos"/>
    <d v="1971-08-29T00:00:00"/>
    <s v="10743967-6"/>
    <x v="1"/>
    <n v="9.4333333333333336"/>
    <n v="10.033333333333333"/>
    <n v="0.6"/>
    <n v="10.033333333333333"/>
    <n v="0"/>
    <n v="49"/>
    <x v="0"/>
  </r>
  <r>
    <n v="701251"/>
    <s v="1679351846"/>
    <s v="Felipe"/>
    <s v="Velasco"/>
    <s v="Felipe Velasco - CJ"/>
    <s v="Con trabajo"/>
    <d v="2020-06-22T14:36:00"/>
    <x v="46"/>
    <x v="10"/>
    <x v="1"/>
    <d v="2020-02-29T00:00:00"/>
    <d v="2020-03-16T00:00:00"/>
    <d v="2020-06-15T00:00:00"/>
    <s v="CJ Ejecutivos"/>
    <d v="1977-06-06T00:00:00"/>
    <s v="9836877-9"/>
    <x v="1"/>
    <n v="3.0333333333333332"/>
    <n v="3.5666666666666669"/>
    <n v="0.53333333333333333"/>
    <n v="9.9666666666666668"/>
    <n v="1"/>
    <n v="43"/>
    <x v="0"/>
  </r>
  <r>
    <n v="701252"/>
    <s v="1679340662"/>
    <s v="Christian"/>
    <s v="Freese"/>
    <s v="Christian Maximiliano Freese - CJ"/>
    <s v="En Búsqueda"/>
    <d v="2020-07-02T14:58:00"/>
    <x v="42"/>
    <x v="10"/>
    <x v="1"/>
    <d v="2020-03-03T00:00:00"/>
    <d v="2020-03-16T00:00:00"/>
    <s v=""/>
    <s v="CJ Ejecutivos"/>
    <d v="1981-01-13T00:00:00"/>
    <s v="14133851-k"/>
    <x v="1"/>
    <n v="9.4333333333333336"/>
    <n v="9.8666666666666671"/>
    <n v="0.43333333333333335"/>
    <n v="9.8666666666666671"/>
    <n v="0"/>
    <n v="39"/>
    <x v="2"/>
  </r>
  <r>
    <n v="701301"/>
    <s v="1679092158"/>
    <s v="Juan Pablo"/>
    <s v="Veloso"/>
    <s v="Juan Pablo Veloso - CJ"/>
    <s v="Con trabajo"/>
    <d v="2020-08-13T21:55:00"/>
    <x v="42"/>
    <x v="16"/>
    <x v="1"/>
    <d v="2020-02-28T00:00:00"/>
    <d v="2020-04-06T00:00:00"/>
    <d v="2020-07-02T00:00:00"/>
    <s v="CJ Ejecutivos"/>
    <d v="1973-01-22T00:00:00"/>
    <s v="10197813-3"/>
    <x v="1"/>
    <n v="2.9"/>
    <n v="4.166666666666667"/>
    <n v="1.2666666666666666"/>
    <n v="10"/>
    <n v="1"/>
    <n v="47"/>
    <x v="0"/>
  </r>
  <r>
    <n v="701351"/>
    <s v="1679091814"/>
    <s v="Claudio"/>
    <s v="Acevedo"/>
    <s v="Claudio Acevedo - CJ"/>
    <s v="Franquicias o Independientes"/>
    <d v="2020-11-26T12:53:00"/>
    <x v="47"/>
    <x v="10"/>
    <x v="1"/>
    <d v="2020-02-18T00:00:00"/>
    <d v="2020-03-16T00:00:00"/>
    <s v=""/>
    <s v="CJ Ejecutivos"/>
    <d v="1970-01-20T00:00:00"/>
    <s v="8928709-k"/>
    <x v="1"/>
    <n v="9.4333333333333336"/>
    <n v="10.333333333333334"/>
    <n v="0.9"/>
    <n v="10.333333333333334"/>
    <n v="0"/>
    <n v="50"/>
    <x v="1"/>
  </r>
  <r>
    <n v="701451"/>
    <s v="1679549733"/>
    <s v="Juan"/>
    <s v="Sabaj Manzur"/>
    <s v="Juan Sabaj - CJ"/>
    <s v="Proceso Activo"/>
    <d v="2020-10-22T19:05:00"/>
    <x v="41"/>
    <x v="16"/>
    <x v="1"/>
    <d v="2020-03-02T00:00:00"/>
    <d v="2020-04-06T00:00:00"/>
    <s v=""/>
    <s v="CJ Ejecutivos"/>
    <d v="1965-05-11T00:00:00"/>
    <s v="8942242-6"/>
    <x v="1"/>
    <n v="8.7333333333333325"/>
    <n v="9.9"/>
    <n v="1.1666666666666667"/>
    <n v="9.9"/>
    <n v="0"/>
    <n v="55"/>
    <x v="1"/>
  </r>
  <r>
    <n v="712551"/>
    <s v="1700588191"/>
    <s v="Rodolfo"/>
    <s v="Fischer"/>
    <s v="Rodolfo Fischer - CJ"/>
    <s v="En Búsqueda"/>
    <d v="2020-11-26T12:52:00"/>
    <x v="42"/>
    <x v="10"/>
    <x v="1"/>
    <d v="2020-02-27T00:00:00"/>
    <d v="2020-03-16T00:00:00"/>
    <s v=""/>
    <s v="CJ Ejecutivos"/>
    <d v="1969-10-10T00:00:00"/>
    <s v="10620852-2"/>
    <x v="1"/>
    <n v="9.4333333333333336"/>
    <n v="10.033333333333333"/>
    <n v="0.6"/>
    <n v="10.033333333333333"/>
    <n v="0"/>
    <n v="51"/>
    <x v="1"/>
  </r>
  <r>
    <n v="712701"/>
    <s v="1700644169"/>
    <s v="Alejandra Patricia"/>
    <s v="Bravo Bononato"/>
    <s v="Alejandra Patricia Bravo - CJ"/>
    <s v="Con trabajo"/>
    <d v="2020-07-22T21:21:00"/>
    <x v="42"/>
    <x v="17"/>
    <x v="1"/>
    <d v="2020-03-05T00:00:00"/>
    <d v="2020-05-18T00:00:00"/>
    <d v="2020-07-22T00:00:00"/>
    <s v="CJ Ejecutivos"/>
    <d v="1973-07-09T00:00:00"/>
    <s v="10792715-8"/>
    <x v="0"/>
    <n v="2.1666666666666665"/>
    <n v="4.6333333333333337"/>
    <n v="2.4666666666666668"/>
    <n v="9.8000000000000007"/>
    <n v="1"/>
    <n v="47"/>
    <x v="0"/>
  </r>
  <r>
    <n v="716901"/>
    <s v="1705816390"/>
    <s v="patricia"/>
    <s v="norambuena"/>
    <s v="Patricia Norambuena - CJ"/>
    <s v="En Asesoria"/>
    <d v="2020-05-18T17:05:00"/>
    <x v="10"/>
    <x v="10"/>
    <x v="1"/>
    <d v="2020-03-10T00:00:00"/>
    <d v="2020-03-16T00:00:00"/>
    <s v=""/>
    <s v="CJ Ejecutivos"/>
    <d v="1965-03-16T00:00:00"/>
    <s v="7014560-k"/>
    <x v="0"/>
    <n v="9.4333333333333336"/>
    <n v="9.6333333333333329"/>
    <n v="0.2"/>
    <n v="9.6333333333333329"/>
    <n v="0"/>
    <n v="55"/>
    <x v="1"/>
  </r>
  <r>
    <n v="726901"/>
    <s v="1725487921"/>
    <s v="Ivan"/>
    <s v="Radic Segaric"/>
    <s v="Ivan Radic Segaric - CJ"/>
    <s v="En Búsqueda"/>
    <d v="2020-06-03T01:29:00"/>
    <x v="48"/>
    <x v="10"/>
    <x v="0"/>
    <d v="2019-08-12T00:00:00"/>
    <d v="2020-03-16T00:00:00"/>
    <s v=""/>
    <s v="CJ Ejecutivos"/>
    <d v="1962-09-21T00:00:00"/>
    <s v="7374530-6"/>
    <x v="1"/>
    <n v="9.4333333333333336"/>
    <n v="16.666666666666668"/>
    <n v="7.2333333333333334"/>
    <n v="16.666666666666668"/>
    <n v="0"/>
    <n v="58"/>
    <x v="1"/>
  </r>
  <r>
    <n v="736351"/>
    <s v="1750301860"/>
    <s v="carlos"/>
    <s v="mella"/>
    <s v="Carlos Mella - CJ"/>
    <s v="Proceso Activo"/>
    <d v="2020-07-09T16:26:00"/>
    <x v="10"/>
    <x v="16"/>
    <x v="1"/>
    <d v="2020-02-10T00:00:00"/>
    <d v="2020-04-06T00:00:00"/>
    <s v=""/>
    <s v="CJ Ejecutivos"/>
    <d v="1972-09-12T00:00:00"/>
    <s v="12292981-7"/>
    <x v="1"/>
    <n v="8.7333333333333325"/>
    <n v="10.6"/>
    <n v="1.8666666666666667"/>
    <n v="10.6"/>
    <n v="0"/>
    <n v="48"/>
    <x v="0"/>
  </r>
  <r>
    <n v="777501"/>
    <s v="1813741215"/>
    <s v="maximiliano"/>
    <s v="Vliegenthart"/>
    <s v="Maximiliano Vliegenthart - CJ"/>
    <s v="Proceso Activo"/>
    <d v="2020-06-26T18:22:00"/>
    <x v="10"/>
    <x v="16"/>
    <x v="1"/>
    <d v="2020-03-31T00:00:00"/>
    <d v="2020-04-06T00:00:00"/>
    <s v=""/>
    <s v="CJ Ejecutivos"/>
    <d v="1976-12-25T00:00:00"/>
    <s v="10032243-9"/>
    <x v="1"/>
    <n v="8.7333333333333325"/>
    <n v="8.9333333333333336"/>
    <n v="0.2"/>
    <n v="8.9333333333333336"/>
    <n v="0"/>
    <n v="43"/>
    <x v="0"/>
  </r>
  <r>
    <n v="777551"/>
    <s v="1812846361"/>
    <s v="Cristobal"/>
    <s v="Pinedo Gajardo"/>
    <s v="Cristobal Pinedo - CJ"/>
    <s v="Con trabajo"/>
    <d v="2020-08-27T17:23:00"/>
    <x v="10"/>
    <x v="16"/>
    <x v="1"/>
    <d v="2020-01-31T00:00:00"/>
    <d v="2020-04-06T00:00:00"/>
    <d v="2020-09-01T00:00:00"/>
    <s v="CJ Ejecutivos"/>
    <d v="1978-01-02T00:00:00"/>
    <s v="14397561-4"/>
    <x v="1"/>
    <n v="4.9333333333333336"/>
    <n v="7.1333333333333337"/>
    <n v="2.2000000000000002"/>
    <n v="10.933333333333334"/>
    <n v="1"/>
    <n v="42"/>
    <x v="0"/>
  </r>
  <r>
    <n v="777651"/>
    <s v="1812851582"/>
    <s v="Kurt"/>
    <s v="Lohse"/>
    <s v="Kurt Lohse - CJ"/>
    <s v="Franquicias o Independientes"/>
    <d v="2020-08-06T13:31:00"/>
    <x v="10"/>
    <x v="16"/>
    <x v="1"/>
    <d v="2020-02-06T00:00:00"/>
    <d v="2020-04-06T00:00:00"/>
    <s v=""/>
    <s v="CJ Ejecutivos"/>
    <d v="1973-02-26T00:00:00"/>
    <s v="10995761-5"/>
    <x v="1"/>
    <n v="8.7333333333333325"/>
    <n v="10.733333333333333"/>
    <n v="2"/>
    <n v="10.733333333333333"/>
    <n v="0"/>
    <n v="47"/>
    <x v="0"/>
  </r>
  <r>
    <n v="783801"/>
    <s v="1823983699"/>
    <s v="Enrique"/>
    <s v="Reymond"/>
    <s v="Enrique Reymond - CJ"/>
    <s v="Franquicias o Independientes"/>
    <d v="2020-06-03T01:31:00"/>
    <x v="10"/>
    <x v="16"/>
    <x v="1"/>
    <d v="2020-01-31T00:00:00"/>
    <d v="2020-04-06T00:00:00"/>
    <s v=""/>
    <s v="CJ Ejecutivos"/>
    <d v="1957-07-04T00:00:00"/>
    <s v="6379511-9"/>
    <x v="1"/>
    <n v="8.7333333333333325"/>
    <n v="10.933333333333334"/>
    <n v="2.2000000000000002"/>
    <n v="10.933333333333334"/>
    <n v="0"/>
    <n v="63"/>
    <x v="3"/>
  </r>
  <r>
    <n v="795451"/>
    <s v="1850178215"/>
    <s v="Joaquin"/>
    <s v="Matte"/>
    <s v="Joaquin Matte - CJ"/>
    <s v="Con trabajo"/>
    <d v="2020-05-15T14:43:00"/>
    <x v="43"/>
    <x v="16"/>
    <x v="1"/>
    <d v="2020-03-31T00:00:00"/>
    <d v="2020-05-04T00:00:00"/>
    <d v="2020-05-18T00:00:00"/>
    <s v="CJ Ejecutivos"/>
    <d v="1972-04-14T00:00:00"/>
    <s v="10333614-7"/>
    <x v="1"/>
    <n v="0.46666666666666667"/>
    <n v="1.6"/>
    <n v="1.1333333333333333"/>
    <n v="8.9333333333333336"/>
    <n v="1"/>
    <n v="48"/>
    <x v="0"/>
  </r>
  <r>
    <n v="882151"/>
    <s v="1970334709"/>
    <s v="Pia"/>
    <s v="Vega"/>
    <s v="Pía Vega Amigo - CJ"/>
    <s v="Con trabajo"/>
    <d v="2020-09-24T13:06:00"/>
    <x v="49"/>
    <x v="17"/>
    <x v="1"/>
    <d v="2020-05-08T00:00:00"/>
    <d v="2020-05-18T00:00:00"/>
    <d v="2020-10-01T00:00:00"/>
    <s v="CJ Ejecutivos"/>
    <d v="1981-05-15T00:00:00"/>
    <s v="14126592-K"/>
    <x v="0"/>
    <n v="4.5333333333333332"/>
    <n v="4.8666666666666663"/>
    <n v="0.33333333333333331"/>
    <n v="7.666666666666667"/>
    <n v="1"/>
    <n v="39"/>
    <x v="2"/>
  </r>
  <r>
    <n v="953151"/>
    <s v="1990195646"/>
    <s v="Javiera"/>
    <s v="Baeza"/>
    <s v="Javiera Baeza Vargas - CJ"/>
    <s v="Con trabajo"/>
    <d v="2020-10-22T13:42:00"/>
    <x v="49"/>
    <x v="17"/>
    <x v="1"/>
    <d v="2020-05-08T00:00:00"/>
    <d v="2020-05-18T00:00:00"/>
    <d v="2020-10-22T00:00:00"/>
    <s v="CJ Ejecutivos"/>
    <d v="1979-02-10T00:00:00"/>
    <s v="13548675-2"/>
    <x v="0"/>
    <n v="5.2333333333333334"/>
    <n v="5.5666666666666664"/>
    <n v="0.33333333333333331"/>
    <n v="7.666666666666667"/>
    <n v="1"/>
    <n v="41"/>
    <x v="0"/>
  </r>
  <r>
    <n v="954601"/>
    <s v="1991060120"/>
    <s v="Loreto"/>
    <s v="Correa"/>
    <s v="Maria Loreto Correa - CJ"/>
    <s v="Con trabajo"/>
    <d v="2020-09-10T19:32:00"/>
    <x v="49"/>
    <x v="17"/>
    <x v="1"/>
    <d v="2020-05-12T00:00:00"/>
    <d v="2020-05-18T00:00:00"/>
    <d v="2020-09-09T00:00:00"/>
    <s v="CJ Ejecutivos"/>
    <d v="1975-08-05T00:00:00"/>
    <s v="12723622-4"/>
    <x v="0"/>
    <n v="3.8"/>
    <n v="4"/>
    <n v="0.2"/>
    <n v="7.5333333333333332"/>
    <n v="1"/>
    <n v="45"/>
    <x v="0"/>
  </r>
  <r>
    <n v="965851"/>
    <s v="1997842083"/>
    <s v="Pablo"/>
    <s v="Silva"/>
    <s v="Pablo Silva - CJ"/>
    <s v="Proceso Activo"/>
    <d v="2020-10-29T18:26:00"/>
    <x v="41"/>
    <x v="17"/>
    <x v="1"/>
    <d v="2020-04-30T00:00:00"/>
    <d v="2020-05-18T00:00:00"/>
    <s v=""/>
    <s v="CJ Ejecutivos"/>
    <d v="1963-08-15T00:00:00"/>
    <s v="9453760-1"/>
    <x v="1"/>
    <n v="7.333333333333333"/>
    <n v="7.9333333333333336"/>
    <n v="0.6"/>
    <n v="7.9333333333333336"/>
    <n v="0"/>
    <n v="57"/>
    <x v="1"/>
  </r>
  <r>
    <n v="968601"/>
    <s v="2759320443"/>
    <s v="Claudia Del Pilar"/>
    <s v="Rodriguez Carrera"/>
    <s v="Claudia Del Pilar Rodriguez Carrera - CJ"/>
    <s v="En Búsqueda"/>
    <d v="2020-10-07T14:04:00"/>
    <x v="50"/>
    <x v="18"/>
    <x v="1"/>
    <d v="2020-08-31T00:00:00"/>
    <d v="2020-09-21T00:00:00"/>
    <s v=""/>
    <s v="CJ Ejecutivos"/>
    <d v="1970-03-05T00:00:00"/>
    <s v="9216259-1"/>
    <x v="0"/>
    <n v="3.1333333333333333"/>
    <n v="3.8333333333333335"/>
    <n v="0.7"/>
    <n v="3.8333333333333335"/>
    <n v="0"/>
    <n v="50"/>
    <x v="1"/>
  </r>
  <r>
    <n v="979501"/>
    <s v="2006237617"/>
    <s v="Aldo"/>
    <s v="Siri"/>
    <s v="Aldo Siri - CJ"/>
    <s v="En Búsqueda"/>
    <d v="2020-07-09T15:50:00"/>
    <x v="51"/>
    <x v="17"/>
    <x v="1"/>
    <d v="2020-05-31T00:00:00"/>
    <d v="2020-05-18T00:00:00"/>
    <s v=""/>
    <s v="CJ Ejecutivos"/>
    <d v="1962-03-05T00:00:00"/>
    <s v="7201065-5"/>
    <x v="1"/>
    <n v="7.333333333333333"/>
    <n v="6.9"/>
    <n v="-0.43333333333333335"/>
    <n v="6.9"/>
    <n v="0"/>
    <n v="58"/>
    <x v="1"/>
  </r>
  <r>
    <n v="988251"/>
    <s v="2012512674"/>
    <s v="Nicolás"/>
    <s v="Von Wussow"/>
    <s v="Nicolás Von Wussow - CJ"/>
    <s v="Con trabajo"/>
    <d v="2020-10-01T13:00:00"/>
    <x v="49"/>
    <x v="19"/>
    <x v="1"/>
    <d v="2020-05-20T00:00:00"/>
    <d v="2020-07-06T00:00:00"/>
    <d v="2021-01-04T00:00:00"/>
    <s v="CJ Ejecutivos"/>
    <d v="1988-07-12T00:00:00"/>
    <s v="16938173-9"/>
    <x v="1"/>
    <n v="6.0666666666666664"/>
    <n v="7.6333333333333337"/>
    <n v="1.5666666666666667"/>
    <n v="7.2666666666666666"/>
    <n v="1"/>
    <n v="32"/>
    <x v="2"/>
  </r>
  <r>
    <n v="1025501"/>
    <s v="2239205835"/>
    <s v="Rigo"/>
    <s v="Kneupel"/>
    <s v="Rigo Kneupel - CJ"/>
    <s v="Proceso Activo"/>
    <d v="2020-10-22T19:04:00"/>
    <x v="3"/>
    <x v="20"/>
    <x v="0"/>
    <d v="2019-12-02T00:00:00"/>
    <d v="2020-08-31T00:00:00"/>
    <s v=""/>
    <s v="CJ Ejecutivos"/>
    <d v="1976-01-28T00:00:00"/>
    <s v="25974369-9"/>
    <x v="1"/>
    <n v="3.8333333333333335"/>
    <n v="12.933333333333334"/>
    <n v="9.1"/>
    <n v="12.933333333333334"/>
    <n v="0"/>
    <n v="44"/>
    <x v="0"/>
  </r>
  <r>
    <n v="1032001"/>
    <s v="2214859684"/>
    <s v="Manuel"/>
    <s v="Cartes"/>
    <s v="Manuel Cartes - CJ"/>
    <s v="Con trabajo"/>
    <d v="2020-10-01T15:11:00"/>
    <x v="52"/>
    <x v="21"/>
    <x v="1"/>
    <d v="2020-05-31T00:00:00"/>
    <d v="2020-06-08T00:00:00"/>
    <d v="2020-10-01T00:00:00"/>
    <s v="CJ Ejecutivos"/>
    <d v="1984-03-18T00:00:00"/>
    <s v="15641251-1"/>
    <x v="1"/>
    <n v="3.8333333333333335"/>
    <n v="4.0999999999999996"/>
    <n v="0.26666666666666666"/>
    <n v="6.9"/>
    <n v="1"/>
    <n v="36"/>
    <x v="2"/>
  </r>
  <r>
    <n v="1044401"/>
    <s v="2262159232"/>
    <s v="Christian"/>
    <s v="Uauy"/>
    <s v="Christian Uauy - CJ"/>
    <s v="Con trabajo"/>
    <d v="2020-10-14T15:26:00"/>
    <x v="49"/>
    <x v="21"/>
    <x v="1"/>
    <d v="2020-05-31T00:00:00"/>
    <d v="2020-06-08T00:00:00"/>
    <d v="2020-10-13T00:00:00"/>
    <s v="CJ Ejecutivos"/>
    <d v="1984-09-24T00:00:00"/>
    <s v="15935636-1"/>
    <x v="1"/>
    <n v="4.2333333333333334"/>
    <n v="4.5"/>
    <n v="0.26666666666666666"/>
    <n v="6.9"/>
    <n v="1"/>
    <n v="36"/>
    <x v="2"/>
  </r>
  <r>
    <n v="1083251"/>
    <s v="2283057486"/>
    <s v="Danny"/>
    <s v="Szanto"/>
    <s v="Danny Szanto - Contacto WEB"/>
    <s v="Franquicias o Independientes"/>
    <d v="2020-10-22T19:07:00"/>
    <x v="20"/>
    <x v="19"/>
    <x v="1"/>
    <d v="2020-06-30T00:00:00"/>
    <d v="2020-07-06T00:00:00"/>
    <s v=""/>
    <s v="CJ Ejecutivos"/>
    <d v="1963-08-29T00:00:00"/>
    <s v="7979722-7"/>
    <x v="1"/>
    <n v="5.7"/>
    <n v="5.9"/>
    <n v="0.2"/>
    <n v="5.9"/>
    <n v="0"/>
    <n v="57"/>
    <x v="1"/>
  </r>
  <r>
    <n v="1123201"/>
    <s v="2315499785"/>
    <s v="Fernando"/>
    <s v="Bou"/>
    <s v="Fernando Bou Silva - Contacto WEB"/>
    <s v="En Búsqueda"/>
    <d v="2020-07-27T20:26:00"/>
    <x v="53"/>
    <x v="19"/>
    <x v="0"/>
    <d v="2019-08-30T00:00:00"/>
    <d v="2020-07-06T00:00:00"/>
    <s v=""/>
    <s v="CJ Ejecutivos"/>
    <d v="1960-05-11T00:00:00"/>
    <s v="7037353-K"/>
    <x v="1"/>
    <n v="5.7"/>
    <n v="16.066666666666666"/>
    <n v="10.366666666666667"/>
    <n v="16.066666666666666"/>
    <n v="0"/>
    <n v="60"/>
    <x v="3"/>
  </r>
  <r>
    <n v="1151801"/>
    <s v="1523650220"/>
    <s v="Rodrigo"/>
    <s v="Leeser"/>
    <s v="Rodrigo Leeser - CJ"/>
    <s v="Con trabajo"/>
    <d v="2020-09-01T12:17:00"/>
    <x v="10"/>
    <x v="14"/>
    <x v="1"/>
    <d v="2020-01-23T00:00:00"/>
    <d v="2020-02-10T00:00:00"/>
    <d v="2020-09-01T00:00:00"/>
    <s v="CJ Ejecutivos"/>
    <d v="1970-05-13T00:00:00"/>
    <s v="10716464-7"/>
    <x v="1"/>
    <n v="6.8"/>
    <n v="7.4"/>
    <n v="0.6"/>
    <n v="11.2"/>
    <n v="1"/>
    <n v="50"/>
    <x v="1"/>
  </r>
  <r>
    <n v="1155551"/>
    <s v="2344442201"/>
    <s v="Ariel"/>
    <s v="Lecler"/>
    <s v="Ariel Lecler - CJ"/>
    <s v="Proceso Activo"/>
    <d v="2020-10-07T14:02:00"/>
    <x v="10"/>
    <x v="19"/>
    <x v="1"/>
    <d v="2020-03-06T00:00:00"/>
    <d v="2020-07-06T00:00:00"/>
    <s v=""/>
    <s v="CJ Ejecutivos"/>
    <d v="1973-08-06T00:00:00"/>
    <s v="12485512-8"/>
    <x v="1"/>
    <n v="5.7"/>
    <n v="9.7666666666666675"/>
    <n v="4.0666666666666664"/>
    <n v="9.7666666666666675"/>
    <n v="0"/>
    <n v="47"/>
    <x v="0"/>
  </r>
  <r>
    <n v="1180551"/>
    <s v="2365610928"/>
    <s v="José Miguel"/>
    <s v="Quintana"/>
    <s v="José Miguel Quintana - CJ"/>
    <s v="Proceso Activo"/>
    <d v="2020-09-16T18:33:00"/>
    <x v="10"/>
    <x v="19"/>
    <x v="1"/>
    <d v="2020-06-25T00:00:00"/>
    <d v="2020-07-06T00:00:00"/>
    <s v=""/>
    <s v="CJ Ejecutivos"/>
    <d v="1961-09-28T00:00:00"/>
    <s v="7451321-2"/>
    <x v="1"/>
    <n v="5.7"/>
    <n v="6.0666666666666664"/>
    <n v="0.36666666666666664"/>
    <n v="6.0666666666666664"/>
    <n v="0"/>
    <n v="59"/>
    <x v="1"/>
  </r>
  <r>
    <n v="1183101"/>
    <s v="2366561462"/>
    <s v="Bernardo"/>
    <s v="Bertolotto"/>
    <s v="Bernardo Bertolotto - CJ"/>
    <s v="Franquicias o Independientes"/>
    <d v="2020-10-01T17:05:00"/>
    <x v="54"/>
    <x v="22"/>
    <x v="1"/>
    <d v="2020-06-25T00:00:00"/>
    <d v="2020-08-10T00:00:00"/>
    <s v=""/>
    <s v="CJ Ejecutivos"/>
    <d v="1965-09-26T00:00:00"/>
    <s v="10146483-0"/>
    <x v="1"/>
    <n v="4.5333333333333332"/>
    <n v="6.0666666666666664"/>
    <n v="1.5333333333333334"/>
    <n v="6.0666666666666664"/>
    <n v="0"/>
    <n v="55"/>
    <x v="1"/>
  </r>
  <r>
    <n v="1188001"/>
    <s v="2371018207"/>
    <s v="Marcelo"/>
    <s v="Lovazzano"/>
    <s v="Marcelo Lovazzano - CJ"/>
    <s v="Franquicias o Independientes"/>
    <d v="2020-09-24T17:06:00"/>
    <x v="20"/>
    <x v="19"/>
    <x v="1"/>
    <d v="2020-06-24T00:00:00"/>
    <d v="2020-07-06T00:00:00"/>
    <s v=""/>
    <s v="CJ Ejecutivos"/>
    <d v="1970-07-12T00:00:00"/>
    <s v="9906466-8"/>
    <x v="1"/>
    <n v="5.7"/>
    <n v="6.1"/>
    <n v="0.4"/>
    <n v="6.1"/>
    <n v="0"/>
    <n v="50"/>
    <x v="1"/>
  </r>
  <r>
    <n v="1195951"/>
    <s v="2379760202"/>
    <s v="Cristian"/>
    <s v="Cespedes"/>
    <s v="Cristian Cespedes - CJ"/>
    <s v="Con trabajo"/>
    <d v="2020-08-25T20:01:00"/>
    <x v="55"/>
    <x v="19"/>
    <x v="1"/>
    <d v="2020-06-01T00:00:00"/>
    <d v="2020-07-06T00:00:00"/>
    <d v="2020-08-27T00:00:00"/>
    <s v="CJ Ejecutivos"/>
    <d v="1977-10-28T00:00:00"/>
    <s v="13321883-1"/>
    <x v="1"/>
    <n v="1.7333333333333334"/>
    <n v="2.9"/>
    <n v="1.1666666666666667"/>
    <n v="6.8666666666666663"/>
    <n v="1"/>
    <n v="43"/>
    <x v="0"/>
  </r>
  <r>
    <n v="1264351"/>
    <s v="2462502942"/>
    <s v="Esteban"/>
    <s v="Yaconi Hitschfeld"/>
    <s v="Esteban Yaconi Hitschfeld - CJ"/>
    <s v="Con trabajo"/>
    <d v="2020-12-16T19:42:00"/>
    <x v="45"/>
    <x v="22"/>
    <x v="1"/>
    <d v="2020-07-21T00:00:00"/>
    <d v="2020-08-10T00:00:00"/>
    <s v=""/>
    <s v="CJ Ejecutivos"/>
    <d v="1978-10-05T00:00:00"/>
    <s v="10723940-5"/>
    <x v="1"/>
    <n v="4.5333333333333332"/>
    <n v="5.2"/>
    <n v="0.66666666666666663"/>
    <n v="5.2"/>
    <n v="0"/>
    <n v="42"/>
    <x v="0"/>
  </r>
  <r>
    <n v="1264501"/>
    <s v="2462826919"/>
    <s v="Cristian"/>
    <s v="De la Cerda"/>
    <s v="Cristian De La Cerda Ferreira - CJ"/>
    <s v="Con trabajo"/>
    <d v="2020-10-30T19:09:00"/>
    <x v="45"/>
    <x v="22"/>
    <x v="1"/>
    <d v="2020-07-21T00:00:00"/>
    <d v="2020-08-10T00:00:00"/>
    <d v="2020-11-02T00:00:00"/>
    <s v="CJ Ejecutivos"/>
    <d v="1960-12-17T00:00:00"/>
    <s v="7033579-4"/>
    <x v="1"/>
    <n v="2.8"/>
    <n v="3.4666666666666668"/>
    <n v="0.66666666666666663"/>
    <n v="5.2"/>
    <n v="1"/>
    <n v="60"/>
    <x v="3"/>
  </r>
  <r>
    <n v="1264701"/>
    <s v="2462811200"/>
    <s v="Horacio"/>
    <s v="Melendez Guzman"/>
    <s v="Horacio Melendez Guzman - CJ"/>
    <s v="Con trabajo"/>
    <d v="2020-09-01T12:18:00"/>
    <x v="45"/>
    <x v="22"/>
    <x v="1"/>
    <d v="2020-07-21T00:00:00"/>
    <d v="2020-08-10T00:00:00"/>
    <d v="2020-09-01T00:00:00"/>
    <s v="CJ Ejecutivos"/>
    <d v="1977-11-05T00:00:00"/>
    <s v="8955454-3"/>
    <x v="1"/>
    <n v="0.73333333333333328"/>
    <n v="1.4"/>
    <n v="0.66666666666666663"/>
    <n v="5.2"/>
    <n v="1"/>
    <n v="43"/>
    <x v="0"/>
  </r>
  <r>
    <n v="1298201"/>
    <s v="2741038204"/>
    <s v="Francesca Paola"/>
    <s v="Billa Zepeda"/>
    <s v="Francesca Paola Billa Zepeda - CJ"/>
    <s v="Con trabajo"/>
    <d v="2020-09-10T17:48:00"/>
    <x v="56"/>
    <x v="22"/>
    <x v="1"/>
    <d v="2020-07-22T00:00:00"/>
    <d v="2020-08-10T00:00:00"/>
    <d v="2020-10-01T00:00:00"/>
    <s v="CJ Ejecutivos"/>
    <d v="1983-10-29T00:00:00"/>
    <s v="15735752-2"/>
    <x v="0"/>
    <n v="1.7333333333333334"/>
    <n v="2.3666666666666667"/>
    <n v="0.6333333333333333"/>
    <n v="5.166666666666667"/>
    <n v="1"/>
    <n v="37"/>
    <x v="2"/>
  </r>
  <r>
    <n v="1315001"/>
    <s v="2759387744"/>
    <s v="Marisol"/>
    <s v="Gidi"/>
    <s v="Marisol Teresa Gidi Yanine - CJ"/>
    <s v="Proceso Activo"/>
    <d v="2020-10-01T17:05:00"/>
    <x v="50"/>
    <x v="22"/>
    <x v="1"/>
    <d v="2020-08-12T00:00:00"/>
    <d v="2020-08-10T00:00:00"/>
    <s v=""/>
    <s v="CJ Ejecutivos"/>
    <d v="1972-09-27T00:00:00"/>
    <s v="12182766-2"/>
    <x v="0"/>
    <n v="4.5333333333333332"/>
    <n v="4.4666666666666668"/>
    <n v="-6.6666666666666666E-2"/>
    <n v="4.4666666666666668"/>
    <n v="0"/>
    <n v="48"/>
    <x v="0"/>
  </r>
  <r>
    <n v="1315651"/>
    <s v="2759455482"/>
    <s v="Alfonso"/>
    <s v="Muñoz"/>
    <s v="Alfonso Muñoz - CJ"/>
    <s v="Con trabajo"/>
    <d v="2020-12-21T19:12:00"/>
    <x v="28"/>
    <x v="22"/>
    <x v="1"/>
    <d v="2020-08-04T00:00:00"/>
    <d v="2020-08-10T00:00:00"/>
    <s v=""/>
    <s v="CJ Ejecutivos"/>
    <d v="1979-08-25T00:00:00"/>
    <s v="13568587-9"/>
    <x v="1"/>
    <n v="4.5333333333333332"/>
    <n v="4.7333333333333334"/>
    <n v="0.2"/>
    <n v="4.7333333333333334"/>
    <n v="0"/>
    <n v="41"/>
    <x v="0"/>
  </r>
  <r>
    <n v="1355301"/>
    <s v="2827744589"/>
    <s v="Felipe"/>
    <s v="Celis"/>
    <s v="Felipe Celis - CJ"/>
    <s v="Proceso Activo"/>
    <d v="2020-12-03T18:41:00"/>
    <x v="28"/>
    <x v="20"/>
    <x v="1"/>
    <d v="2020-08-28T00:00:00"/>
    <d v="2020-08-31T00:00:00"/>
    <s v=""/>
    <s v="CJ Ejecutivos"/>
    <d v="1972-07-04T00:00:00"/>
    <s v="12222399-k"/>
    <x v="1"/>
    <n v="3.8333333333333335"/>
    <n v="3.9333333333333331"/>
    <n v="0.1"/>
    <n v="3.9333333333333331"/>
    <n v="0"/>
    <n v="48"/>
    <x v="0"/>
  </r>
  <r>
    <n v="1355351"/>
    <s v="2827812871"/>
    <s v="Angela Pamela"/>
    <s v="Toledo Gomez"/>
    <s v="Angela Pamela Toledo Gomez - CJ"/>
    <s v="Proceso Activo"/>
    <d v="2020-11-05T18:36:00"/>
    <x v="50"/>
    <x v="20"/>
    <x v="1"/>
    <d v="2020-08-04T00:00:00"/>
    <d v="2020-08-31T00:00:00"/>
    <s v=""/>
    <s v="CJ Ejecutivos"/>
    <d v="1971-04-07T00:00:00"/>
    <s v="8403741-9"/>
    <x v="0"/>
    <n v="3.8333333333333335"/>
    <n v="4.7333333333333334"/>
    <n v="0.9"/>
    <n v="4.7333333333333334"/>
    <n v="0"/>
    <n v="49"/>
    <x v="0"/>
  </r>
  <r>
    <n v="1362401"/>
    <s v="2833871588"/>
    <s v="Jaime Gabriel"/>
    <s v="Moral Maturana"/>
    <s v="Jaime Gabriel Moral Maturana - CJ"/>
    <s v="En Asesoria"/>
    <d v="2020-11-26T12:51:00"/>
    <x v="57"/>
    <x v="20"/>
    <x v="1"/>
    <d v="2020-08-06T00:00:00"/>
    <d v="2020-08-31T00:00:00"/>
    <s v=""/>
    <s v="CJ Ejecutivos"/>
    <d v="1970-02-24T00:00:00"/>
    <s v="11624917-0"/>
    <x v="1"/>
    <n v="3.8333333333333335"/>
    <n v="4.666666666666667"/>
    <n v="0.83333333333333337"/>
    <n v="4.666666666666667"/>
    <n v="0"/>
    <n v="50"/>
    <x v="1"/>
  </r>
  <r>
    <n v="1367951"/>
    <s v="2838454954"/>
    <s v="WILMEN JUAN"/>
    <s v="GÓMEZ ALVARADO"/>
    <s v="WILMEN JUAN GÓMEZ ALVARADO - CJ"/>
    <s v="Proceso Activo"/>
    <d v="2020-11-19T18:36:00"/>
    <x v="31"/>
    <x v="20"/>
    <x v="1"/>
    <d v="2020-08-12T00:00:00"/>
    <d v="2020-08-31T00:00:00"/>
    <s v=""/>
    <s v="CJ Ejecutivos"/>
    <d v="1967-12-29T00:00:00"/>
    <s v="8304202-8"/>
    <x v="1"/>
    <n v="3.8333333333333335"/>
    <n v="4.4666666666666668"/>
    <n v="0.6333333333333333"/>
    <n v="4.4666666666666668"/>
    <n v="0"/>
    <n v="52"/>
    <x v="1"/>
  </r>
  <r>
    <n v="1368451"/>
    <s v="2838661955"/>
    <s v="Eduardo"/>
    <s v="Catalán"/>
    <s v="EDUARDO MAURICIO CATALAN UBILLA - CJ"/>
    <s v="En Búsqueda"/>
    <d v="2020-11-26T12:51:00"/>
    <x v="31"/>
    <x v="20"/>
    <x v="1"/>
    <d v="2020-08-12T00:00:00"/>
    <d v="2020-08-31T00:00:00"/>
    <s v=""/>
    <s v="CJ Ejecutivos"/>
    <d v="1970-12-07T00:00:00"/>
    <s v="11621328-1"/>
    <x v="1"/>
    <n v="3.8333333333333335"/>
    <n v="4.4666666666666668"/>
    <n v="0.6333333333333333"/>
    <n v="4.4666666666666668"/>
    <n v="0"/>
    <n v="50"/>
    <x v="1"/>
  </r>
  <r>
    <n v="1368751"/>
    <s v="2838248744"/>
    <s v="SENG BEEK"/>
    <s v="HAN LEE"/>
    <s v="SENG BEEK HAN LEE - CJ"/>
    <s v="Con trabajo"/>
    <d v="2020-10-01T13:03:00"/>
    <x v="31"/>
    <x v="20"/>
    <x v="1"/>
    <d v="2020-08-12T00:00:00"/>
    <d v="2020-08-31T00:00:00"/>
    <d v="2020-10-01T00:00:00"/>
    <s v="CJ Ejecutivos"/>
    <n v="0"/>
    <s v="12134821-7"/>
    <x v="1"/>
    <n v="1.0333333333333334"/>
    <n v="1.6666666666666667"/>
    <n v="0.6333333333333333"/>
    <n v="4.4666666666666668"/>
    <n v="1"/>
    <n v="120"/>
    <x v="4"/>
  </r>
  <r>
    <n v="1368901"/>
    <s v="2839034212"/>
    <s v="DAVID HECTOR"/>
    <s v="ARCE RETAMAL"/>
    <s v="DAVID HECTOR ARCE RETAMAL - CJ"/>
    <s v="Proceso Activo"/>
    <d v="2020-10-22T19:03:00"/>
    <x v="31"/>
    <x v="20"/>
    <x v="1"/>
    <d v="2020-08-17T00:00:00"/>
    <d v="2020-08-31T00:00:00"/>
    <s v=""/>
    <s v="CJ Ejecutivos"/>
    <d v="1973-04-08T00:00:00"/>
    <s v="12459097-3"/>
    <x v="1"/>
    <n v="3.8333333333333335"/>
    <n v="4.3"/>
    <n v="0.46666666666666667"/>
    <n v="4.3"/>
    <n v="0"/>
    <n v="47"/>
    <x v="0"/>
  </r>
  <r>
    <n v="1391251"/>
    <s v="2883810915"/>
    <s v="Andres"/>
    <s v="Calvert"/>
    <s v="Andrés Calvert Raddatz - CJ"/>
    <s v="En Búsqueda"/>
    <d v="2020-10-07T14:04:00"/>
    <x v="58"/>
    <x v="18"/>
    <x v="1"/>
    <d v="2020-08-31T00:00:00"/>
    <d v="2020-09-21T00:00:00"/>
    <s v=""/>
    <s v="CJ Ejecutivos"/>
    <d v="1963-10-10T00:00:00"/>
    <s v="7012137-9"/>
    <x v="1"/>
    <n v="3.1333333333333333"/>
    <n v="3.8333333333333335"/>
    <n v="0.7"/>
    <n v="3.8333333333333335"/>
    <n v="0"/>
    <n v="57"/>
    <x v="1"/>
  </r>
  <r>
    <n v="1489651"/>
    <s v="3068567771"/>
    <s v="Soledad"/>
    <s v="Arancibia Riquelme"/>
    <s v="Soledad Arancibia Riquelme - CJ"/>
    <s v="Outplacement terminado"/>
    <d v="2020-11-19T12:56:00"/>
    <x v="10"/>
    <x v="23"/>
    <x v="1"/>
    <d v="2020-09-30T00:00:00"/>
    <d v="2020-11-02T00:00:00"/>
    <s v=""/>
    <s v="CJ Ejecutivos"/>
    <d v="1971-10-29T00:00:00"/>
    <s v="10857853-K"/>
    <x v="0"/>
    <n v="1.7333333333333334"/>
    <n v="2.8333333333333335"/>
    <n v="1.1000000000000001"/>
    <n v="2.8333333333333335"/>
    <n v="0"/>
    <n v="49"/>
    <x v="0"/>
  </r>
  <r>
    <n v="1522451"/>
    <s v="3172313030"/>
    <s v="Andres"/>
    <s v="Trucco Argomedo"/>
    <s v="Andres Trucco Argomedo - CJ"/>
    <s v="Con trabajo"/>
    <d v="2020-10-29T12:40:00"/>
    <x v="10"/>
    <x v="23"/>
    <x v="1"/>
    <d v="2020-10-15T00:00:00"/>
    <d v="2020-11-02T00:00:00"/>
    <d v="2020-10-26T00:00:00"/>
    <s v="CJ Ejecutivos"/>
    <d v="1971-05-28T00:00:00"/>
    <s v="11833673-9"/>
    <x v="1"/>
    <n v="-0.23333333333333334"/>
    <n v="0.36666666666666664"/>
    <n v="0.6"/>
    <n v="2.3333333333333335"/>
    <n v="1"/>
    <n v="49"/>
    <x v="0"/>
  </r>
  <r>
    <n v="1569351"/>
    <s v="3258505106"/>
    <s v="Ricardo"/>
    <s v="Martínez González "/>
    <s v="Ricardo Martínez - CJ"/>
    <s v="Proceso Activo"/>
    <d v="2020-11-26T12:37:00"/>
    <x v="59"/>
    <x v="23"/>
    <x v="0"/>
    <d v="2020-05-30T00:00:00"/>
    <d v="2020-11-02T00:00:00"/>
    <s v=""/>
    <s v="CJ Ejecutivos"/>
    <d v="1976-03-28T00:00:00"/>
    <s v="14410778-0"/>
    <x v="1"/>
    <n v="1.7333333333333334"/>
    <n v="6.9333333333333336"/>
    <n v="5.2"/>
    <n v="6.9333333333333336"/>
    <n v="0"/>
    <n v="44"/>
    <x v="0"/>
  </r>
  <r>
    <n v="1579951"/>
    <s v="3242349216"/>
    <s v="Paula"/>
    <s v="Alvarado Rivera"/>
    <s v="Paula Alvarado Rivera -CJP"/>
    <s v="En Búsqueda"/>
    <d v="2020-11-26T12:38:00"/>
    <x v="22"/>
    <x v="23"/>
    <x v="1"/>
    <d v="2020-10-01T00:00:00"/>
    <d v="2020-11-02T00:00:00"/>
    <s v=""/>
    <s v="CJ Ejecutivos"/>
    <d v="1970-03-09T00:00:00"/>
    <s v="8594241-7"/>
    <x v="0"/>
    <n v="1.7333333333333334"/>
    <n v="2.8"/>
    <n v="1.0666666666666667"/>
    <n v="2.8"/>
    <n v="0"/>
    <n v="50"/>
    <x v="1"/>
  </r>
  <r>
    <n v="1580151"/>
    <s v="3243272118"/>
    <s v="Tomas"/>
    <s v="Ibarra Ovalle"/>
    <s v="Tomas Ibarra Ovalle - CJP"/>
    <s v="Con trabajo"/>
    <d v="2020-11-27T14:43:00"/>
    <x v="22"/>
    <x v="23"/>
    <x v="1"/>
    <d v="2020-10-01T00:00:00"/>
    <d v="2020-11-02T00:00:00"/>
    <d v="2020-11-27T00:00:00"/>
    <s v="CJ Ejecutivos"/>
    <d v="1974-03-29T00:00:00"/>
    <s v="10051143-6"/>
    <x v="1"/>
    <n v="0.83333333333333337"/>
    <n v="1.9"/>
    <n v="1.0666666666666667"/>
    <n v="2.8"/>
    <n v="1"/>
    <n v="46"/>
    <x v="0"/>
  </r>
  <r>
    <n v="1597251"/>
    <s v="3278324738"/>
    <s v="David"/>
    <s v="Lastra"/>
    <s v="David Lastra - CJ"/>
    <s v="Franquicias o Independientes"/>
    <d v="2020-11-30T13:44:00"/>
    <x v="10"/>
    <x v="23"/>
    <x v="1"/>
    <d v="2020-10-15T00:00:00"/>
    <d v="2020-11-02T00:00:00"/>
    <s v=""/>
    <s v="CJ Ejecutivos"/>
    <d v="1975-09-14T00:00:00"/>
    <s v="12899243-K"/>
    <x v="1"/>
    <n v="1.7333333333333334"/>
    <n v="2.3333333333333335"/>
    <n v="0.6"/>
    <n v="2.3333333333333335"/>
    <n v="0"/>
    <n v="45"/>
    <x v="0"/>
  </r>
  <r>
    <n v="1773951"/>
    <s v="3549286775"/>
    <s v="Baltazar Eduardo"/>
    <s v="Diaz Becerra"/>
    <s v="Baltazar Eduardo Diaz Becerra - CJ"/>
    <s v="Outplacement terminado"/>
    <d v="2020-12-22T20:09:00"/>
    <x v="24"/>
    <x v="24"/>
    <x v="1"/>
    <d v="2020-11-27T00:00:00"/>
    <d v="2020-12-09T00:00:00"/>
    <s v=""/>
    <s v="CJ Ejecutivos"/>
    <n v="0"/>
    <s v="10759699-2"/>
    <x v="1"/>
    <n v="0.5"/>
    <n v="0.9"/>
    <n v="0.4"/>
    <n v="0.9"/>
    <n v="0"/>
    <n v="120"/>
    <x v="4"/>
  </r>
  <r>
    <n v="1788801"/>
    <s v="3560534975"/>
    <s v="Fernán"/>
    <s v="González Hernández"/>
    <s v="Fernán González Hernández - CJ"/>
    <s v="Outplacement terminado"/>
    <d v="2020-12-22T20:09:00"/>
    <x v="22"/>
    <x v="24"/>
    <x v="1"/>
    <d v="2020-11-20T00:00:00"/>
    <d v="2020-12-09T00:00:00"/>
    <s v=""/>
    <s v="CJ Ejecutivos"/>
    <n v="0"/>
    <s v="13133519-9"/>
    <x v="1"/>
    <n v="0.5"/>
    <n v="1.1333333333333333"/>
    <n v="0.6333333333333333"/>
    <n v="1.1333333333333333"/>
    <n v="0"/>
    <n v="120"/>
    <x v="4"/>
  </r>
  <r>
    <n v="1788951"/>
    <s v="3560554175"/>
    <s v="Alfredo"/>
    <s v="Siggelkow"/>
    <s v="Alfredo Siggelkow - CJ"/>
    <s v="Outplacement terminado"/>
    <d v="2020-12-22T20:09:00"/>
    <x v="60"/>
    <x v="24"/>
    <x v="1"/>
    <d v="2020-12-03T00:00:00"/>
    <d v="2020-12-09T00:00:00"/>
    <s v=""/>
    <s v="CJ Ejecutivos"/>
    <n v="0"/>
    <s v="10853193-2"/>
    <x v="1"/>
    <n v="0.5"/>
    <n v="0.7"/>
    <n v="0.2"/>
    <n v="0.7"/>
    <n v="0"/>
    <n v="1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5FD28-639F-DC43-98EB-FCD2812A70B3}" name="TablaDinámica4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3:I14" firstHeaderRow="0" firstDataRow="1" firstDataCol="0" rowPageCount="5" colPageCount="1"/>
  <pivotFields count="24">
    <pivotField showAll="0"/>
    <pivotField showAll="0"/>
    <pivotField showAll="0"/>
    <pivotField showAll="0"/>
    <pivotField showAll="0"/>
    <pivotField showAll="0"/>
    <pivotField numFmtId="22" showAll="0"/>
    <pivotField axis="axisPage" showAll="0">
      <items count="68">
        <item x="3"/>
        <item x="28"/>
        <item x="17"/>
        <item x="9"/>
        <item x="26"/>
        <item m="1" x="66"/>
        <item x="22"/>
        <item m="1" x="65"/>
        <item x="10"/>
        <item x="47"/>
        <item x="21"/>
        <item x="41"/>
        <item x="7"/>
        <item x="48"/>
        <item x="24"/>
        <item x="43"/>
        <item x="34"/>
        <item x="30"/>
        <item x="2"/>
        <item x="13"/>
        <item x="42"/>
        <item x="25"/>
        <item x="32"/>
        <item x="37"/>
        <item x="46"/>
        <item x="0"/>
        <item x="38"/>
        <item x="33"/>
        <item x="45"/>
        <item x="40"/>
        <item x="36"/>
        <item x="18"/>
        <item x="12"/>
        <item x="35"/>
        <item x="27"/>
        <item x="39"/>
        <item x="15"/>
        <item m="1" x="64"/>
        <item x="1"/>
        <item x="29"/>
        <item x="31"/>
        <item x="5"/>
        <item x="20"/>
        <item x="11"/>
        <item x="8"/>
        <item x="19"/>
        <item x="6"/>
        <item x="14"/>
        <item x="23"/>
        <item x="16"/>
        <item x="4"/>
        <item m="1" x="62"/>
        <item x="52"/>
        <item x="49"/>
        <item x="51"/>
        <item m="1" x="63"/>
        <item x="53"/>
        <item x="55"/>
        <item x="54"/>
        <item x="56"/>
        <item x="50"/>
        <item x="57"/>
        <item m="1" x="61"/>
        <item x="58"/>
        <item x="44"/>
        <item x="59"/>
        <item x="60"/>
        <item t="default"/>
      </items>
    </pivotField>
    <pivotField axis="axisPage" showAll="0">
      <items count="28">
        <item m="1" x="25"/>
        <item x="7"/>
        <item x="2"/>
        <item x="11"/>
        <item x="12"/>
        <item x="13"/>
        <item x="14"/>
        <item x="15"/>
        <item x="10"/>
        <item x="4"/>
        <item x="6"/>
        <item x="5"/>
        <item x="3"/>
        <item x="9"/>
        <item x="0"/>
        <item x="8"/>
        <item x="1"/>
        <item m="1" x="26"/>
        <item x="16"/>
        <item x="17"/>
        <item x="21"/>
        <item x="19"/>
        <item x="22"/>
        <item x="20"/>
        <item x="18"/>
        <item x="23"/>
        <item x="24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/>
    <pivotField dataField="1" showAll="0"/>
    <pivotField numFmtId="1" showAll="0"/>
    <pivotField axis="axisPage" showAll="0">
      <items count="8">
        <item x="0"/>
        <item x="1"/>
        <item x="3"/>
        <item m="1" x="6"/>
        <item x="2"/>
        <item m="1" x="5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5">
    <pageField fld="16" hier="-1"/>
    <pageField fld="7" hier="-1"/>
    <pageField fld="23" hier="-1"/>
    <pageField fld="9" hier="-1"/>
    <pageField fld="8" hier="-1"/>
  </pageFields>
  <dataFields count="2">
    <dataField name="Promedio de Tiempo de Observación" fld="20" subtotal="average" baseField="0" baseItem="0" numFmtId="165"/>
    <dataField name="Suma de % Recolocación" fld="21" subtotal="average" baseField="19" baseItem="1" numFmtId="9"/>
  </dataFields>
  <formats count="15"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outline="0" collapsedLevelsAreSubtotals="1" fieldPosition="0"/>
    </format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48812-AD4A-CE4F-A56F-D197B2AA8DF2}" name="TablaDinámica5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3:N4" firstHeaderRow="0" firstDataRow="1" firstDataCol="0"/>
  <pivotFields count="24"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showAll="0"/>
    <pivotField numFmtI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Pagado el proceso" fld="9" subtotal="count" baseField="0" baseItem="0"/>
    <dataField name="Promedio de Tiempo de Observación" fld="20" subtotal="average" baseField="0" baseItem="0" numFmtId="167"/>
    <dataField name="Suma de Cuenta Recolocación" fld="21" baseField="0" baseItem="0"/>
    <dataField name="Suma de % Recolocación" fld="21" subtotal="average" baseField="19" baseItem="1" numFmtId="9"/>
  </dataFields>
  <formats count="5">
    <format dxfId="4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62D2-5A71-E849-99EE-822343196018}" name="Tabla1" displayName="Tabla1" ref="A1:X182" totalsRowShown="0">
  <autoFilter ref="A1:X182" xr:uid="{79017437-A7FB-DC48-BAD9-D305A8374A2B}"/>
  <sortState xmlns:xlrd2="http://schemas.microsoft.com/office/spreadsheetml/2017/richdata2" ref="A2:X145">
    <sortCondition ref="A2:A145"/>
  </sortState>
  <tableColumns count="24">
    <tableColumn id="1" xr3:uid="{5B97E65C-7E8D-9D43-9A45-6047FE53F722}" name="Contact ID"/>
    <tableColumn id="2" xr3:uid="{3DD5876E-F6D6-DD43-98D7-F5BC4978018F}" name="Deal ID"/>
    <tableColumn id="3" xr3:uid="{F135F20D-357F-BC45-A780-DDFF796AEFF4}" name="First Name"/>
    <tableColumn id="4" xr3:uid="{6CBF8B73-4E20-664B-9545-6D403199A06C}" name="Last Name"/>
    <tableColumn id="5" xr3:uid="{15CB1251-DA49-AC48-A26C-ADB058C9321E}" name="Deal Name"/>
    <tableColumn id="6" xr3:uid="{C13A5155-9184-4C46-8DFC-1559032E4B11}" name="Deal Stage"/>
    <tableColumn id="24" xr3:uid="{A5E27EA8-AE30-2B4E-867B-C1CB4E8EAF48}" name="Change Date" dataDxfId="43"/>
    <tableColumn id="7" xr3:uid="{86110BD4-F366-A54E-B101-610551AD4B6A}" name="Ultima empresa"/>
    <tableColumn id="8" xr3:uid="{BF432E3A-F909-B546-A4C2-1AD5DDB76AF1}" name="Grupo CJ"/>
    <tableColumn id="9" xr3:uid="{CBE049B6-1AEC-E643-AAE5-19534163551A}" name="Pagado el proceso"/>
    <tableColumn id="10" xr3:uid="{FB0470DF-1B01-E94E-B0D6-7B985980108D}" name="Fecha desempleo" dataDxfId="42"/>
    <tableColumn id="11" xr3:uid="{E92DF129-9A33-E544-A9E3-6F48F3FFAF9F}" name="Fecha de entrada de outplacement" dataDxfId="41"/>
    <tableColumn id="12" xr3:uid="{4813CBCB-87DB-0B42-ABDB-9912A3BB2A2C}" name="Fecha recolocación" dataDxfId="56"/>
    <tableColumn id="13" xr3:uid="{34A21E15-A55E-BD47-8976-B613DD48EFB0}" name="Pipeline"/>
    <tableColumn id="14" xr3:uid="{07D4658F-D8EB-AA40-915D-44C40973603A}" name="Fecha de Nacimiento" dataDxfId="40"/>
    <tableColumn id="23" xr3:uid="{F73B1C09-DA5D-124A-A0C7-42DC25B3E067}" name="RUT"/>
    <tableColumn id="15" xr3:uid="{F37D0047-DB47-FD44-8F7D-A2B23D7341C8}" name="Genero"/>
    <tableColumn id="16" xr3:uid="{0AE98021-526B-B94C-B74C-E9DDC26F84B2}" name="Meses en LabLab" dataDxfId="55">
      <calculatedColumnFormula>IF(Tabla1[[#This Row],[Cuenta Recolocación]]=1,(Tabla1[[#This Row],[Fecha recolocación]]-Tabla1[[#This Row],[Fecha de entrada de outplacement]])/30,(TODAY()-Tabla1[[#This Row],[Fecha de entrada de outplacement]])/30)</calculatedColumnFormula>
    </tableColumn>
    <tableColumn id="17" xr3:uid="{758F52CC-3A4F-1544-8658-037675D2830D}" name="Meses sin empleo" dataDxfId="54">
      <calculatedColumnFormula>IF(Tabla1[[#This Row],[Cuenta Recolocación]]=1,(Tabla1[[#This Row],[Fecha recolocación]]-Tabla1[[#This Row],[Fecha desempleo]])/30,(TODAY()-Tabla1[[#This Row],[Fecha desempleo]])/30)</calculatedColumnFormula>
    </tableColumn>
    <tableColumn id="18" xr3:uid="{9642AC5D-565A-C54C-8AC3-2ADCCE6BA4DE}" name="Demora en entrar" dataDxfId="53">
      <calculatedColumnFormula>(Tabla1[[#This Row],[Fecha de entrada de outplacement]]-Tabla1[[#This Row],[Fecha desempleo]])/30</calculatedColumnFormula>
    </tableColumn>
    <tableColumn id="19" xr3:uid="{9D6D99D1-44BE-7F4F-9D97-5448C2E2A6DF}" name="Tiempo de Observación" dataDxfId="52">
      <calculatedColumnFormula>(TODAY()-Tabla1[[#This Row],[Fecha desempleo]])/30</calculatedColumnFormula>
    </tableColumn>
    <tableColumn id="20" xr3:uid="{5280DCFD-AC59-4545-81CB-1F4809370C58}" name="Cuenta Recolocación" dataDxfId="51">
      <calculatedColumnFormula>IF(Tabla1[[#This Row],[Fecha recolocación]]&lt;&gt;"",1,0)</calculatedColumnFormula>
    </tableColumn>
    <tableColumn id="21" xr3:uid="{9620E62D-EEF5-7442-8467-1509D4285535}" name="Edad" dataDxfId="50">
      <calculatedColumnFormula>INT((TODAY()-Tabla1[[#This Row],[Fecha de Nacimiento]])/365.25)</calculatedColumnFormula>
    </tableColumn>
    <tableColumn id="22" xr3:uid="{40DE511B-1C0F-CE47-9E28-D24D5631541E}" name="Rango Edades" dataDxfId="49">
      <calculatedColumnFormula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B08B-7F7F-8D43-86D9-65FB6FC5AEB8}">
  <sheetPr codeName="Hoja1"/>
  <dimension ref="C4:J18"/>
  <sheetViews>
    <sheetView zoomScale="88" zoomScaleNormal="88" workbookViewId="0">
      <selection activeCell="L5" sqref="L5"/>
    </sheetView>
  </sheetViews>
  <sheetFormatPr baseColWidth="10" defaultColWidth="10.83203125" defaultRowHeight="15" x14ac:dyDescent="0.2"/>
  <cols>
    <col min="1" max="2" width="10.83203125" style="12"/>
    <col min="3" max="3" width="21.83203125" style="12" customWidth="1"/>
    <col min="4" max="4" width="11" style="12" customWidth="1"/>
    <col min="5" max="5" width="13.33203125" style="12" customWidth="1"/>
    <col min="6" max="7" width="10.83203125" style="12"/>
    <col min="8" max="8" width="31.1640625" style="12" bestFit="1" customWidth="1"/>
    <col min="9" max="9" width="21" style="12" bestFit="1" customWidth="1"/>
    <col min="10" max="10" width="20" style="12" bestFit="1" customWidth="1"/>
    <col min="11" max="16384" width="10.83203125" style="12"/>
  </cols>
  <sheetData>
    <row r="4" spans="3:10" ht="26" x14ac:dyDescent="0.3">
      <c r="C4" s="42" t="s">
        <v>401</v>
      </c>
    </row>
    <row r="5" spans="3:10" ht="16" thickBot="1" x14ac:dyDescent="0.25"/>
    <row r="6" spans="3:10" ht="16" thickBot="1" x14ac:dyDescent="0.25">
      <c r="H6" s="18" t="s">
        <v>394</v>
      </c>
      <c r="I6" s="18" t="s">
        <v>395</v>
      </c>
    </row>
    <row r="7" spans="3:10" ht="16" thickBot="1" x14ac:dyDescent="0.25">
      <c r="C7" s="23"/>
      <c r="D7" s="20" t="s">
        <v>378</v>
      </c>
      <c r="E7" s="13"/>
      <c r="H7" s="40" t="s">
        <v>584</v>
      </c>
      <c r="I7" s="41" t="s">
        <v>392</v>
      </c>
    </row>
    <row r="8" spans="3:10" ht="16" thickBot="1" x14ac:dyDescent="0.25">
      <c r="C8" s="19" t="s">
        <v>396</v>
      </c>
      <c r="D8" s="21">
        <f>GETPIVOTDATA("Promedio de Tiempo de Observación",Data!$K$3)</f>
        <v>14.04843462246777</v>
      </c>
      <c r="E8" s="14"/>
      <c r="H8" s="40" t="s">
        <v>6</v>
      </c>
      <c r="I8" s="41" t="s">
        <v>392</v>
      </c>
    </row>
    <row r="9" spans="3:10" ht="16" thickBot="1" x14ac:dyDescent="0.25">
      <c r="C9" s="19" t="s">
        <v>379</v>
      </c>
      <c r="D9" s="22">
        <f>1-GETPIVOTDATA("Suma de % Recolocación",Data!$K$3)</f>
        <v>0.425414364640884</v>
      </c>
      <c r="E9" s="15"/>
      <c r="H9" s="40" t="s">
        <v>397</v>
      </c>
      <c r="I9" s="41" t="s">
        <v>392</v>
      </c>
    </row>
    <row r="10" spans="3:10" ht="16" thickBot="1" x14ac:dyDescent="0.25">
      <c r="H10" s="40" t="s">
        <v>8</v>
      </c>
      <c r="I10" s="41" t="s">
        <v>392</v>
      </c>
    </row>
    <row r="11" spans="3:10" ht="16" thickBot="1" x14ac:dyDescent="0.25">
      <c r="C11" s="4"/>
      <c r="D11" s="5" t="s">
        <v>380</v>
      </c>
      <c r="E11" s="6" t="s">
        <v>381</v>
      </c>
      <c r="F11" s="7" t="s">
        <v>382</v>
      </c>
      <c r="H11" s="40" t="s">
        <v>7</v>
      </c>
      <c r="I11" s="41" t="s">
        <v>392</v>
      </c>
    </row>
    <row r="12" spans="3:10" ht="16" thickBot="1" x14ac:dyDescent="0.25">
      <c r="C12" s="8" t="s">
        <v>383</v>
      </c>
      <c r="D12" s="9">
        <f>-0.00003*$D$8^3+0.0024*$D$8^2-0.0772*$D$8+1.0635</f>
        <v>0.36944393796671404</v>
      </c>
      <c r="E12" s="10">
        <f>+D12-D9</f>
        <v>-5.597042667416996E-2</v>
      </c>
      <c r="F12" s="11">
        <f>+E12/D12</f>
        <v>-0.15149910696115618</v>
      </c>
      <c r="H12" s="17"/>
      <c r="I12" s="17"/>
      <c r="J12" s="17"/>
    </row>
    <row r="13" spans="3:10" ht="16" thickBot="1" x14ac:dyDescent="0.25">
      <c r="H13" s="24" t="s">
        <v>376</v>
      </c>
      <c r="I13" s="24" t="s">
        <v>384</v>
      </c>
      <c r="J13" s="18" t="s">
        <v>393</v>
      </c>
    </row>
    <row r="14" spans="3:10" ht="16" thickBot="1" x14ac:dyDescent="0.25">
      <c r="H14" s="34">
        <v>14.04843462246777</v>
      </c>
      <c r="I14" s="35">
        <v>0.574585635359116</v>
      </c>
      <c r="J14" s="36">
        <f>1-GETPIVOTDATA("Suma de % Recolocación",$H$13)</f>
        <v>0.425414364640884</v>
      </c>
    </row>
    <row r="15" spans="3:10" ht="16" thickBot="1" x14ac:dyDescent="0.25">
      <c r="H15" s="5" t="s">
        <v>380</v>
      </c>
      <c r="I15" s="6" t="s">
        <v>583</v>
      </c>
      <c r="J15" s="7" t="s">
        <v>382</v>
      </c>
    </row>
    <row r="16" spans="3:10" ht="16" thickBot="1" x14ac:dyDescent="0.25">
      <c r="H16" s="37">
        <f>-0.00003*$H$14^3+0.0024*$H$14^2-0.0772*$H$14+1.0635</f>
        <v>0.36944393796671404</v>
      </c>
      <c r="I16" s="38">
        <f>+H16-J14</f>
        <v>-5.597042667416996E-2</v>
      </c>
      <c r="J16" s="39">
        <f>+I16/H16</f>
        <v>-0.15149910696115618</v>
      </c>
    </row>
    <row r="18" spans="6:9" ht="21" x14ac:dyDescent="0.25">
      <c r="F18" s="49" t="s">
        <v>553</v>
      </c>
      <c r="G18" s="50"/>
      <c r="H18" s="50"/>
      <c r="I18" s="50"/>
    </row>
  </sheetData>
  <mergeCells count="1">
    <mergeCell ref="F18:I18"/>
  </mergeCells>
  <dataValidations disablePrompts="1" count="1">
    <dataValidation type="list" allowBlank="1" showInputMessage="1" showErrorMessage="1" sqref="E7" xr:uid="{7EBCCA6B-1A1C-1448-BAAA-E0B4D79F8177}">
      <formula1>#REF!</formula1>
    </dataValidation>
  </dataValidation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C182"/>
  <sheetViews>
    <sheetView tabSelected="1" topLeftCell="C153" zoomScale="86" workbookViewId="0">
      <selection activeCell="K200" sqref="K200"/>
    </sheetView>
  </sheetViews>
  <sheetFormatPr baseColWidth="10" defaultColWidth="8.83203125" defaultRowHeight="15" x14ac:dyDescent="0.2"/>
  <cols>
    <col min="1" max="1" width="11.5" customWidth="1"/>
    <col min="2" max="2" width="11.1640625" customWidth="1"/>
    <col min="3" max="3" width="15.6640625" customWidth="1"/>
    <col min="4" max="4" width="20.33203125" customWidth="1"/>
    <col min="5" max="5" width="33.5" customWidth="1"/>
    <col min="6" max="7" width="22.1640625" customWidth="1"/>
    <col min="8" max="8" width="27.1640625" customWidth="1"/>
    <col min="9" max="9" width="10.33203125" customWidth="1"/>
    <col min="10" max="10" width="17.33203125" customWidth="1"/>
    <col min="11" max="11" width="17" customWidth="1"/>
    <col min="12" max="12" width="30.33203125" customWidth="1"/>
    <col min="13" max="13" width="18.33203125" customWidth="1"/>
    <col min="14" max="14" width="12" customWidth="1"/>
    <col min="15" max="16" width="13.1640625" customWidth="1"/>
    <col min="17" max="17" width="9.33203125" customWidth="1"/>
    <col min="18" max="18" width="16" customWidth="1"/>
    <col min="19" max="19" width="17.5" customWidth="1"/>
    <col min="20" max="20" width="17.6640625" customWidth="1"/>
    <col min="21" max="21" width="22" customWidth="1"/>
    <col min="22" max="22" width="19.1640625" customWidth="1"/>
    <col min="24" max="24" width="14.5" customWidth="1"/>
    <col min="28" max="28" width="9.83203125" customWidth="1"/>
    <col min="29" max="29" width="19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607</v>
      </c>
      <c r="P1" t="s">
        <v>429</v>
      </c>
      <c r="Q1" t="s">
        <v>584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391</v>
      </c>
      <c r="X1" t="s">
        <v>397</v>
      </c>
    </row>
    <row r="2" spans="1:29" x14ac:dyDescent="0.2">
      <c r="A2">
        <v>704</v>
      </c>
      <c r="B2" t="s">
        <v>682</v>
      </c>
      <c r="C2" t="s">
        <v>58</v>
      </c>
      <c r="D2" t="s">
        <v>59</v>
      </c>
      <c r="E2" t="s">
        <v>60</v>
      </c>
      <c r="F2" t="s">
        <v>561</v>
      </c>
      <c r="G2" s="48">
        <v>43969.696527777778</v>
      </c>
      <c r="H2" t="s">
        <v>61</v>
      </c>
      <c r="I2" t="s">
        <v>23</v>
      </c>
      <c r="J2" t="s">
        <v>28</v>
      </c>
      <c r="K2" s="1">
        <v>43646</v>
      </c>
      <c r="L2" s="1">
        <v>43696</v>
      </c>
      <c r="M2" t="s">
        <v>19</v>
      </c>
      <c r="N2" t="s">
        <v>20</v>
      </c>
      <c r="O2" s="1">
        <v>27883</v>
      </c>
      <c r="P2" t="s">
        <v>430</v>
      </c>
      <c r="Q2" s="33" t="s">
        <v>110</v>
      </c>
      <c r="R2" s="32">
        <f ca="1">IF(Tabla1[[#This Row],[Cuenta Recolocación]]=1,(Tabla1[[#This Row],[Fecha recolocación]]-Tabla1[[#This Row],[Fecha de entrada de outplacement]])/30,(TODAY()-Tabla1[[#This Row],[Fecha de entrada de outplacement]])/30)</f>
        <v>16.433333333333334</v>
      </c>
      <c r="S2" s="32">
        <f ca="1">IF(Tabla1[[#This Row],[Cuenta Recolocación]]=1,(Tabla1[[#This Row],[Fecha recolocación]]-Tabla1[[#This Row],[Fecha desempleo]])/30,(TODAY()-Tabla1[[#This Row],[Fecha desempleo]])/30)</f>
        <v>18.100000000000001</v>
      </c>
      <c r="T2" s="32">
        <f>(Tabla1[[#This Row],[Fecha de entrada de outplacement]]-Tabla1[[#This Row],[Fecha desempleo]])/30</f>
        <v>1.6666666666666667</v>
      </c>
      <c r="U2" s="3">
        <f ca="1">(TODAY()-Tabla1[[#This Row],[Fecha desempleo]])/30</f>
        <v>18.100000000000001</v>
      </c>
      <c r="V2">
        <f>IF(Tabla1[[#This Row],[Fecha recolocación]]&lt;&gt;"",1,0)</f>
        <v>0</v>
      </c>
      <c r="W2" s="16">
        <f ca="1">INT((TODAY()-Tabla1[[#This Row],[Fecha de Nacimiento]])/365.25)</f>
        <v>44</v>
      </c>
      <c r="X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" spans="1:29" x14ac:dyDescent="0.2">
      <c r="A3">
        <v>7452</v>
      </c>
      <c r="B3" t="s">
        <v>683</v>
      </c>
      <c r="C3" t="s">
        <v>21</v>
      </c>
      <c r="D3" t="s">
        <v>278</v>
      </c>
      <c r="E3" t="s">
        <v>279</v>
      </c>
      <c r="F3" t="s">
        <v>568</v>
      </c>
      <c r="G3" s="48">
        <v>44126.797222222223</v>
      </c>
      <c r="H3" t="s">
        <v>118</v>
      </c>
      <c r="I3" t="s">
        <v>135</v>
      </c>
      <c r="J3" t="s">
        <v>18</v>
      </c>
      <c r="K3" s="1">
        <v>43748</v>
      </c>
      <c r="L3" s="1">
        <v>43761</v>
      </c>
      <c r="M3" t="s">
        <v>19</v>
      </c>
      <c r="N3" t="s">
        <v>20</v>
      </c>
      <c r="O3" s="1">
        <v>24040</v>
      </c>
      <c r="P3" t="s">
        <v>431</v>
      </c>
      <c r="Q3" t="s">
        <v>369</v>
      </c>
      <c r="R3" s="32">
        <f ca="1">IF(Tabla1[[#This Row],[Cuenta Recolocación]]=1,(Tabla1[[#This Row],[Fecha recolocación]]-Tabla1[[#This Row],[Fecha de entrada de outplacement]])/30,(TODAY()-Tabla1[[#This Row],[Fecha de entrada de outplacement]])/30)</f>
        <v>14.266666666666667</v>
      </c>
      <c r="S3" s="32">
        <f ca="1">IF(Tabla1[[#This Row],[Cuenta Recolocación]]=1,(Tabla1[[#This Row],[Fecha recolocación]]-Tabla1[[#This Row],[Fecha desempleo]])/30,(TODAY()-Tabla1[[#This Row],[Fecha desempleo]])/30)</f>
        <v>14.7</v>
      </c>
      <c r="T3" s="32">
        <f>(Tabla1[[#This Row],[Fecha de entrada de outplacement]]-Tabla1[[#This Row],[Fecha desempleo]])/30</f>
        <v>0.43333333333333335</v>
      </c>
      <c r="U3" s="3">
        <f ca="1">(TODAY()-Tabla1[[#This Row],[Fecha desempleo]])/30</f>
        <v>14.7</v>
      </c>
      <c r="V3">
        <f>IF(Tabla1[[#This Row],[Fecha recolocación]]&lt;&gt;"",1,0)</f>
        <v>0</v>
      </c>
      <c r="W3" s="16">
        <f ca="1">INT((TODAY()-Tabla1[[#This Row],[Fecha de Nacimiento]])/365.25)</f>
        <v>55</v>
      </c>
      <c r="X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4" spans="1:29" x14ac:dyDescent="0.2">
      <c r="A4">
        <v>7737</v>
      </c>
      <c r="B4" t="s">
        <v>684</v>
      </c>
      <c r="C4" t="s">
        <v>585</v>
      </c>
      <c r="D4" t="s">
        <v>608</v>
      </c>
      <c r="E4" t="s">
        <v>166</v>
      </c>
      <c r="F4" t="s">
        <v>27</v>
      </c>
      <c r="G4" s="48">
        <v>44032.835416666669</v>
      </c>
      <c r="H4" t="s">
        <v>118</v>
      </c>
      <c r="I4" t="s">
        <v>31</v>
      </c>
      <c r="J4" t="s">
        <v>18</v>
      </c>
      <c r="K4" s="1">
        <v>43768</v>
      </c>
      <c r="L4" s="1">
        <v>43794</v>
      </c>
      <c r="M4" s="1">
        <v>44039</v>
      </c>
      <c r="N4" t="s">
        <v>20</v>
      </c>
      <c r="O4" s="1">
        <v>28361</v>
      </c>
      <c r="P4" t="s">
        <v>432</v>
      </c>
      <c r="Q4" t="s">
        <v>369</v>
      </c>
      <c r="R4" s="32">
        <f ca="1">IF(Tabla1[[#This Row],[Cuenta Recolocación]]=1,(Tabla1[[#This Row],[Fecha recolocación]]-Tabla1[[#This Row],[Fecha de entrada de outplacement]])/30,(TODAY()-Tabla1[[#This Row],[Fecha de entrada de outplacement]])/30)</f>
        <v>8.1666666666666661</v>
      </c>
      <c r="S4" s="32">
        <f ca="1">IF(Tabla1[[#This Row],[Cuenta Recolocación]]=1,(Tabla1[[#This Row],[Fecha recolocación]]-Tabla1[[#This Row],[Fecha desempleo]])/30,(TODAY()-Tabla1[[#This Row],[Fecha desempleo]])/30)</f>
        <v>9.0333333333333332</v>
      </c>
      <c r="T4" s="32">
        <f>(Tabla1[[#This Row],[Fecha de entrada de outplacement]]-Tabla1[[#This Row],[Fecha desempleo]])/30</f>
        <v>0.8666666666666667</v>
      </c>
      <c r="U4" s="3">
        <f ca="1">(TODAY()-Tabla1[[#This Row],[Fecha desempleo]])/30</f>
        <v>14.033333333333333</v>
      </c>
      <c r="V4">
        <f>IF(Tabla1[[#This Row],[Fecha recolocación]]&lt;&gt;"",1,0)</f>
        <v>1</v>
      </c>
      <c r="W4" s="16">
        <f ca="1">INT((TODAY()-Tabla1[[#This Row],[Fecha de Nacimiento]])/365.25)</f>
        <v>43</v>
      </c>
      <c r="X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" spans="1:29" x14ac:dyDescent="0.2">
      <c r="A5">
        <v>9113</v>
      </c>
      <c r="B5" t="s">
        <v>685</v>
      </c>
      <c r="C5" t="s">
        <v>312</v>
      </c>
      <c r="D5" t="s">
        <v>877</v>
      </c>
      <c r="E5" t="s">
        <v>313</v>
      </c>
      <c r="F5" t="s">
        <v>27</v>
      </c>
      <c r="G5" s="48">
        <v>43774.580555555556</v>
      </c>
      <c r="H5" t="s">
        <v>314</v>
      </c>
      <c r="I5" t="s">
        <v>52</v>
      </c>
      <c r="J5" t="s">
        <v>28</v>
      </c>
      <c r="K5" s="1">
        <v>43646</v>
      </c>
      <c r="L5" s="1">
        <v>43647</v>
      </c>
      <c r="M5" s="1">
        <v>43770</v>
      </c>
      <c r="N5" t="s">
        <v>20</v>
      </c>
      <c r="O5" s="1">
        <v>25338</v>
      </c>
      <c r="P5" t="s">
        <v>433</v>
      </c>
      <c r="Q5" t="s">
        <v>110</v>
      </c>
      <c r="R5" s="32">
        <f ca="1">IF(Tabla1[[#This Row],[Cuenta Recolocación]]=1,(Tabla1[[#This Row],[Fecha recolocación]]-Tabla1[[#This Row],[Fecha de entrada de outplacement]])/30,(TODAY()-Tabla1[[#This Row],[Fecha de entrada de outplacement]])/30)</f>
        <v>4.0999999999999996</v>
      </c>
      <c r="S5" s="32">
        <f ca="1">IF(Tabla1[[#This Row],[Cuenta Recolocación]]=1,(Tabla1[[#This Row],[Fecha recolocación]]-Tabla1[[#This Row],[Fecha desempleo]])/30,(TODAY()-Tabla1[[#This Row],[Fecha desempleo]])/30)</f>
        <v>4.1333333333333337</v>
      </c>
      <c r="T5" s="32">
        <f>(Tabla1[[#This Row],[Fecha de entrada de outplacement]]-Tabla1[[#This Row],[Fecha desempleo]])/30</f>
        <v>3.3333333333333333E-2</v>
      </c>
      <c r="U5" s="3">
        <f ca="1">(TODAY()-Tabla1[[#This Row],[Fecha desempleo]])/30</f>
        <v>18.100000000000001</v>
      </c>
      <c r="V5">
        <f>IF(Tabla1[[#This Row],[Fecha recolocación]]&lt;&gt;"",1,0)</f>
        <v>1</v>
      </c>
      <c r="W5" s="16">
        <f ca="1">INT((TODAY()-Tabla1[[#This Row],[Fecha de Nacimiento]])/365.25)</f>
        <v>51</v>
      </c>
      <c r="X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5" s="51" t="s">
        <v>599</v>
      </c>
      <c r="AC5" s="51"/>
    </row>
    <row r="6" spans="1:29" x14ac:dyDescent="0.2">
      <c r="A6">
        <v>11951</v>
      </c>
      <c r="B6" t="s">
        <v>686</v>
      </c>
      <c r="C6" t="s">
        <v>954</v>
      </c>
      <c r="D6" t="s">
        <v>86</v>
      </c>
      <c r="E6" t="s">
        <v>125</v>
      </c>
      <c r="F6" t="s">
        <v>27</v>
      </c>
      <c r="G6" s="48">
        <v>44039.711805555555</v>
      </c>
      <c r="H6" t="s">
        <v>19</v>
      </c>
      <c r="I6" t="s">
        <v>36</v>
      </c>
      <c r="J6" t="s">
        <v>28</v>
      </c>
      <c r="K6" s="1">
        <v>43527</v>
      </c>
      <c r="L6" s="1">
        <v>43587</v>
      </c>
      <c r="M6" s="1">
        <v>44044</v>
      </c>
      <c r="N6" t="s">
        <v>20</v>
      </c>
      <c r="O6" s="1">
        <v>25025</v>
      </c>
      <c r="P6" t="s">
        <v>434</v>
      </c>
      <c r="Q6" t="s">
        <v>110</v>
      </c>
      <c r="R6" s="32">
        <f ca="1">IF(Tabla1[[#This Row],[Cuenta Recolocación]]=1,(Tabla1[[#This Row],[Fecha recolocación]]-Tabla1[[#This Row],[Fecha de entrada de outplacement]])/30,(TODAY()-Tabla1[[#This Row],[Fecha de entrada de outplacement]])/30)</f>
        <v>15.233333333333333</v>
      </c>
      <c r="S6" s="32">
        <f ca="1">IF(Tabla1[[#This Row],[Cuenta Recolocación]]=1,(Tabla1[[#This Row],[Fecha recolocación]]-Tabla1[[#This Row],[Fecha desempleo]])/30,(TODAY()-Tabla1[[#This Row],[Fecha desempleo]])/30)</f>
        <v>17.233333333333334</v>
      </c>
      <c r="T6" s="32">
        <f>(Tabla1[[#This Row],[Fecha de entrada de outplacement]]-Tabla1[[#This Row],[Fecha desempleo]])/30</f>
        <v>2</v>
      </c>
      <c r="U6" s="3">
        <f ca="1">(TODAY()-Tabla1[[#This Row],[Fecha desempleo]])/30</f>
        <v>22.066666666666666</v>
      </c>
      <c r="V6">
        <f>IF(Tabla1[[#This Row],[Fecha recolocación]]&lt;&gt;"",1,0)</f>
        <v>1</v>
      </c>
      <c r="W6" s="16">
        <f ca="1">INT((TODAY()-Tabla1[[#This Row],[Fecha de Nacimiento]])/365.25)</f>
        <v>52</v>
      </c>
      <c r="X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6" s="43"/>
      <c r="AC6" s="43" t="s">
        <v>600</v>
      </c>
    </row>
    <row r="7" spans="1:29" x14ac:dyDescent="0.2">
      <c r="A7">
        <v>18151</v>
      </c>
      <c r="B7" t="s">
        <v>687</v>
      </c>
      <c r="C7" t="s">
        <v>563</v>
      </c>
      <c r="D7" t="s">
        <v>564</v>
      </c>
      <c r="E7" t="s">
        <v>565</v>
      </c>
      <c r="F7" t="s">
        <v>27</v>
      </c>
      <c r="G7" s="48">
        <v>43973.773611111108</v>
      </c>
      <c r="H7" t="s">
        <v>566</v>
      </c>
      <c r="I7" t="s">
        <v>52</v>
      </c>
      <c r="J7" t="s">
        <v>28</v>
      </c>
      <c r="K7" s="1">
        <v>43633</v>
      </c>
      <c r="L7" s="1">
        <v>43647</v>
      </c>
      <c r="M7" s="1">
        <v>43973</v>
      </c>
      <c r="N7" t="s">
        <v>20</v>
      </c>
      <c r="O7" s="1">
        <v>25664</v>
      </c>
      <c r="P7" t="s">
        <v>567</v>
      </c>
      <c r="Q7" t="s">
        <v>110</v>
      </c>
      <c r="R7" s="32">
        <f ca="1">IF(Tabla1[[#This Row],[Cuenta Recolocación]]=1,(Tabla1[[#This Row],[Fecha recolocación]]-Tabla1[[#This Row],[Fecha de entrada de outplacement]])/30,(TODAY()-Tabla1[[#This Row],[Fecha de entrada de outplacement]])/30)</f>
        <v>10.866666666666667</v>
      </c>
      <c r="S7" s="32">
        <f ca="1">IF(Tabla1[[#This Row],[Cuenta Recolocación]]=1,(Tabla1[[#This Row],[Fecha recolocación]]-Tabla1[[#This Row],[Fecha desempleo]])/30,(TODAY()-Tabla1[[#This Row],[Fecha desempleo]])/30)</f>
        <v>11.333333333333334</v>
      </c>
      <c r="T7" s="32">
        <f>(Tabla1[[#This Row],[Fecha de entrada de outplacement]]-Tabla1[[#This Row],[Fecha desempleo]])/30</f>
        <v>0.46666666666666667</v>
      </c>
      <c r="U7" s="3">
        <f ca="1">(TODAY()-Tabla1[[#This Row],[Fecha desempleo]])/30</f>
        <v>18.533333333333335</v>
      </c>
      <c r="V7" s="2">
        <f>IF(Tabla1[[#This Row],[Fecha recolocación]]&lt;&gt;"",1,0)</f>
        <v>1</v>
      </c>
      <c r="W7" s="16">
        <f ca="1">INT((TODAY()-Tabla1[[#This Row],[Fecha de Nacimiento]])/365.25)</f>
        <v>50</v>
      </c>
      <c r="X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7" s="44"/>
      <c r="AC7" s="43" t="s">
        <v>601</v>
      </c>
    </row>
    <row r="8" spans="1:29" x14ac:dyDescent="0.2">
      <c r="A8">
        <v>23451</v>
      </c>
      <c r="B8" t="s">
        <v>688</v>
      </c>
      <c r="C8" t="s">
        <v>322</v>
      </c>
      <c r="D8" t="s">
        <v>323</v>
      </c>
      <c r="E8" t="s">
        <v>324</v>
      </c>
      <c r="F8" t="s">
        <v>27</v>
      </c>
      <c r="G8" s="48">
        <v>43714.865277777775</v>
      </c>
      <c r="H8" t="s">
        <v>19</v>
      </c>
      <c r="I8" t="s">
        <v>17</v>
      </c>
      <c r="J8" t="s">
        <v>28</v>
      </c>
      <c r="K8" s="1">
        <v>43527</v>
      </c>
      <c r="L8" s="1">
        <v>43619</v>
      </c>
      <c r="M8" s="1">
        <v>43682</v>
      </c>
      <c r="N8" t="s">
        <v>20</v>
      </c>
      <c r="O8" s="1">
        <v>29495</v>
      </c>
      <c r="P8" t="s">
        <v>435</v>
      </c>
      <c r="Q8" s="33" t="s">
        <v>369</v>
      </c>
      <c r="R8" s="32">
        <f ca="1">IF(Tabla1[[#This Row],[Cuenta Recolocación]]=1,(Tabla1[[#This Row],[Fecha recolocación]]-Tabla1[[#This Row],[Fecha de entrada de outplacement]])/30,(TODAY()-Tabla1[[#This Row],[Fecha de entrada de outplacement]])/30)</f>
        <v>2.1</v>
      </c>
      <c r="S8" s="32">
        <f ca="1">IF(Tabla1[[#This Row],[Cuenta Recolocación]]=1,(Tabla1[[#This Row],[Fecha recolocación]]-Tabla1[[#This Row],[Fecha desempleo]])/30,(TODAY()-Tabla1[[#This Row],[Fecha desempleo]])/30)</f>
        <v>5.166666666666667</v>
      </c>
      <c r="T8" s="32">
        <f>(Tabla1[[#This Row],[Fecha de entrada de outplacement]]-Tabla1[[#This Row],[Fecha desempleo]])/30</f>
        <v>3.0666666666666669</v>
      </c>
      <c r="U8" s="3">
        <f ca="1">(TODAY()-Tabla1[[#This Row],[Fecha desempleo]])/30</f>
        <v>22.066666666666666</v>
      </c>
      <c r="V8">
        <f>IF(Tabla1[[#This Row],[Fecha recolocación]]&lt;&gt;"",1,0)</f>
        <v>1</v>
      </c>
      <c r="W8" s="16">
        <f ca="1">INT((TODAY()-Tabla1[[#This Row],[Fecha de Nacimiento]])/365.25)</f>
        <v>40</v>
      </c>
      <c r="X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8" s="45"/>
      <c r="AC8" s="43" t="s">
        <v>955</v>
      </c>
    </row>
    <row r="9" spans="1:29" x14ac:dyDescent="0.2">
      <c r="A9">
        <v>23501</v>
      </c>
      <c r="B9" t="s">
        <v>689</v>
      </c>
      <c r="C9" t="s">
        <v>143</v>
      </c>
      <c r="D9" t="s">
        <v>271</v>
      </c>
      <c r="E9" t="s">
        <v>272</v>
      </c>
      <c r="F9" t="s">
        <v>27</v>
      </c>
      <c r="G9" s="48">
        <v>43691.958333333336</v>
      </c>
      <c r="H9" t="s">
        <v>19</v>
      </c>
      <c r="I9" t="s">
        <v>36</v>
      </c>
      <c r="J9" t="s">
        <v>28</v>
      </c>
      <c r="K9" s="1">
        <v>43585</v>
      </c>
      <c r="L9" s="1">
        <v>43587</v>
      </c>
      <c r="M9" s="1">
        <v>43680</v>
      </c>
      <c r="N9" t="s">
        <v>20</v>
      </c>
      <c r="O9" s="1">
        <v>24971</v>
      </c>
      <c r="P9" t="s">
        <v>436</v>
      </c>
      <c r="Q9" t="s">
        <v>369</v>
      </c>
      <c r="R9" s="32">
        <f ca="1">IF(Tabla1[[#This Row],[Cuenta Recolocación]]=1,(Tabla1[[#This Row],[Fecha recolocación]]-Tabla1[[#This Row],[Fecha de entrada de outplacement]])/30,(TODAY()-Tabla1[[#This Row],[Fecha de entrada de outplacement]])/30)</f>
        <v>3.1</v>
      </c>
      <c r="S9" s="32">
        <f ca="1">IF(Tabla1[[#This Row],[Cuenta Recolocación]]=1,(Tabla1[[#This Row],[Fecha recolocación]]-Tabla1[[#This Row],[Fecha desempleo]])/30,(TODAY()-Tabla1[[#This Row],[Fecha desempleo]])/30)</f>
        <v>3.1666666666666665</v>
      </c>
      <c r="T9" s="32">
        <f>(Tabla1[[#This Row],[Fecha de entrada de outplacement]]-Tabla1[[#This Row],[Fecha desempleo]])/30</f>
        <v>6.6666666666666666E-2</v>
      </c>
      <c r="U9" s="3">
        <f ca="1">(TODAY()-Tabla1[[#This Row],[Fecha desempleo]])/30</f>
        <v>20.133333333333333</v>
      </c>
      <c r="V9">
        <f>IF(Tabla1[[#This Row],[Fecha recolocación]]&lt;&gt;"",1,0)</f>
        <v>1</v>
      </c>
      <c r="W9" s="16">
        <f ca="1">INT((TODAY()-Tabla1[[#This Row],[Fecha de Nacimiento]])/365.25)</f>
        <v>52</v>
      </c>
      <c r="X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9" s="46"/>
      <c r="AC9" s="43" t="s">
        <v>602</v>
      </c>
    </row>
    <row r="10" spans="1:29" x14ac:dyDescent="0.2">
      <c r="A10">
        <v>23551</v>
      </c>
      <c r="B10" t="s">
        <v>690</v>
      </c>
      <c r="C10" t="s">
        <v>32</v>
      </c>
      <c r="D10" t="s">
        <v>68</v>
      </c>
      <c r="E10" t="s">
        <v>69</v>
      </c>
      <c r="F10" t="s">
        <v>27</v>
      </c>
      <c r="G10" s="48">
        <v>43861.784722222219</v>
      </c>
      <c r="H10" t="s">
        <v>19</v>
      </c>
      <c r="I10" t="s">
        <v>57</v>
      </c>
      <c r="J10" t="s">
        <v>28</v>
      </c>
      <c r="K10" s="1">
        <v>43585</v>
      </c>
      <c r="L10" s="1">
        <v>43601</v>
      </c>
      <c r="M10" s="1">
        <v>43861</v>
      </c>
      <c r="N10" t="s">
        <v>20</v>
      </c>
      <c r="O10" s="1">
        <v>30204</v>
      </c>
      <c r="P10" t="s">
        <v>437</v>
      </c>
      <c r="Q10" t="s">
        <v>369</v>
      </c>
      <c r="R10" s="32">
        <f ca="1">IF(Tabla1[[#This Row],[Cuenta Recolocación]]=1,(Tabla1[[#This Row],[Fecha recolocación]]-Tabla1[[#This Row],[Fecha de entrada de outplacement]])/30,(TODAY()-Tabla1[[#This Row],[Fecha de entrada de outplacement]])/30)</f>
        <v>8.6666666666666661</v>
      </c>
      <c r="S10" s="32">
        <f ca="1">IF(Tabla1[[#This Row],[Cuenta Recolocación]]=1,(Tabla1[[#This Row],[Fecha recolocación]]-Tabla1[[#This Row],[Fecha desempleo]])/30,(TODAY()-Tabla1[[#This Row],[Fecha desempleo]])/30)</f>
        <v>9.1999999999999993</v>
      </c>
      <c r="T10" s="32">
        <f>(Tabla1[[#This Row],[Fecha de entrada de outplacement]]-Tabla1[[#This Row],[Fecha desempleo]])/30</f>
        <v>0.53333333333333333</v>
      </c>
      <c r="U10" s="3">
        <f ca="1">(TODAY()-Tabla1[[#This Row],[Fecha desempleo]])/30</f>
        <v>20.133333333333333</v>
      </c>
      <c r="V10">
        <f>IF(Tabla1[[#This Row],[Fecha recolocación]]&lt;&gt;"",1,0)</f>
        <v>1</v>
      </c>
      <c r="W10" s="16">
        <f ca="1">INT((TODAY()-Tabla1[[#This Row],[Fecha de Nacimiento]])/365.25)</f>
        <v>38</v>
      </c>
      <c r="X1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1" spans="1:29" x14ac:dyDescent="0.2">
      <c r="A11">
        <v>23601</v>
      </c>
      <c r="B11" t="s">
        <v>691</v>
      </c>
      <c r="C11" t="s">
        <v>53</v>
      </c>
      <c r="D11" t="s">
        <v>54</v>
      </c>
      <c r="E11" t="s">
        <v>55</v>
      </c>
      <c r="F11" t="s">
        <v>27</v>
      </c>
      <c r="G11" s="48">
        <v>43714.689583333333</v>
      </c>
      <c r="H11" t="s">
        <v>56</v>
      </c>
      <c r="I11" t="s">
        <v>57</v>
      </c>
      <c r="J11" t="s">
        <v>28</v>
      </c>
      <c r="K11" s="1">
        <v>43588</v>
      </c>
      <c r="L11" s="1">
        <v>43601</v>
      </c>
      <c r="M11" s="1">
        <v>43709</v>
      </c>
      <c r="N11" t="s">
        <v>20</v>
      </c>
      <c r="O11" s="1">
        <v>21934</v>
      </c>
      <c r="P11" t="s">
        <v>438</v>
      </c>
      <c r="Q11" t="s">
        <v>110</v>
      </c>
      <c r="R11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S11" s="32">
        <f ca="1">IF(Tabla1[[#This Row],[Cuenta Recolocación]]=1,(Tabla1[[#This Row],[Fecha recolocación]]-Tabla1[[#This Row],[Fecha desempleo]])/30,(TODAY()-Tabla1[[#This Row],[Fecha desempleo]])/30)</f>
        <v>4.0333333333333332</v>
      </c>
      <c r="T11" s="32">
        <f>(Tabla1[[#This Row],[Fecha de entrada de outplacement]]-Tabla1[[#This Row],[Fecha desempleo]])/30</f>
        <v>0.43333333333333335</v>
      </c>
      <c r="U11" s="3">
        <f ca="1">(TODAY()-Tabla1[[#This Row],[Fecha desempleo]])/30</f>
        <v>20.033333333333335</v>
      </c>
      <c r="V11">
        <f>IF(Tabla1[[#This Row],[Fecha recolocación]]&lt;&gt;"",1,0)</f>
        <v>1</v>
      </c>
      <c r="W11" s="16">
        <f ca="1">INT((TODAY()-Tabla1[[#This Row],[Fecha de Nacimiento]])/365.25)</f>
        <v>60</v>
      </c>
      <c r="X1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  <c r="AB11" s="52" t="s">
        <v>603</v>
      </c>
      <c r="AC11" s="52"/>
    </row>
    <row r="12" spans="1:29" x14ac:dyDescent="0.2">
      <c r="A12">
        <v>23701</v>
      </c>
      <c r="B12" t="s">
        <v>692</v>
      </c>
      <c r="C12" t="s">
        <v>318</v>
      </c>
      <c r="D12" t="s">
        <v>319</v>
      </c>
      <c r="E12" t="s">
        <v>320</v>
      </c>
      <c r="F12" t="s">
        <v>27</v>
      </c>
      <c r="G12" s="48">
        <v>43735.697222222225</v>
      </c>
      <c r="H12" t="s">
        <v>321</v>
      </c>
      <c r="I12" t="s">
        <v>57</v>
      </c>
      <c r="J12" t="s">
        <v>28</v>
      </c>
      <c r="K12" s="1">
        <v>43585</v>
      </c>
      <c r="L12" s="1">
        <v>43601</v>
      </c>
      <c r="M12" s="1">
        <v>43735</v>
      </c>
      <c r="N12" t="s">
        <v>20</v>
      </c>
      <c r="O12" s="1">
        <v>24443</v>
      </c>
      <c r="P12" t="s">
        <v>439</v>
      </c>
      <c r="Q12" t="s">
        <v>369</v>
      </c>
      <c r="R12" s="32">
        <f ca="1">IF(Tabla1[[#This Row],[Cuenta Recolocación]]=1,(Tabla1[[#This Row],[Fecha recolocación]]-Tabla1[[#This Row],[Fecha de entrada de outplacement]])/30,(TODAY()-Tabla1[[#This Row],[Fecha de entrada de outplacement]])/30)</f>
        <v>4.4666666666666668</v>
      </c>
      <c r="S12" s="32">
        <f ca="1">IF(Tabla1[[#This Row],[Cuenta Recolocación]]=1,(Tabla1[[#This Row],[Fecha recolocación]]-Tabla1[[#This Row],[Fecha desempleo]])/30,(TODAY()-Tabla1[[#This Row],[Fecha desempleo]])/30)</f>
        <v>5</v>
      </c>
      <c r="T12" s="32">
        <f>(Tabla1[[#This Row],[Fecha de entrada de outplacement]]-Tabla1[[#This Row],[Fecha desempleo]])/30</f>
        <v>0.53333333333333333</v>
      </c>
      <c r="U12" s="3">
        <f ca="1">(TODAY()-Tabla1[[#This Row],[Fecha desempleo]])/30</f>
        <v>20.133333333333333</v>
      </c>
      <c r="V12">
        <f>IF(Tabla1[[#This Row],[Fecha recolocación]]&lt;&gt;"",1,0)</f>
        <v>1</v>
      </c>
      <c r="W12" s="16">
        <f ca="1">INT((TODAY()-Tabla1[[#This Row],[Fecha de Nacimiento]])/365.25)</f>
        <v>54</v>
      </c>
      <c r="X1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2" s="53" t="s">
        <v>604</v>
      </c>
      <c r="AC12" s="54"/>
    </row>
    <row r="13" spans="1:29" x14ac:dyDescent="0.2">
      <c r="A13">
        <v>24201</v>
      </c>
      <c r="B13" t="s">
        <v>693</v>
      </c>
      <c r="C13" t="s">
        <v>131</v>
      </c>
      <c r="D13" t="s">
        <v>241</v>
      </c>
      <c r="E13" t="s">
        <v>242</v>
      </c>
      <c r="F13" t="s">
        <v>27</v>
      </c>
      <c r="G13" s="48">
        <v>43846.763194444444</v>
      </c>
      <c r="H13" t="s">
        <v>243</v>
      </c>
      <c r="I13" t="s">
        <v>41</v>
      </c>
      <c r="J13" t="s">
        <v>28</v>
      </c>
      <c r="K13" s="1">
        <v>43228</v>
      </c>
      <c r="L13" s="1">
        <v>43570</v>
      </c>
      <c r="M13" s="1">
        <v>43844</v>
      </c>
      <c r="N13" t="s">
        <v>20</v>
      </c>
      <c r="O13" s="1">
        <v>26606</v>
      </c>
      <c r="P13" t="s">
        <v>440</v>
      </c>
      <c r="Q13" t="s">
        <v>369</v>
      </c>
      <c r="R13" s="32">
        <f ca="1">IF(Tabla1[[#This Row],[Cuenta Recolocación]]=1,(Tabla1[[#This Row],[Fecha recolocación]]-Tabla1[[#This Row],[Fecha de entrada de outplacement]])/30,(TODAY()-Tabla1[[#This Row],[Fecha de entrada de outplacement]])/30)</f>
        <v>9.1333333333333329</v>
      </c>
      <c r="S13" s="32">
        <f ca="1">IF(Tabla1[[#This Row],[Cuenta Recolocación]]=1,(Tabla1[[#This Row],[Fecha recolocación]]-Tabla1[[#This Row],[Fecha desempleo]])/30,(TODAY()-Tabla1[[#This Row],[Fecha desempleo]])/30)</f>
        <v>20.533333333333335</v>
      </c>
      <c r="T13" s="32">
        <f>(Tabla1[[#This Row],[Fecha de entrada de outplacement]]-Tabla1[[#This Row],[Fecha desempleo]])/30</f>
        <v>11.4</v>
      </c>
      <c r="U13" s="3">
        <f ca="1">(TODAY()-Tabla1[[#This Row],[Fecha desempleo]])/30</f>
        <v>32.033333333333331</v>
      </c>
      <c r="V13">
        <f>IF(Tabla1[[#This Row],[Fecha recolocación]]&lt;&gt;"",1,0)</f>
        <v>1</v>
      </c>
      <c r="W13" s="16">
        <f ca="1">INT((TODAY()-Tabla1[[#This Row],[Fecha de Nacimiento]])/365.25)</f>
        <v>48</v>
      </c>
      <c r="X1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3" s="55"/>
      <c r="AC13" s="56"/>
    </row>
    <row r="14" spans="1:29" x14ac:dyDescent="0.2">
      <c r="A14">
        <v>24251</v>
      </c>
      <c r="B14" t="s">
        <v>694</v>
      </c>
      <c r="C14" t="s">
        <v>170</v>
      </c>
      <c r="D14" t="s">
        <v>171</v>
      </c>
      <c r="E14" t="s">
        <v>172</v>
      </c>
      <c r="F14" t="s">
        <v>562</v>
      </c>
      <c r="G14" s="48">
        <v>44111.565972222219</v>
      </c>
      <c r="H14" t="s">
        <v>173</v>
      </c>
      <c r="I14" t="s">
        <v>41</v>
      </c>
      <c r="J14" t="s">
        <v>28</v>
      </c>
      <c r="K14" s="1">
        <v>43266</v>
      </c>
      <c r="L14" s="1">
        <v>43570</v>
      </c>
      <c r="M14" t="s">
        <v>19</v>
      </c>
      <c r="N14" t="s">
        <v>20</v>
      </c>
      <c r="O14" s="1">
        <v>25018</v>
      </c>
      <c r="P14" t="s">
        <v>441</v>
      </c>
      <c r="Q14" t="s">
        <v>369</v>
      </c>
      <c r="R14" s="32">
        <f ca="1">IF(Tabla1[[#This Row],[Cuenta Recolocación]]=1,(Tabla1[[#This Row],[Fecha recolocación]]-Tabla1[[#This Row],[Fecha de entrada de outplacement]])/30,(TODAY()-Tabla1[[#This Row],[Fecha de entrada de outplacement]])/30)</f>
        <v>20.633333333333333</v>
      </c>
      <c r="S14" s="32">
        <f ca="1">IF(Tabla1[[#This Row],[Cuenta Recolocación]]=1,(Tabla1[[#This Row],[Fecha recolocación]]-Tabla1[[#This Row],[Fecha desempleo]])/30,(TODAY()-Tabla1[[#This Row],[Fecha desempleo]])/30)</f>
        <v>30.766666666666666</v>
      </c>
      <c r="T14" s="32">
        <f>(Tabla1[[#This Row],[Fecha de entrada de outplacement]]-Tabla1[[#This Row],[Fecha desempleo]])/30</f>
        <v>10.133333333333333</v>
      </c>
      <c r="U14" s="3">
        <f ca="1">(TODAY()-Tabla1[[#This Row],[Fecha desempleo]])/30</f>
        <v>30.766666666666666</v>
      </c>
      <c r="V14" s="2">
        <f>IF(Tabla1[[#This Row],[Fecha recolocación]]&lt;&gt;"",1,0)</f>
        <v>0</v>
      </c>
      <c r="W14" s="16">
        <f ca="1">INT((TODAY()-Tabla1[[#This Row],[Fecha de Nacimiento]])/365.25)</f>
        <v>52</v>
      </c>
      <c r="X1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4" s="57"/>
      <c r="AC14" s="58"/>
    </row>
    <row r="15" spans="1:29" x14ac:dyDescent="0.2">
      <c r="A15">
        <v>25001</v>
      </c>
      <c r="B15" t="s">
        <v>695</v>
      </c>
      <c r="C15" t="s">
        <v>65</v>
      </c>
      <c r="D15" t="s">
        <v>66</v>
      </c>
      <c r="E15" t="s">
        <v>67</v>
      </c>
      <c r="F15" t="s">
        <v>27</v>
      </c>
      <c r="G15" s="48">
        <v>43833.670138888891</v>
      </c>
      <c r="H15" t="s">
        <v>19</v>
      </c>
      <c r="I15" t="s">
        <v>17</v>
      </c>
      <c r="J15" t="s">
        <v>28</v>
      </c>
      <c r="K15" s="1">
        <v>43619</v>
      </c>
      <c r="L15" s="1">
        <v>43619</v>
      </c>
      <c r="M15" s="1">
        <v>43832</v>
      </c>
      <c r="N15" t="s">
        <v>20</v>
      </c>
      <c r="O15" s="1">
        <v>25745</v>
      </c>
      <c r="P15" t="s">
        <v>442</v>
      </c>
      <c r="Q15" t="s">
        <v>369</v>
      </c>
      <c r="R15" s="32">
        <f ca="1">IF(Tabla1[[#This Row],[Cuenta Recolocación]]=1,(Tabla1[[#This Row],[Fecha recolocación]]-Tabla1[[#This Row],[Fecha de entrada de outplacement]])/30,(TODAY()-Tabla1[[#This Row],[Fecha de entrada de outplacement]])/30)</f>
        <v>7.1</v>
      </c>
      <c r="S15" s="32">
        <f ca="1">IF(Tabla1[[#This Row],[Cuenta Recolocación]]=1,(Tabla1[[#This Row],[Fecha recolocación]]-Tabla1[[#This Row],[Fecha desempleo]])/30,(TODAY()-Tabla1[[#This Row],[Fecha desempleo]])/30)</f>
        <v>7.1</v>
      </c>
      <c r="T15" s="32">
        <f>(Tabla1[[#This Row],[Fecha de entrada de outplacement]]-Tabla1[[#This Row],[Fecha desempleo]])/30</f>
        <v>0</v>
      </c>
      <c r="U15" s="3">
        <f ca="1">(TODAY()-Tabla1[[#This Row],[Fecha desempleo]])/30</f>
        <v>19</v>
      </c>
      <c r="V15">
        <f>IF(Tabla1[[#This Row],[Fecha recolocación]]&lt;&gt;"",1,0)</f>
        <v>1</v>
      </c>
      <c r="W15" s="16">
        <f ca="1">INT((TODAY()-Tabla1[[#This Row],[Fecha de Nacimiento]])/365.25)</f>
        <v>50</v>
      </c>
      <c r="X1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5" s="53" t="s">
        <v>605</v>
      </c>
      <c r="AC15" s="54"/>
    </row>
    <row r="16" spans="1:29" x14ac:dyDescent="0.2">
      <c r="A16">
        <v>25801</v>
      </c>
      <c r="B16" t="s">
        <v>696</v>
      </c>
      <c r="C16" t="s">
        <v>90</v>
      </c>
      <c r="D16" t="s">
        <v>91</v>
      </c>
      <c r="E16" t="s">
        <v>92</v>
      </c>
      <c r="F16" t="s">
        <v>27</v>
      </c>
      <c r="G16" s="48">
        <v>43794.489583333336</v>
      </c>
      <c r="H16" t="s">
        <v>19</v>
      </c>
      <c r="I16" t="s">
        <v>17</v>
      </c>
      <c r="J16" t="s">
        <v>28</v>
      </c>
      <c r="K16" s="1">
        <v>43615</v>
      </c>
      <c r="L16" s="1">
        <v>43619</v>
      </c>
      <c r="M16" s="1">
        <v>43800</v>
      </c>
      <c r="N16" t="s">
        <v>20</v>
      </c>
      <c r="O16" s="1">
        <v>23912</v>
      </c>
      <c r="P16" t="s">
        <v>443</v>
      </c>
      <c r="Q16" t="s">
        <v>369</v>
      </c>
      <c r="R16" s="32">
        <f ca="1">IF(Tabla1[[#This Row],[Cuenta Recolocación]]=1,(Tabla1[[#This Row],[Fecha recolocación]]-Tabla1[[#This Row],[Fecha de entrada de outplacement]])/30,(TODAY()-Tabla1[[#This Row],[Fecha de entrada de outplacement]])/30)</f>
        <v>6.0333333333333332</v>
      </c>
      <c r="S16" s="32">
        <f ca="1">IF(Tabla1[[#This Row],[Cuenta Recolocación]]=1,(Tabla1[[#This Row],[Fecha recolocación]]-Tabla1[[#This Row],[Fecha desempleo]])/30,(TODAY()-Tabla1[[#This Row],[Fecha desempleo]])/30)</f>
        <v>6.166666666666667</v>
      </c>
      <c r="T16" s="32">
        <f>(Tabla1[[#This Row],[Fecha de entrada de outplacement]]-Tabla1[[#This Row],[Fecha desempleo]])/30</f>
        <v>0.13333333333333333</v>
      </c>
      <c r="U16" s="3">
        <f ca="1">(TODAY()-Tabla1[[#This Row],[Fecha desempleo]])/30</f>
        <v>19.133333333333333</v>
      </c>
      <c r="V16">
        <f>IF(Tabla1[[#This Row],[Fecha recolocación]]&lt;&gt;"",1,0)</f>
        <v>1</v>
      </c>
      <c r="W16" s="16">
        <f ca="1">INT((TODAY()-Tabla1[[#This Row],[Fecha de Nacimiento]])/365.25)</f>
        <v>55</v>
      </c>
      <c r="X1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6" s="55"/>
      <c r="AC16" s="56"/>
    </row>
    <row r="17" spans="1:29" x14ac:dyDescent="0.2">
      <c r="A17">
        <v>25851</v>
      </c>
      <c r="B17" t="s">
        <v>697</v>
      </c>
      <c r="C17" t="s">
        <v>163</v>
      </c>
      <c r="D17" t="s">
        <v>164</v>
      </c>
      <c r="E17" t="s">
        <v>165</v>
      </c>
      <c r="F17" t="s">
        <v>27</v>
      </c>
      <c r="G17" s="48">
        <v>43760.67291666667</v>
      </c>
      <c r="H17" t="s">
        <v>19</v>
      </c>
      <c r="I17" t="s">
        <v>57</v>
      </c>
      <c r="J17" t="s">
        <v>28</v>
      </c>
      <c r="K17" s="1">
        <v>43466</v>
      </c>
      <c r="L17" s="1">
        <v>43601</v>
      </c>
      <c r="M17" s="1">
        <v>43770</v>
      </c>
      <c r="N17" t="s">
        <v>20</v>
      </c>
      <c r="O17" s="1">
        <v>22630</v>
      </c>
      <c r="P17" t="s">
        <v>444</v>
      </c>
      <c r="Q17" t="s">
        <v>369</v>
      </c>
      <c r="R17" s="32">
        <f ca="1">IF(Tabla1[[#This Row],[Cuenta Recolocación]]=1,(Tabla1[[#This Row],[Fecha recolocación]]-Tabla1[[#This Row],[Fecha de entrada de outplacement]])/30,(TODAY()-Tabla1[[#This Row],[Fecha de entrada de outplacement]])/30)</f>
        <v>5.6333333333333337</v>
      </c>
      <c r="S17" s="32">
        <f ca="1">IF(Tabla1[[#This Row],[Cuenta Recolocación]]=1,(Tabla1[[#This Row],[Fecha recolocación]]-Tabla1[[#This Row],[Fecha desempleo]])/30,(TODAY()-Tabla1[[#This Row],[Fecha desempleo]])/30)</f>
        <v>10.133333333333333</v>
      </c>
      <c r="T17" s="32">
        <f>(Tabla1[[#This Row],[Fecha de entrada de outplacement]]-Tabla1[[#This Row],[Fecha desempleo]])/30</f>
        <v>4.5</v>
      </c>
      <c r="U17" s="3">
        <f ca="1">(TODAY()-Tabla1[[#This Row],[Fecha desempleo]])/30</f>
        <v>24.1</v>
      </c>
      <c r="V17">
        <f>IF(Tabla1[[#This Row],[Fecha recolocación]]&lt;&gt;"",1,0)</f>
        <v>1</v>
      </c>
      <c r="W17" s="16">
        <f ca="1">INT((TODAY()-Tabla1[[#This Row],[Fecha de Nacimiento]])/365.25)</f>
        <v>59</v>
      </c>
      <c r="X1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7" s="57"/>
      <c r="AC17" s="58"/>
    </row>
    <row r="18" spans="1:29" x14ac:dyDescent="0.2">
      <c r="A18">
        <v>26201</v>
      </c>
      <c r="B18" t="s">
        <v>698</v>
      </c>
      <c r="C18" t="s">
        <v>153</v>
      </c>
      <c r="D18" t="s">
        <v>154</v>
      </c>
      <c r="E18" t="s">
        <v>155</v>
      </c>
      <c r="F18" t="s">
        <v>27</v>
      </c>
      <c r="G18" s="48">
        <v>43735.748611111114</v>
      </c>
      <c r="H18" t="s">
        <v>156</v>
      </c>
      <c r="I18" t="s">
        <v>17</v>
      </c>
      <c r="J18" t="s">
        <v>28</v>
      </c>
      <c r="K18" s="1">
        <v>43554</v>
      </c>
      <c r="L18" s="1">
        <v>43619</v>
      </c>
      <c r="M18" s="1">
        <v>43745</v>
      </c>
      <c r="N18" t="s">
        <v>20</v>
      </c>
      <c r="O18" s="1">
        <v>24654</v>
      </c>
      <c r="P18" t="s">
        <v>445</v>
      </c>
      <c r="Q18" t="s">
        <v>369</v>
      </c>
      <c r="R18" s="32">
        <f ca="1">IF(Tabla1[[#This Row],[Cuenta Recolocación]]=1,(Tabla1[[#This Row],[Fecha recolocación]]-Tabla1[[#This Row],[Fecha de entrada de outplacement]])/30,(TODAY()-Tabla1[[#This Row],[Fecha de entrada de outplacement]])/30)</f>
        <v>4.2</v>
      </c>
      <c r="S18" s="32">
        <f ca="1">IF(Tabla1[[#This Row],[Cuenta Recolocación]]=1,(Tabla1[[#This Row],[Fecha recolocación]]-Tabla1[[#This Row],[Fecha desempleo]])/30,(TODAY()-Tabla1[[#This Row],[Fecha desempleo]])/30)</f>
        <v>6.3666666666666663</v>
      </c>
      <c r="T18" s="32">
        <f>(Tabla1[[#This Row],[Fecha de entrada de outplacement]]-Tabla1[[#This Row],[Fecha desempleo]])/30</f>
        <v>2.1666666666666665</v>
      </c>
      <c r="U18" s="3">
        <f ca="1">(TODAY()-Tabla1[[#This Row],[Fecha desempleo]])/30</f>
        <v>21.166666666666668</v>
      </c>
      <c r="V18">
        <f>IF(Tabla1[[#This Row],[Fecha recolocación]]&lt;&gt;"",1,0)</f>
        <v>1</v>
      </c>
      <c r="W18" s="16">
        <f ca="1">INT((TODAY()-Tabla1[[#This Row],[Fecha de Nacimiento]])/365.25)</f>
        <v>53</v>
      </c>
      <c r="X1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8" s="53" t="s">
        <v>606</v>
      </c>
      <c r="AC18" s="54"/>
    </row>
    <row r="19" spans="1:29" x14ac:dyDescent="0.2">
      <c r="A19">
        <v>26401</v>
      </c>
      <c r="B19" t="s">
        <v>699</v>
      </c>
      <c r="C19" t="s">
        <v>879</v>
      </c>
      <c r="D19" t="s">
        <v>185</v>
      </c>
      <c r="E19" t="s">
        <v>186</v>
      </c>
      <c r="F19" t="s">
        <v>27</v>
      </c>
      <c r="G19" s="48">
        <v>44160.750694444447</v>
      </c>
      <c r="H19" t="s">
        <v>19</v>
      </c>
      <c r="I19" t="s">
        <v>57</v>
      </c>
      <c r="J19" t="s">
        <v>28</v>
      </c>
      <c r="K19" s="1">
        <v>43469</v>
      </c>
      <c r="L19" s="1">
        <v>43601</v>
      </c>
      <c r="M19" s="1">
        <v>44161</v>
      </c>
      <c r="N19" t="s">
        <v>20</v>
      </c>
      <c r="O19" s="1">
        <v>27383</v>
      </c>
      <c r="P19" t="s">
        <v>446</v>
      </c>
      <c r="Q19" t="s">
        <v>110</v>
      </c>
      <c r="R19" s="32">
        <f ca="1">IF(Tabla1[[#This Row],[Cuenta Recolocación]]=1,(Tabla1[[#This Row],[Fecha recolocación]]-Tabla1[[#This Row],[Fecha de entrada de outplacement]])/30,(TODAY()-Tabla1[[#This Row],[Fecha de entrada de outplacement]])/30)</f>
        <v>18.666666666666668</v>
      </c>
      <c r="S19" s="32">
        <f ca="1">IF(Tabla1[[#This Row],[Cuenta Recolocación]]=1,(Tabla1[[#This Row],[Fecha recolocación]]-Tabla1[[#This Row],[Fecha desempleo]])/30,(TODAY()-Tabla1[[#This Row],[Fecha desempleo]])/30)</f>
        <v>23.066666666666666</v>
      </c>
      <c r="T19" s="32">
        <f>(Tabla1[[#This Row],[Fecha de entrada de outplacement]]-Tabla1[[#This Row],[Fecha desempleo]])/30</f>
        <v>4.4000000000000004</v>
      </c>
      <c r="U19" s="3">
        <f ca="1">(TODAY()-Tabla1[[#This Row],[Fecha desempleo]])/30</f>
        <v>24</v>
      </c>
      <c r="V19">
        <f>IF(Tabla1[[#This Row],[Fecha recolocación]]&lt;&gt;"",1,0)</f>
        <v>1</v>
      </c>
      <c r="W19" s="16">
        <f ca="1">INT((TODAY()-Tabla1[[#This Row],[Fecha de Nacimiento]])/365.25)</f>
        <v>46</v>
      </c>
      <c r="X1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9" s="55"/>
      <c r="AC19" s="56"/>
    </row>
    <row r="20" spans="1:29" x14ac:dyDescent="0.2">
      <c r="A20">
        <v>26451</v>
      </c>
      <c r="B20" t="s">
        <v>700</v>
      </c>
      <c r="C20" t="s">
        <v>96</v>
      </c>
      <c r="D20" t="s">
        <v>97</v>
      </c>
      <c r="E20" t="s">
        <v>98</v>
      </c>
      <c r="F20" t="s">
        <v>27</v>
      </c>
      <c r="G20" s="48">
        <v>44166.911111111112</v>
      </c>
      <c r="H20" t="s">
        <v>47</v>
      </c>
      <c r="I20" t="s">
        <v>57</v>
      </c>
      <c r="J20" t="s">
        <v>18</v>
      </c>
      <c r="K20" s="1">
        <v>43585</v>
      </c>
      <c r="L20" s="1">
        <v>43601</v>
      </c>
      <c r="M20" t="s">
        <v>19</v>
      </c>
      <c r="N20" t="s">
        <v>20</v>
      </c>
      <c r="O20" s="1">
        <v>18807</v>
      </c>
      <c r="P20" t="s">
        <v>447</v>
      </c>
      <c r="Q20" t="s">
        <v>369</v>
      </c>
      <c r="R20" s="32">
        <f ca="1">IF(Tabla1[[#This Row],[Cuenta Recolocación]]=1,(Tabla1[[#This Row],[Fecha recolocación]]-Tabla1[[#This Row],[Fecha de entrada de outplacement]])/30,(TODAY()-Tabla1[[#This Row],[Fecha de entrada de outplacement]])/30)</f>
        <v>19.600000000000001</v>
      </c>
      <c r="S20" s="32">
        <f ca="1">IF(Tabla1[[#This Row],[Cuenta Recolocación]]=1,(Tabla1[[#This Row],[Fecha recolocación]]-Tabla1[[#This Row],[Fecha desempleo]])/30,(TODAY()-Tabla1[[#This Row],[Fecha desempleo]])/30)</f>
        <v>20.133333333333333</v>
      </c>
      <c r="T20" s="32">
        <f>(Tabla1[[#This Row],[Fecha de entrada de outplacement]]-Tabla1[[#This Row],[Fecha desempleo]])/30</f>
        <v>0.53333333333333333</v>
      </c>
      <c r="U20" s="3">
        <f ca="1">(TODAY()-Tabla1[[#This Row],[Fecha desempleo]])/30</f>
        <v>20.133333333333333</v>
      </c>
      <c r="V20">
        <f>IF(Tabla1[[#This Row],[Fecha recolocación]]&lt;&gt;"",1,0)</f>
        <v>0</v>
      </c>
      <c r="W20" s="16">
        <f ca="1">INT((TODAY()-Tabla1[[#This Row],[Fecha de Nacimiento]])/365.25)</f>
        <v>69</v>
      </c>
      <c r="X2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  <c r="AB20" s="55"/>
      <c r="AC20" s="56"/>
    </row>
    <row r="21" spans="1:29" x14ac:dyDescent="0.2">
      <c r="A21">
        <v>26651</v>
      </c>
      <c r="B21" t="s">
        <v>701</v>
      </c>
      <c r="C21" t="s">
        <v>915</v>
      </c>
      <c r="D21" t="s">
        <v>13</v>
      </c>
      <c r="E21" t="s">
        <v>14</v>
      </c>
      <c r="F21" t="s">
        <v>562</v>
      </c>
      <c r="G21" s="48">
        <v>44049.564583333333</v>
      </c>
      <c r="H21" t="s">
        <v>16</v>
      </c>
      <c r="I21" t="s">
        <v>17</v>
      </c>
      <c r="J21" t="s">
        <v>18</v>
      </c>
      <c r="K21" s="1">
        <v>43605</v>
      </c>
      <c r="L21" s="1">
        <v>43619</v>
      </c>
      <c r="M21" t="s">
        <v>19</v>
      </c>
      <c r="N21" t="s">
        <v>20</v>
      </c>
      <c r="O21" s="1">
        <v>22106</v>
      </c>
      <c r="P21" t="s">
        <v>448</v>
      </c>
      <c r="Q21" t="s">
        <v>110</v>
      </c>
      <c r="R21" s="32">
        <f ca="1">IF(Tabla1[[#This Row],[Cuenta Recolocación]]=1,(Tabla1[[#This Row],[Fecha recolocación]]-Tabla1[[#This Row],[Fecha de entrada de outplacement]])/30,(TODAY()-Tabla1[[#This Row],[Fecha de entrada de outplacement]])/30)</f>
        <v>19</v>
      </c>
      <c r="S21" s="32">
        <f ca="1">IF(Tabla1[[#This Row],[Cuenta Recolocación]]=1,(Tabla1[[#This Row],[Fecha recolocación]]-Tabla1[[#This Row],[Fecha desempleo]])/30,(TODAY()-Tabla1[[#This Row],[Fecha desempleo]])/30)</f>
        <v>19.466666666666665</v>
      </c>
      <c r="T21" s="32">
        <f>(Tabla1[[#This Row],[Fecha de entrada de outplacement]]-Tabla1[[#This Row],[Fecha desempleo]])/30</f>
        <v>0.46666666666666667</v>
      </c>
      <c r="U21" s="3">
        <f ca="1">(TODAY()-Tabla1[[#This Row],[Fecha desempleo]])/30</f>
        <v>19.466666666666665</v>
      </c>
      <c r="V21">
        <f>IF(Tabla1[[#This Row],[Fecha recolocación]]&lt;&gt;"",1,0)</f>
        <v>0</v>
      </c>
      <c r="W21" s="16">
        <f ca="1">INT((TODAY()-Tabla1[[#This Row],[Fecha de Nacimiento]])/365.25)</f>
        <v>60</v>
      </c>
      <c r="X2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  <c r="AB21" s="57"/>
      <c r="AC21" s="58"/>
    </row>
    <row r="22" spans="1:29" x14ac:dyDescent="0.2">
      <c r="A22">
        <v>26701</v>
      </c>
      <c r="B22" t="s">
        <v>702</v>
      </c>
      <c r="C22" t="s">
        <v>111</v>
      </c>
      <c r="D22" t="s">
        <v>112</v>
      </c>
      <c r="E22" t="s">
        <v>113</v>
      </c>
      <c r="F22" t="s">
        <v>27</v>
      </c>
      <c r="G22" s="48">
        <v>43774.902083333334</v>
      </c>
      <c r="H22" t="s">
        <v>114</v>
      </c>
      <c r="I22" t="s">
        <v>17</v>
      </c>
      <c r="J22" t="s">
        <v>28</v>
      </c>
      <c r="K22" s="1">
        <v>43405</v>
      </c>
      <c r="L22" s="1">
        <v>43619</v>
      </c>
      <c r="M22" s="1">
        <v>43774</v>
      </c>
      <c r="N22" t="s">
        <v>20</v>
      </c>
      <c r="O22" s="1">
        <v>26396</v>
      </c>
      <c r="P22" t="s">
        <v>449</v>
      </c>
      <c r="Q22" t="s">
        <v>369</v>
      </c>
      <c r="R22" s="32">
        <f ca="1">IF(Tabla1[[#This Row],[Cuenta Recolocación]]=1,(Tabla1[[#This Row],[Fecha recolocación]]-Tabla1[[#This Row],[Fecha de entrada de outplacement]])/30,(TODAY()-Tabla1[[#This Row],[Fecha de entrada de outplacement]])/30)</f>
        <v>5.166666666666667</v>
      </c>
      <c r="S22" s="32">
        <f ca="1">IF(Tabla1[[#This Row],[Cuenta Recolocación]]=1,(Tabla1[[#This Row],[Fecha recolocación]]-Tabla1[[#This Row],[Fecha desempleo]])/30,(TODAY()-Tabla1[[#This Row],[Fecha desempleo]])/30)</f>
        <v>12.3</v>
      </c>
      <c r="T22" s="32">
        <f>(Tabla1[[#This Row],[Fecha de entrada de outplacement]]-Tabla1[[#This Row],[Fecha desempleo]])/30</f>
        <v>7.1333333333333337</v>
      </c>
      <c r="U22" s="3">
        <f ca="1">(TODAY()-Tabla1[[#This Row],[Fecha desempleo]])/30</f>
        <v>26.133333333333333</v>
      </c>
      <c r="V22">
        <f>IF(Tabla1[[#This Row],[Fecha recolocación]]&lt;&gt;"",1,0)</f>
        <v>1</v>
      </c>
      <c r="W22" s="16">
        <f ca="1">INT((TODAY()-Tabla1[[#This Row],[Fecha de Nacimiento]])/365.25)</f>
        <v>48</v>
      </c>
      <c r="X2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3" spans="1:29" x14ac:dyDescent="0.2">
      <c r="A23">
        <v>26751</v>
      </c>
      <c r="B23" t="s">
        <v>703</v>
      </c>
      <c r="C23" t="s">
        <v>149</v>
      </c>
      <c r="D23" t="s">
        <v>150</v>
      </c>
      <c r="E23" t="s">
        <v>151</v>
      </c>
      <c r="F23" t="s">
        <v>27</v>
      </c>
      <c r="G23" s="48">
        <v>43805.604166666664</v>
      </c>
      <c r="H23" t="s">
        <v>152</v>
      </c>
      <c r="I23" t="s">
        <v>41</v>
      </c>
      <c r="J23" t="s">
        <v>28</v>
      </c>
      <c r="K23" s="1">
        <v>43499</v>
      </c>
      <c r="L23" s="1">
        <v>43570</v>
      </c>
      <c r="M23" s="1">
        <v>43800</v>
      </c>
      <c r="N23" t="s">
        <v>20</v>
      </c>
      <c r="O23" s="1">
        <v>25987</v>
      </c>
      <c r="P23" t="s">
        <v>450</v>
      </c>
      <c r="Q23" t="s">
        <v>369</v>
      </c>
      <c r="R23" s="32">
        <f ca="1">IF(Tabla1[[#This Row],[Cuenta Recolocación]]=1,(Tabla1[[#This Row],[Fecha recolocación]]-Tabla1[[#This Row],[Fecha de entrada de outplacement]])/30,(TODAY()-Tabla1[[#This Row],[Fecha de entrada de outplacement]])/30)</f>
        <v>7.666666666666667</v>
      </c>
      <c r="S23" s="32">
        <f ca="1">IF(Tabla1[[#This Row],[Cuenta Recolocación]]=1,(Tabla1[[#This Row],[Fecha recolocación]]-Tabla1[[#This Row],[Fecha desempleo]])/30,(TODAY()-Tabla1[[#This Row],[Fecha desempleo]])/30)</f>
        <v>10.033333333333333</v>
      </c>
      <c r="T23" s="32">
        <f>(Tabla1[[#This Row],[Fecha de entrada de outplacement]]-Tabla1[[#This Row],[Fecha desempleo]])/30</f>
        <v>2.3666666666666667</v>
      </c>
      <c r="U23" s="3">
        <f ca="1">(TODAY()-Tabla1[[#This Row],[Fecha desempleo]])/30</f>
        <v>23</v>
      </c>
      <c r="V23">
        <f>IF(Tabla1[[#This Row],[Fecha recolocación]]&lt;&gt;"",1,0)</f>
        <v>1</v>
      </c>
      <c r="W23" s="16">
        <f ca="1">INT((TODAY()-Tabla1[[#This Row],[Fecha de Nacimiento]])/365.25)</f>
        <v>49</v>
      </c>
      <c r="X2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4" spans="1:29" x14ac:dyDescent="0.2">
      <c r="A24">
        <v>27051</v>
      </c>
      <c r="B24" t="s">
        <v>704</v>
      </c>
      <c r="C24" t="s">
        <v>198</v>
      </c>
      <c r="D24" t="s">
        <v>199</v>
      </c>
      <c r="E24" t="s">
        <v>200</v>
      </c>
      <c r="F24" t="s">
        <v>27</v>
      </c>
      <c r="G24" s="48">
        <v>43812.52847222222</v>
      </c>
      <c r="H24" t="s">
        <v>201</v>
      </c>
      <c r="I24" t="s">
        <v>41</v>
      </c>
      <c r="J24" t="s">
        <v>28</v>
      </c>
      <c r="K24" s="1">
        <v>43539</v>
      </c>
      <c r="L24" s="1">
        <v>43570</v>
      </c>
      <c r="M24" s="1">
        <v>43661</v>
      </c>
      <c r="N24" t="s">
        <v>20</v>
      </c>
      <c r="O24" s="1">
        <v>19932</v>
      </c>
      <c r="P24" t="s">
        <v>451</v>
      </c>
      <c r="Q24" t="s">
        <v>369</v>
      </c>
      <c r="R24" s="32">
        <f ca="1">IF(Tabla1[[#This Row],[Cuenta Recolocación]]=1,(Tabla1[[#This Row],[Fecha recolocación]]-Tabla1[[#This Row],[Fecha de entrada de outplacement]])/30,(TODAY()-Tabla1[[#This Row],[Fecha de entrada de outplacement]])/30)</f>
        <v>3.0333333333333332</v>
      </c>
      <c r="S24" s="32">
        <f ca="1">IF(Tabla1[[#This Row],[Cuenta Recolocación]]=1,(Tabla1[[#This Row],[Fecha recolocación]]-Tabla1[[#This Row],[Fecha desempleo]])/30,(TODAY()-Tabla1[[#This Row],[Fecha desempleo]])/30)</f>
        <v>4.0666666666666664</v>
      </c>
      <c r="T24" s="32">
        <f>(Tabla1[[#This Row],[Fecha de entrada de outplacement]]-Tabla1[[#This Row],[Fecha desempleo]])/30</f>
        <v>1.0333333333333334</v>
      </c>
      <c r="U24" s="3">
        <f ca="1">(TODAY()-Tabla1[[#This Row],[Fecha desempleo]])/30</f>
        <v>21.666666666666668</v>
      </c>
      <c r="V24">
        <f>IF(Tabla1[[#This Row],[Fecha recolocación]]&lt;&gt;"",1,0)</f>
        <v>1</v>
      </c>
      <c r="W24" s="16">
        <f ca="1">INT((TODAY()-Tabla1[[#This Row],[Fecha de Nacimiento]])/365.25)</f>
        <v>66</v>
      </c>
      <c r="X2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25" spans="1:29" x14ac:dyDescent="0.2">
      <c r="A25">
        <v>27651</v>
      </c>
      <c r="B25" t="s">
        <v>705</v>
      </c>
      <c r="C25" t="s">
        <v>261</v>
      </c>
      <c r="D25" t="s">
        <v>262</v>
      </c>
      <c r="E25" t="s">
        <v>263</v>
      </c>
      <c r="F25" t="s">
        <v>27</v>
      </c>
      <c r="G25" s="48">
        <v>43819.62777777778</v>
      </c>
      <c r="H25" t="s">
        <v>264</v>
      </c>
      <c r="I25" t="s">
        <v>52</v>
      </c>
      <c r="J25" t="s">
        <v>28</v>
      </c>
      <c r="K25" s="1">
        <v>43315</v>
      </c>
      <c r="L25" s="1">
        <v>43647</v>
      </c>
      <c r="M25" s="1">
        <v>43808</v>
      </c>
      <c r="N25" t="s">
        <v>20</v>
      </c>
      <c r="O25" s="1">
        <v>27456</v>
      </c>
      <c r="P25" t="s">
        <v>452</v>
      </c>
      <c r="Q25" t="s">
        <v>369</v>
      </c>
      <c r="R25" s="32">
        <f ca="1">IF(Tabla1[[#This Row],[Cuenta Recolocación]]=1,(Tabla1[[#This Row],[Fecha recolocación]]-Tabla1[[#This Row],[Fecha de entrada de outplacement]])/30,(TODAY()-Tabla1[[#This Row],[Fecha de entrada de outplacement]])/30)</f>
        <v>5.3666666666666663</v>
      </c>
      <c r="S25" s="32">
        <f ca="1">IF(Tabla1[[#This Row],[Cuenta Recolocación]]=1,(Tabla1[[#This Row],[Fecha recolocación]]-Tabla1[[#This Row],[Fecha desempleo]])/30,(TODAY()-Tabla1[[#This Row],[Fecha desempleo]])/30)</f>
        <v>16.433333333333334</v>
      </c>
      <c r="T25" s="32">
        <f>(Tabla1[[#This Row],[Fecha de entrada de outplacement]]-Tabla1[[#This Row],[Fecha desempleo]])/30</f>
        <v>11.066666666666666</v>
      </c>
      <c r="U25" s="3">
        <f ca="1">(TODAY()-Tabla1[[#This Row],[Fecha desempleo]])/30</f>
        <v>29.133333333333333</v>
      </c>
      <c r="V25">
        <f>IF(Tabla1[[#This Row],[Fecha recolocación]]&lt;&gt;"",1,0)</f>
        <v>1</v>
      </c>
      <c r="W25" s="16">
        <f ca="1">INT((TODAY()-Tabla1[[#This Row],[Fecha de Nacimiento]])/365.25)</f>
        <v>45</v>
      </c>
      <c r="X2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6" spans="1:29" x14ac:dyDescent="0.2">
      <c r="A26">
        <v>27901</v>
      </c>
      <c r="B26" t="s">
        <v>706</v>
      </c>
      <c r="C26" t="s">
        <v>32</v>
      </c>
      <c r="D26" t="s">
        <v>33</v>
      </c>
      <c r="E26" t="s">
        <v>34</v>
      </c>
      <c r="F26" t="s">
        <v>27</v>
      </c>
      <c r="G26" s="48">
        <v>43746.869444444441</v>
      </c>
      <c r="H26" t="s">
        <v>35</v>
      </c>
      <c r="I26" t="s">
        <v>36</v>
      </c>
      <c r="J26" t="s">
        <v>28</v>
      </c>
      <c r="K26" s="1">
        <v>42920</v>
      </c>
      <c r="L26" s="1">
        <v>43587</v>
      </c>
      <c r="M26" s="1">
        <v>43746</v>
      </c>
      <c r="N26" t="s">
        <v>20</v>
      </c>
      <c r="O26" s="1">
        <v>29172</v>
      </c>
      <c r="P26" t="s">
        <v>453</v>
      </c>
      <c r="Q26" t="s">
        <v>369</v>
      </c>
      <c r="R26" s="32">
        <f ca="1">IF(Tabla1[[#This Row],[Cuenta Recolocación]]=1,(Tabla1[[#This Row],[Fecha recolocación]]-Tabla1[[#This Row],[Fecha de entrada de outplacement]])/30,(TODAY()-Tabla1[[#This Row],[Fecha de entrada de outplacement]])/30)</f>
        <v>5.3</v>
      </c>
      <c r="S26" s="32">
        <f ca="1">IF(Tabla1[[#This Row],[Cuenta Recolocación]]=1,(Tabla1[[#This Row],[Fecha recolocación]]-Tabla1[[#This Row],[Fecha desempleo]])/30,(TODAY()-Tabla1[[#This Row],[Fecha desempleo]])/30)</f>
        <v>27.533333333333335</v>
      </c>
      <c r="T26" s="32">
        <f>(Tabla1[[#This Row],[Fecha de entrada de outplacement]]-Tabla1[[#This Row],[Fecha desempleo]])/30</f>
        <v>22.233333333333334</v>
      </c>
      <c r="U26" s="3">
        <f ca="1">(TODAY()-Tabla1[[#This Row],[Fecha desempleo]])/30</f>
        <v>42.3</v>
      </c>
      <c r="V26">
        <f>IF(Tabla1[[#This Row],[Fecha recolocación]]&lt;&gt;"",1,0)</f>
        <v>1</v>
      </c>
      <c r="W26" s="16">
        <f ca="1">INT((TODAY()-Tabla1[[#This Row],[Fecha de Nacimiento]])/365.25)</f>
        <v>41</v>
      </c>
      <c r="X2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7" spans="1:29" x14ac:dyDescent="0.2">
      <c r="A27">
        <v>28101</v>
      </c>
      <c r="B27" t="s">
        <v>707</v>
      </c>
      <c r="C27" t="s">
        <v>37</v>
      </c>
      <c r="D27" t="s">
        <v>255</v>
      </c>
      <c r="E27" t="s">
        <v>256</v>
      </c>
      <c r="F27" t="s">
        <v>27</v>
      </c>
      <c r="G27" s="48">
        <v>43812.696527777778</v>
      </c>
      <c r="H27" t="s">
        <v>257</v>
      </c>
      <c r="I27" t="s">
        <v>41</v>
      </c>
      <c r="J27" t="s">
        <v>28</v>
      </c>
      <c r="K27" s="1">
        <v>43570</v>
      </c>
      <c r="L27" s="1">
        <v>43570</v>
      </c>
      <c r="M27" s="1">
        <v>43800</v>
      </c>
      <c r="N27" t="s">
        <v>20</v>
      </c>
      <c r="O27" s="1">
        <v>27572</v>
      </c>
      <c r="P27" t="s">
        <v>454</v>
      </c>
      <c r="Q27" t="s">
        <v>369</v>
      </c>
      <c r="R27" s="32">
        <f ca="1">IF(Tabla1[[#This Row],[Cuenta Recolocación]]=1,(Tabla1[[#This Row],[Fecha recolocación]]-Tabla1[[#This Row],[Fecha de entrada de outplacement]])/30,(TODAY()-Tabla1[[#This Row],[Fecha de entrada de outplacement]])/30)</f>
        <v>7.666666666666667</v>
      </c>
      <c r="S27" s="32">
        <f ca="1">IF(Tabla1[[#This Row],[Cuenta Recolocación]]=1,(Tabla1[[#This Row],[Fecha recolocación]]-Tabla1[[#This Row],[Fecha desempleo]])/30,(TODAY()-Tabla1[[#This Row],[Fecha desempleo]])/30)</f>
        <v>7.666666666666667</v>
      </c>
      <c r="T27" s="32">
        <f>(Tabla1[[#This Row],[Fecha de entrada de outplacement]]-Tabla1[[#This Row],[Fecha desempleo]])/30</f>
        <v>0</v>
      </c>
      <c r="U27" s="3">
        <f ca="1">(TODAY()-Tabla1[[#This Row],[Fecha desempleo]])/30</f>
        <v>20.633333333333333</v>
      </c>
      <c r="V27">
        <f>IF(Tabla1[[#This Row],[Fecha recolocación]]&lt;&gt;"",1,0)</f>
        <v>1</v>
      </c>
      <c r="W27" s="16">
        <f ca="1">INT((TODAY()-Tabla1[[#This Row],[Fecha de Nacimiento]])/365.25)</f>
        <v>45</v>
      </c>
      <c r="X2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8" spans="1:29" x14ac:dyDescent="0.2">
      <c r="A28">
        <v>29001</v>
      </c>
      <c r="B28" t="s">
        <v>708</v>
      </c>
      <c r="C28" t="s">
        <v>157</v>
      </c>
      <c r="D28" t="s">
        <v>158</v>
      </c>
      <c r="E28" t="s">
        <v>159</v>
      </c>
      <c r="F28" t="s">
        <v>561</v>
      </c>
      <c r="G28" s="48">
        <v>44166.525000000001</v>
      </c>
      <c r="H28" t="s">
        <v>47</v>
      </c>
      <c r="I28" t="s">
        <v>36</v>
      </c>
      <c r="J28" t="s">
        <v>28</v>
      </c>
      <c r="K28" s="1">
        <v>43560</v>
      </c>
      <c r="L28" s="1">
        <v>43587</v>
      </c>
      <c r="M28" t="s">
        <v>19</v>
      </c>
      <c r="N28" t="s">
        <v>20</v>
      </c>
      <c r="O28" s="1">
        <v>23264</v>
      </c>
      <c r="P28" t="s">
        <v>455</v>
      </c>
      <c r="Q28" t="s">
        <v>369</v>
      </c>
      <c r="R28" s="32">
        <f ca="1">IF(Tabla1[[#This Row],[Cuenta Recolocación]]=1,(Tabla1[[#This Row],[Fecha recolocación]]-Tabla1[[#This Row],[Fecha de entrada de outplacement]])/30,(TODAY()-Tabla1[[#This Row],[Fecha de entrada de outplacement]])/30)</f>
        <v>20.066666666666666</v>
      </c>
      <c r="S28" s="32">
        <f ca="1">IF(Tabla1[[#This Row],[Cuenta Recolocación]]=1,(Tabla1[[#This Row],[Fecha recolocación]]-Tabla1[[#This Row],[Fecha desempleo]])/30,(TODAY()-Tabla1[[#This Row],[Fecha desempleo]])/30)</f>
        <v>20.966666666666665</v>
      </c>
      <c r="T28" s="32">
        <f>(Tabla1[[#This Row],[Fecha de entrada de outplacement]]-Tabla1[[#This Row],[Fecha desempleo]])/30</f>
        <v>0.9</v>
      </c>
      <c r="U28" s="3">
        <f ca="1">(TODAY()-Tabla1[[#This Row],[Fecha desempleo]])/30</f>
        <v>20.966666666666665</v>
      </c>
      <c r="V28">
        <f>IF(Tabla1[[#This Row],[Fecha recolocación]]&lt;&gt;"",1,0)</f>
        <v>0</v>
      </c>
      <c r="W28" s="16">
        <f ca="1">INT((TODAY()-Tabla1[[#This Row],[Fecha de Nacimiento]])/365.25)</f>
        <v>57</v>
      </c>
      <c r="X2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29" spans="1:29" x14ac:dyDescent="0.2">
      <c r="A29">
        <v>29051</v>
      </c>
      <c r="B29" t="s">
        <v>709</v>
      </c>
      <c r="C29" t="s">
        <v>75</v>
      </c>
      <c r="D29" t="s">
        <v>76</v>
      </c>
      <c r="E29" t="s">
        <v>77</v>
      </c>
      <c r="F29" t="s">
        <v>27</v>
      </c>
      <c r="G29" s="48">
        <v>43888.567361111112</v>
      </c>
      <c r="H29" t="s">
        <v>19</v>
      </c>
      <c r="I29" t="s">
        <v>57</v>
      </c>
      <c r="J29" t="s">
        <v>28</v>
      </c>
      <c r="K29" s="1">
        <v>43393</v>
      </c>
      <c r="L29" s="1">
        <v>43601</v>
      </c>
      <c r="M29" s="1">
        <v>43886</v>
      </c>
      <c r="N29" t="s">
        <v>20</v>
      </c>
      <c r="O29" s="1">
        <v>22261</v>
      </c>
      <c r="P29" t="s">
        <v>456</v>
      </c>
      <c r="Q29" t="s">
        <v>369</v>
      </c>
      <c r="R29" s="32">
        <f ca="1">IF(Tabla1[[#This Row],[Cuenta Recolocación]]=1,(Tabla1[[#This Row],[Fecha recolocación]]-Tabla1[[#This Row],[Fecha de entrada de outplacement]])/30,(TODAY()-Tabla1[[#This Row],[Fecha de entrada de outplacement]])/30)</f>
        <v>9.5</v>
      </c>
      <c r="S29" s="32">
        <f ca="1">IF(Tabla1[[#This Row],[Cuenta Recolocación]]=1,(Tabla1[[#This Row],[Fecha recolocación]]-Tabla1[[#This Row],[Fecha desempleo]])/30,(TODAY()-Tabla1[[#This Row],[Fecha desempleo]])/30)</f>
        <v>16.433333333333334</v>
      </c>
      <c r="T29" s="32">
        <f>(Tabla1[[#This Row],[Fecha de entrada de outplacement]]-Tabla1[[#This Row],[Fecha desempleo]])/30</f>
        <v>6.9333333333333336</v>
      </c>
      <c r="U29" s="3">
        <f ca="1">(TODAY()-Tabla1[[#This Row],[Fecha desempleo]])/30</f>
        <v>26.533333333333335</v>
      </c>
      <c r="V29">
        <f>IF(Tabla1[[#This Row],[Fecha recolocación]]&lt;&gt;"",1,0)</f>
        <v>1</v>
      </c>
      <c r="W29" s="16">
        <f ca="1">INT((TODAY()-Tabla1[[#This Row],[Fecha de Nacimiento]])/365.25)</f>
        <v>60</v>
      </c>
      <c r="X2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30" spans="1:29" x14ac:dyDescent="0.2">
      <c r="A30">
        <v>29501</v>
      </c>
      <c r="B30" t="s">
        <v>710</v>
      </c>
      <c r="C30" t="s">
        <v>140</v>
      </c>
      <c r="D30" t="s">
        <v>878</v>
      </c>
      <c r="E30" t="s">
        <v>141</v>
      </c>
      <c r="F30" t="s">
        <v>27</v>
      </c>
      <c r="G30" s="48">
        <v>43812.606944444444</v>
      </c>
      <c r="H30" t="s">
        <v>142</v>
      </c>
      <c r="I30" t="s">
        <v>102</v>
      </c>
      <c r="J30" t="s">
        <v>18</v>
      </c>
      <c r="K30" s="1">
        <v>43680</v>
      </c>
      <c r="L30" s="1">
        <v>43731</v>
      </c>
      <c r="M30" s="1">
        <v>43832</v>
      </c>
      <c r="N30" t="s">
        <v>20</v>
      </c>
      <c r="O30" s="1">
        <v>26327</v>
      </c>
      <c r="P30" t="s">
        <v>457</v>
      </c>
      <c r="Q30" t="s">
        <v>110</v>
      </c>
      <c r="R30" s="32">
        <f ca="1">IF(Tabla1[[#This Row],[Cuenta Recolocación]]=1,(Tabla1[[#This Row],[Fecha recolocación]]-Tabla1[[#This Row],[Fecha de entrada de outplacement]])/30,(TODAY()-Tabla1[[#This Row],[Fecha de entrada de outplacement]])/30)</f>
        <v>3.3666666666666667</v>
      </c>
      <c r="S30" s="32">
        <f ca="1">IF(Tabla1[[#This Row],[Cuenta Recolocación]]=1,(Tabla1[[#This Row],[Fecha recolocación]]-Tabla1[[#This Row],[Fecha desempleo]])/30,(TODAY()-Tabla1[[#This Row],[Fecha desempleo]])/30)</f>
        <v>5.0666666666666664</v>
      </c>
      <c r="T30" s="32">
        <f>(Tabla1[[#This Row],[Fecha de entrada de outplacement]]-Tabla1[[#This Row],[Fecha desempleo]])/30</f>
        <v>1.7</v>
      </c>
      <c r="U30" s="3">
        <f ca="1">(TODAY()-Tabla1[[#This Row],[Fecha desempleo]])/30</f>
        <v>16.966666666666665</v>
      </c>
      <c r="V30" s="2">
        <f>IF(Tabla1[[#This Row],[Fecha recolocación]]&lt;&gt;"",1,0)</f>
        <v>1</v>
      </c>
      <c r="W30" s="16">
        <f ca="1">INT((TODAY()-Tabla1[[#This Row],[Fecha de Nacimiento]])/365.25)</f>
        <v>48</v>
      </c>
      <c r="X3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1" spans="1:29" x14ac:dyDescent="0.2">
      <c r="A31">
        <v>31655</v>
      </c>
      <c r="B31" t="s">
        <v>711</v>
      </c>
      <c r="C31" t="s">
        <v>916</v>
      </c>
      <c r="D31" t="s">
        <v>226</v>
      </c>
      <c r="E31" t="s">
        <v>227</v>
      </c>
      <c r="F31" t="s">
        <v>568</v>
      </c>
      <c r="G31" s="48">
        <v>44042.713194444441</v>
      </c>
      <c r="H31" t="s">
        <v>19</v>
      </c>
      <c r="I31" t="s">
        <v>52</v>
      </c>
      <c r="J31" t="s">
        <v>28</v>
      </c>
      <c r="K31" s="1">
        <v>43281</v>
      </c>
      <c r="L31" s="1">
        <v>43647</v>
      </c>
      <c r="M31" t="s">
        <v>19</v>
      </c>
      <c r="N31" t="s">
        <v>20</v>
      </c>
      <c r="O31" s="1">
        <v>25791</v>
      </c>
      <c r="P31" t="s">
        <v>458</v>
      </c>
      <c r="Q31" t="s">
        <v>369</v>
      </c>
      <c r="R31" s="32">
        <f ca="1">IF(Tabla1[[#This Row],[Cuenta Recolocación]]=1,(Tabla1[[#This Row],[Fecha recolocación]]-Tabla1[[#This Row],[Fecha de entrada de outplacement]])/30,(TODAY()-Tabla1[[#This Row],[Fecha de entrada de outplacement]])/30)</f>
        <v>18.066666666666666</v>
      </c>
      <c r="S31" s="32">
        <f ca="1">IF(Tabla1[[#This Row],[Cuenta Recolocación]]=1,(Tabla1[[#This Row],[Fecha recolocación]]-Tabla1[[#This Row],[Fecha desempleo]])/30,(TODAY()-Tabla1[[#This Row],[Fecha desempleo]])/30)</f>
        <v>30.266666666666666</v>
      </c>
      <c r="T31" s="32">
        <f>(Tabla1[[#This Row],[Fecha de entrada de outplacement]]-Tabla1[[#This Row],[Fecha desempleo]])/30</f>
        <v>12.2</v>
      </c>
      <c r="U31" s="3">
        <f ca="1">(TODAY()-Tabla1[[#This Row],[Fecha desempleo]])/30</f>
        <v>30.266666666666666</v>
      </c>
      <c r="V31">
        <f>IF(Tabla1[[#This Row],[Fecha recolocación]]&lt;&gt;"",1,0)</f>
        <v>0</v>
      </c>
      <c r="W31" s="16">
        <f ca="1">INT((TODAY()-Tabla1[[#This Row],[Fecha de Nacimiento]])/365.25)</f>
        <v>50</v>
      </c>
      <c r="X3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32" spans="1:29" x14ac:dyDescent="0.2">
      <c r="A32">
        <v>32301</v>
      </c>
      <c r="B32" t="s">
        <v>712</v>
      </c>
      <c r="C32" t="s">
        <v>93</v>
      </c>
      <c r="D32" t="s">
        <v>94</v>
      </c>
      <c r="E32" t="s">
        <v>95</v>
      </c>
      <c r="F32" t="s">
        <v>27</v>
      </c>
      <c r="G32" s="48">
        <v>43747.59375</v>
      </c>
      <c r="H32" t="s">
        <v>19</v>
      </c>
      <c r="I32" t="s">
        <v>36</v>
      </c>
      <c r="J32" t="s">
        <v>28</v>
      </c>
      <c r="K32" s="1">
        <v>43495</v>
      </c>
      <c r="L32" s="1">
        <v>43587</v>
      </c>
      <c r="M32" s="1">
        <v>43746</v>
      </c>
      <c r="N32" t="s">
        <v>20</v>
      </c>
      <c r="O32" s="1">
        <v>27295</v>
      </c>
      <c r="P32" t="s">
        <v>459</v>
      </c>
      <c r="Q32" t="s">
        <v>369</v>
      </c>
      <c r="R32" s="32">
        <f ca="1">IF(Tabla1[[#This Row],[Cuenta Recolocación]]=1,(Tabla1[[#This Row],[Fecha recolocación]]-Tabla1[[#This Row],[Fecha de entrada de outplacement]])/30,(TODAY()-Tabla1[[#This Row],[Fecha de entrada de outplacement]])/30)</f>
        <v>5.3</v>
      </c>
      <c r="S32" s="32">
        <f ca="1">IF(Tabla1[[#This Row],[Cuenta Recolocación]]=1,(Tabla1[[#This Row],[Fecha recolocación]]-Tabla1[[#This Row],[Fecha desempleo]])/30,(TODAY()-Tabla1[[#This Row],[Fecha desempleo]])/30)</f>
        <v>8.3666666666666671</v>
      </c>
      <c r="T32" s="32">
        <f>(Tabla1[[#This Row],[Fecha de entrada de outplacement]]-Tabla1[[#This Row],[Fecha desempleo]])/30</f>
        <v>3.0666666666666669</v>
      </c>
      <c r="U32" s="3">
        <f ca="1">(TODAY()-Tabla1[[#This Row],[Fecha desempleo]])/30</f>
        <v>23.133333333333333</v>
      </c>
      <c r="V32" s="2">
        <f>IF(Tabla1[[#This Row],[Fecha recolocación]]&lt;&gt;"",1,0)</f>
        <v>1</v>
      </c>
      <c r="W32" s="16">
        <f ca="1">INT((TODAY()-Tabla1[[#This Row],[Fecha de Nacimiento]])/365.25)</f>
        <v>46</v>
      </c>
      <c r="X3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3" spans="1:24" x14ac:dyDescent="0.2">
      <c r="A33">
        <v>37101</v>
      </c>
      <c r="B33" t="s">
        <v>713</v>
      </c>
      <c r="C33" t="s">
        <v>24</v>
      </c>
      <c r="D33" t="s">
        <v>25</v>
      </c>
      <c r="E33" t="s">
        <v>26</v>
      </c>
      <c r="F33" t="s">
        <v>27</v>
      </c>
      <c r="G33" s="48">
        <v>43721.755555555559</v>
      </c>
      <c r="H33" t="s">
        <v>19</v>
      </c>
      <c r="I33" t="s">
        <v>17</v>
      </c>
      <c r="J33" t="s">
        <v>28</v>
      </c>
      <c r="K33" s="1">
        <v>43586</v>
      </c>
      <c r="L33" s="1">
        <v>43619</v>
      </c>
      <c r="M33" s="1">
        <v>43709</v>
      </c>
      <c r="N33" t="s">
        <v>20</v>
      </c>
      <c r="O33" s="1">
        <v>28555</v>
      </c>
      <c r="P33" t="s">
        <v>460</v>
      </c>
      <c r="Q33" t="s">
        <v>110</v>
      </c>
      <c r="R33" s="32">
        <f ca="1">IF(Tabla1[[#This Row],[Cuenta Recolocación]]=1,(Tabla1[[#This Row],[Fecha recolocación]]-Tabla1[[#This Row],[Fecha de entrada de outplacement]])/30,(TODAY()-Tabla1[[#This Row],[Fecha de entrada de outplacement]])/30)</f>
        <v>3</v>
      </c>
      <c r="S33" s="32">
        <f ca="1">IF(Tabla1[[#This Row],[Cuenta Recolocación]]=1,(Tabla1[[#This Row],[Fecha recolocación]]-Tabla1[[#This Row],[Fecha desempleo]])/30,(TODAY()-Tabla1[[#This Row],[Fecha desempleo]])/30)</f>
        <v>4.0999999999999996</v>
      </c>
      <c r="T33" s="32">
        <f>(Tabla1[[#This Row],[Fecha de entrada de outplacement]]-Tabla1[[#This Row],[Fecha desempleo]])/30</f>
        <v>1.1000000000000001</v>
      </c>
      <c r="U33" s="3">
        <f ca="1">(TODAY()-Tabla1[[#This Row],[Fecha desempleo]])/30</f>
        <v>20.100000000000001</v>
      </c>
      <c r="V33">
        <f>IF(Tabla1[[#This Row],[Fecha recolocación]]&lt;&gt;"",1,0)</f>
        <v>1</v>
      </c>
      <c r="W33" s="16">
        <f ca="1">INT((TODAY()-Tabla1[[#This Row],[Fecha de Nacimiento]])/365.25)</f>
        <v>42</v>
      </c>
      <c r="X3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4" spans="1:24" x14ac:dyDescent="0.2">
      <c r="A34">
        <v>37351</v>
      </c>
      <c r="B34" t="s">
        <v>714</v>
      </c>
      <c r="C34" t="s">
        <v>103</v>
      </c>
      <c r="D34" t="s">
        <v>234</v>
      </c>
      <c r="E34" t="s">
        <v>235</v>
      </c>
      <c r="F34" t="s">
        <v>27</v>
      </c>
      <c r="G34" s="48">
        <v>44064.694444444445</v>
      </c>
      <c r="H34" t="s">
        <v>19</v>
      </c>
      <c r="I34" t="s">
        <v>41</v>
      </c>
      <c r="J34" t="s">
        <v>28</v>
      </c>
      <c r="K34" s="1">
        <v>43619</v>
      </c>
      <c r="L34" s="1">
        <v>43570</v>
      </c>
      <c r="M34" s="1">
        <v>44075</v>
      </c>
      <c r="N34" t="s">
        <v>20</v>
      </c>
      <c r="O34" s="1">
        <v>24186</v>
      </c>
      <c r="P34" t="s">
        <v>461</v>
      </c>
      <c r="Q34" t="s">
        <v>369</v>
      </c>
      <c r="R34" s="32">
        <f ca="1">IF(Tabla1[[#This Row],[Cuenta Recolocación]]=1,(Tabla1[[#This Row],[Fecha recolocación]]-Tabla1[[#This Row],[Fecha de entrada de outplacement]])/30,(TODAY()-Tabla1[[#This Row],[Fecha de entrada de outplacement]])/30)</f>
        <v>16.833333333333332</v>
      </c>
      <c r="S34" s="32">
        <f ca="1">IF(Tabla1[[#This Row],[Cuenta Recolocación]]=1,(Tabla1[[#This Row],[Fecha recolocación]]-Tabla1[[#This Row],[Fecha desempleo]])/30,(TODAY()-Tabla1[[#This Row],[Fecha desempleo]])/30)</f>
        <v>15.2</v>
      </c>
      <c r="T34" s="32">
        <f>(Tabla1[[#This Row],[Fecha de entrada de outplacement]]-Tabla1[[#This Row],[Fecha desempleo]])/30</f>
        <v>-1.6333333333333333</v>
      </c>
      <c r="U34" s="3">
        <f ca="1">(TODAY()-Tabla1[[#This Row],[Fecha desempleo]])/30</f>
        <v>19</v>
      </c>
      <c r="V34">
        <f>IF(Tabla1[[#This Row],[Fecha recolocación]]&lt;&gt;"",1,0)</f>
        <v>1</v>
      </c>
      <c r="W34" s="16">
        <f ca="1">INT((TODAY()-Tabla1[[#This Row],[Fecha de Nacimiento]])/365.25)</f>
        <v>54</v>
      </c>
      <c r="X3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35" spans="1:24" x14ac:dyDescent="0.2">
      <c r="A35">
        <v>37751</v>
      </c>
      <c r="B35" t="s">
        <v>715</v>
      </c>
      <c r="C35" t="s">
        <v>273</v>
      </c>
      <c r="D35" t="s">
        <v>274</v>
      </c>
      <c r="E35" t="s">
        <v>275</v>
      </c>
      <c r="F35" t="s">
        <v>27</v>
      </c>
      <c r="G35" s="48">
        <v>43825.493750000001</v>
      </c>
      <c r="H35" t="s">
        <v>233</v>
      </c>
      <c r="I35" t="s">
        <v>36</v>
      </c>
      <c r="J35" t="s">
        <v>28</v>
      </c>
      <c r="K35" s="1">
        <v>43468</v>
      </c>
      <c r="L35" s="1">
        <v>43587</v>
      </c>
      <c r="M35" s="1">
        <v>43823</v>
      </c>
      <c r="N35" t="s">
        <v>20</v>
      </c>
      <c r="O35" s="1">
        <v>26884</v>
      </c>
      <c r="P35" t="s">
        <v>462</v>
      </c>
      <c r="Q35" t="s">
        <v>369</v>
      </c>
      <c r="R35" s="32">
        <f ca="1">IF(Tabla1[[#This Row],[Cuenta Recolocación]]=1,(Tabla1[[#This Row],[Fecha recolocación]]-Tabla1[[#This Row],[Fecha de entrada de outplacement]])/30,(TODAY()-Tabla1[[#This Row],[Fecha de entrada de outplacement]])/30)</f>
        <v>7.8666666666666663</v>
      </c>
      <c r="S35" s="32">
        <f ca="1">IF(Tabla1[[#This Row],[Cuenta Recolocación]]=1,(Tabla1[[#This Row],[Fecha recolocación]]-Tabla1[[#This Row],[Fecha desempleo]])/30,(TODAY()-Tabla1[[#This Row],[Fecha desempleo]])/30)</f>
        <v>11.833333333333334</v>
      </c>
      <c r="T35" s="32">
        <f>(Tabla1[[#This Row],[Fecha de entrada de outplacement]]-Tabla1[[#This Row],[Fecha desempleo]])/30</f>
        <v>3.9666666666666668</v>
      </c>
      <c r="U35" s="3">
        <f ca="1">(TODAY()-Tabla1[[#This Row],[Fecha desempleo]])/30</f>
        <v>24.033333333333335</v>
      </c>
      <c r="V35">
        <f>IF(Tabla1[[#This Row],[Fecha recolocación]]&lt;&gt;"",1,0)</f>
        <v>1</v>
      </c>
      <c r="W35" s="16">
        <f ca="1">INT((TODAY()-Tabla1[[#This Row],[Fecha de Nacimiento]])/365.25)</f>
        <v>47</v>
      </c>
      <c r="X3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6" spans="1:24" x14ac:dyDescent="0.2">
      <c r="A36">
        <v>39901</v>
      </c>
      <c r="B36" t="s">
        <v>716</v>
      </c>
      <c r="C36" t="s">
        <v>167</v>
      </c>
      <c r="D36" t="s">
        <v>168</v>
      </c>
      <c r="E36" t="s">
        <v>169</v>
      </c>
      <c r="F36" t="s">
        <v>27</v>
      </c>
      <c r="G36" s="48">
        <v>43663.832638888889</v>
      </c>
      <c r="H36" t="s">
        <v>19</v>
      </c>
      <c r="I36" t="s">
        <v>36</v>
      </c>
      <c r="J36" t="s">
        <v>28</v>
      </c>
      <c r="K36" s="1">
        <v>43524</v>
      </c>
      <c r="L36" s="1">
        <v>43587</v>
      </c>
      <c r="M36" s="1">
        <v>43617</v>
      </c>
      <c r="N36" t="s">
        <v>20</v>
      </c>
      <c r="O36" s="1">
        <v>25498</v>
      </c>
      <c r="P36" t="s">
        <v>463</v>
      </c>
      <c r="Q36" t="s">
        <v>369</v>
      </c>
      <c r="R36" s="32">
        <f ca="1">IF(Tabla1[[#This Row],[Cuenta Recolocación]]=1,(Tabla1[[#This Row],[Fecha recolocación]]-Tabla1[[#This Row],[Fecha de entrada de outplacement]])/30,(TODAY()-Tabla1[[#This Row],[Fecha de entrada de outplacement]])/30)</f>
        <v>1</v>
      </c>
      <c r="S36" s="32">
        <f ca="1">IF(Tabla1[[#This Row],[Cuenta Recolocación]]=1,(Tabla1[[#This Row],[Fecha recolocación]]-Tabla1[[#This Row],[Fecha desempleo]])/30,(TODAY()-Tabla1[[#This Row],[Fecha desempleo]])/30)</f>
        <v>3.1</v>
      </c>
      <c r="T36" s="32">
        <f>(Tabla1[[#This Row],[Fecha de entrada de outplacement]]-Tabla1[[#This Row],[Fecha desempleo]])/30</f>
        <v>2.1</v>
      </c>
      <c r="U36" s="3">
        <f ca="1">(TODAY()-Tabla1[[#This Row],[Fecha desempleo]])/30</f>
        <v>22.166666666666668</v>
      </c>
      <c r="V36" s="2">
        <f>IF(Tabla1[[#This Row],[Fecha recolocación]]&lt;&gt;"",1,0)</f>
        <v>1</v>
      </c>
      <c r="W36" s="16">
        <f ca="1">INT((TODAY()-Tabla1[[#This Row],[Fecha de Nacimiento]])/365.25)</f>
        <v>51</v>
      </c>
      <c r="X3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37" spans="1:24" x14ac:dyDescent="0.2">
      <c r="A37">
        <v>46251</v>
      </c>
      <c r="B37" t="s">
        <v>717</v>
      </c>
      <c r="C37" t="s">
        <v>21</v>
      </c>
      <c r="D37" t="s">
        <v>70</v>
      </c>
      <c r="E37" t="s">
        <v>71</v>
      </c>
      <c r="F37" t="s">
        <v>27</v>
      </c>
      <c r="G37" s="48">
        <v>43847.493055555555</v>
      </c>
      <c r="H37" t="s">
        <v>72</v>
      </c>
      <c r="I37" t="s">
        <v>52</v>
      </c>
      <c r="J37" t="s">
        <v>28</v>
      </c>
      <c r="K37" s="1">
        <v>43464</v>
      </c>
      <c r="L37" s="1">
        <v>43647</v>
      </c>
      <c r="M37" s="1">
        <v>43844</v>
      </c>
      <c r="N37" t="s">
        <v>20</v>
      </c>
      <c r="O37" s="1">
        <v>27642</v>
      </c>
      <c r="P37" t="s">
        <v>464</v>
      </c>
      <c r="Q37" t="s">
        <v>369</v>
      </c>
      <c r="R37" s="32">
        <f ca="1">IF(Tabla1[[#This Row],[Cuenta Recolocación]]=1,(Tabla1[[#This Row],[Fecha recolocación]]-Tabla1[[#This Row],[Fecha de entrada de outplacement]])/30,(TODAY()-Tabla1[[#This Row],[Fecha de entrada de outplacement]])/30)</f>
        <v>6.5666666666666664</v>
      </c>
      <c r="S37" s="32">
        <f ca="1">IF(Tabla1[[#This Row],[Cuenta Recolocación]]=1,(Tabla1[[#This Row],[Fecha recolocación]]-Tabla1[[#This Row],[Fecha desempleo]])/30,(TODAY()-Tabla1[[#This Row],[Fecha desempleo]])/30)</f>
        <v>12.666666666666666</v>
      </c>
      <c r="T37" s="32">
        <f>(Tabla1[[#This Row],[Fecha de entrada de outplacement]]-Tabla1[[#This Row],[Fecha desempleo]])/30</f>
        <v>6.1</v>
      </c>
      <c r="U37" s="3">
        <f ca="1">(TODAY()-Tabla1[[#This Row],[Fecha desempleo]])/30</f>
        <v>24.166666666666668</v>
      </c>
      <c r="V37">
        <f>IF(Tabla1[[#This Row],[Fecha recolocación]]&lt;&gt;"",1,0)</f>
        <v>1</v>
      </c>
      <c r="W37" s="16">
        <f ca="1">INT((TODAY()-Tabla1[[#This Row],[Fecha de Nacimiento]])/365.25)</f>
        <v>45</v>
      </c>
      <c r="X3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8" spans="1:24" x14ac:dyDescent="0.2">
      <c r="A38">
        <v>46601</v>
      </c>
      <c r="B38" t="s">
        <v>718</v>
      </c>
      <c r="C38" t="s">
        <v>283</v>
      </c>
      <c r="D38" t="s">
        <v>295</v>
      </c>
      <c r="E38" t="s">
        <v>296</v>
      </c>
      <c r="F38" t="s">
        <v>561</v>
      </c>
      <c r="G38" s="48">
        <v>44166.529166666667</v>
      </c>
      <c r="H38" t="s">
        <v>297</v>
      </c>
      <c r="I38" t="s">
        <v>57</v>
      </c>
      <c r="J38" t="s">
        <v>28</v>
      </c>
      <c r="K38" s="1">
        <v>43587</v>
      </c>
      <c r="L38" s="1">
        <v>43601</v>
      </c>
      <c r="M38" t="s">
        <v>19</v>
      </c>
      <c r="N38" t="s">
        <v>20</v>
      </c>
      <c r="O38" s="1">
        <v>20912</v>
      </c>
      <c r="P38" t="s">
        <v>465</v>
      </c>
      <c r="Q38" t="s">
        <v>369</v>
      </c>
      <c r="R38" s="32">
        <f ca="1">IF(Tabla1[[#This Row],[Cuenta Recolocación]]=1,(Tabla1[[#This Row],[Fecha recolocación]]-Tabla1[[#This Row],[Fecha de entrada de outplacement]])/30,(TODAY()-Tabla1[[#This Row],[Fecha de entrada de outplacement]])/30)</f>
        <v>19.600000000000001</v>
      </c>
      <c r="S38" s="32">
        <f ca="1">IF(Tabla1[[#This Row],[Cuenta Recolocación]]=1,(Tabla1[[#This Row],[Fecha recolocación]]-Tabla1[[#This Row],[Fecha desempleo]])/30,(TODAY()-Tabla1[[#This Row],[Fecha desempleo]])/30)</f>
        <v>20.066666666666666</v>
      </c>
      <c r="T38" s="32">
        <f>(Tabla1[[#This Row],[Fecha de entrada de outplacement]]-Tabla1[[#This Row],[Fecha desempleo]])/30</f>
        <v>0.46666666666666667</v>
      </c>
      <c r="U38" s="3">
        <f ca="1">(TODAY()-Tabla1[[#This Row],[Fecha desempleo]])/30</f>
        <v>20.066666666666666</v>
      </c>
      <c r="V38">
        <f>IF(Tabla1[[#This Row],[Fecha recolocación]]&lt;&gt;"",1,0)</f>
        <v>0</v>
      </c>
      <c r="W38" s="16">
        <f ca="1">INT((TODAY()-Tabla1[[#This Row],[Fecha de Nacimiento]])/365.25)</f>
        <v>63</v>
      </c>
      <c r="X3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39" spans="1:24" x14ac:dyDescent="0.2">
      <c r="A39">
        <v>47453</v>
      </c>
      <c r="B39" t="s">
        <v>719</v>
      </c>
      <c r="C39" t="s">
        <v>160</v>
      </c>
      <c r="D39" t="s">
        <v>161</v>
      </c>
      <c r="E39" t="s">
        <v>162</v>
      </c>
      <c r="F39" t="s">
        <v>27</v>
      </c>
      <c r="G39" s="48">
        <v>43663.833333333336</v>
      </c>
      <c r="H39" t="s">
        <v>19</v>
      </c>
      <c r="I39" t="s">
        <v>36</v>
      </c>
      <c r="J39" t="s">
        <v>28</v>
      </c>
      <c r="K39" s="1">
        <v>43554</v>
      </c>
      <c r="L39" s="1">
        <v>43587</v>
      </c>
      <c r="M39" s="1">
        <v>43621</v>
      </c>
      <c r="N39" t="s">
        <v>20</v>
      </c>
      <c r="O39" s="1">
        <v>26196</v>
      </c>
      <c r="P39" t="s">
        <v>466</v>
      </c>
      <c r="Q39" t="s">
        <v>369</v>
      </c>
      <c r="R39" s="32">
        <f ca="1">IF(Tabla1[[#This Row],[Cuenta Recolocación]]=1,(Tabla1[[#This Row],[Fecha recolocación]]-Tabla1[[#This Row],[Fecha de entrada de outplacement]])/30,(TODAY()-Tabla1[[#This Row],[Fecha de entrada de outplacement]])/30)</f>
        <v>1.1333333333333333</v>
      </c>
      <c r="S39" s="32">
        <f ca="1">IF(Tabla1[[#This Row],[Cuenta Recolocación]]=1,(Tabla1[[#This Row],[Fecha recolocación]]-Tabla1[[#This Row],[Fecha desempleo]])/30,(TODAY()-Tabla1[[#This Row],[Fecha desempleo]])/30)</f>
        <v>2.2333333333333334</v>
      </c>
      <c r="T39" s="32">
        <f>(Tabla1[[#This Row],[Fecha de entrada de outplacement]]-Tabla1[[#This Row],[Fecha desempleo]])/30</f>
        <v>1.1000000000000001</v>
      </c>
      <c r="U39" s="3">
        <f ca="1">(TODAY()-Tabla1[[#This Row],[Fecha desempleo]])/30</f>
        <v>21.166666666666668</v>
      </c>
      <c r="V39">
        <f>IF(Tabla1[[#This Row],[Fecha recolocación]]&lt;&gt;"",1,0)</f>
        <v>1</v>
      </c>
      <c r="W39" s="16">
        <f ca="1">INT((TODAY()-Tabla1[[#This Row],[Fecha de Nacimiento]])/365.25)</f>
        <v>49</v>
      </c>
      <c r="X3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0" spans="1:24" x14ac:dyDescent="0.2">
      <c r="A40">
        <v>47553</v>
      </c>
      <c r="B40" t="s">
        <v>720</v>
      </c>
      <c r="C40" t="s">
        <v>136</v>
      </c>
      <c r="D40" t="s">
        <v>137</v>
      </c>
      <c r="E40" t="s">
        <v>138</v>
      </c>
      <c r="F40" t="s">
        <v>27</v>
      </c>
      <c r="G40" s="48">
        <v>43704.568749999999</v>
      </c>
      <c r="H40" t="s">
        <v>139</v>
      </c>
      <c r="I40" t="s">
        <v>52</v>
      </c>
      <c r="J40" t="s">
        <v>18</v>
      </c>
      <c r="K40" s="1">
        <v>43622</v>
      </c>
      <c r="L40" s="1">
        <v>43647</v>
      </c>
      <c r="M40" s="1">
        <v>43703</v>
      </c>
      <c r="N40" t="s">
        <v>20</v>
      </c>
      <c r="O40" s="1">
        <v>26019</v>
      </c>
      <c r="P40" t="s">
        <v>467</v>
      </c>
      <c r="Q40" t="s">
        <v>369</v>
      </c>
      <c r="R40" s="32">
        <f ca="1">IF(Tabla1[[#This Row],[Cuenta Recolocación]]=1,(Tabla1[[#This Row],[Fecha recolocación]]-Tabla1[[#This Row],[Fecha de entrada de outplacement]])/30,(TODAY()-Tabla1[[#This Row],[Fecha de entrada de outplacement]])/30)</f>
        <v>1.8666666666666667</v>
      </c>
      <c r="S40" s="32">
        <f ca="1">IF(Tabla1[[#This Row],[Cuenta Recolocación]]=1,(Tabla1[[#This Row],[Fecha recolocación]]-Tabla1[[#This Row],[Fecha desempleo]])/30,(TODAY()-Tabla1[[#This Row],[Fecha desempleo]])/30)</f>
        <v>2.7</v>
      </c>
      <c r="T40" s="32">
        <f>(Tabla1[[#This Row],[Fecha de entrada de outplacement]]-Tabla1[[#This Row],[Fecha desempleo]])/30</f>
        <v>0.83333333333333337</v>
      </c>
      <c r="U40" s="3">
        <f ca="1">(TODAY()-Tabla1[[#This Row],[Fecha desempleo]])/30</f>
        <v>18.899999999999999</v>
      </c>
      <c r="V40">
        <f>IF(Tabla1[[#This Row],[Fecha recolocación]]&lt;&gt;"",1,0)</f>
        <v>1</v>
      </c>
      <c r="W40" s="16">
        <f ca="1">INT((TODAY()-Tabla1[[#This Row],[Fecha de Nacimiento]])/365.25)</f>
        <v>49</v>
      </c>
      <c r="X4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1" spans="1:24" x14ac:dyDescent="0.2">
      <c r="A41">
        <v>47555</v>
      </c>
      <c r="B41" t="s">
        <v>721</v>
      </c>
      <c r="C41" t="s">
        <v>331</v>
      </c>
      <c r="D41" t="s">
        <v>332</v>
      </c>
      <c r="E41" t="s">
        <v>333</v>
      </c>
      <c r="F41" t="s">
        <v>27</v>
      </c>
      <c r="G41" s="48">
        <v>43663.834027777775</v>
      </c>
      <c r="H41" t="s">
        <v>19</v>
      </c>
      <c r="I41" t="s">
        <v>57</v>
      </c>
      <c r="J41" t="s">
        <v>28</v>
      </c>
      <c r="K41" s="1">
        <v>43575</v>
      </c>
      <c r="L41" s="1">
        <v>43601</v>
      </c>
      <c r="M41" s="1">
        <v>43633</v>
      </c>
      <c r="N41" t="s">
        <v>20</v>
      </c>
      <c r="O41" s="1">
        <v>24289</v>
      </c>
      <c r="P41" t="s">
        <v>468</v>
      </c>
      <c r="Q41" t="s">
        <v>110</v>
      </c>
      <c r="R41" s="32">
        <f ca="1">IF(Tabla1[[#This Row],[Cuenta Recolocación]]=1,(Tabla1[[#This Row],[Fecha recolocación]]-Tabla1[[#This Row],[Fecha de entrada de outplacement]])/30,(TODAY()-Tabla1[[#This Row],[Fecha de entrada de outplacement]])/30)</f>
        <v>1.0666666666666667</v>
      </c>
      <c r="S41" s="32">
        <f ca="1">IF(Tabla1[[#This Row],[Cuenta Recolocación]]=1,(Tabla1[[#This Row],[Fecha recolocación]]-Tabla1[[#This Row],[Fecha desempleo]])/30,(TODAY()-Tabla1[[#This Row],[Fecha desempleo]])/30)</f>
        <v>1.9333333333333333</v>
      </c>
      <c r="T41" s="32">
        <f>(Tabla1[[#This Row],[Fecha de entrada de outplacement]]-Tabla1[[#This Row],[Fecha desempleo]])/30</f>
        <v>0.8666666666666667</v>
      </c>
      <c r="U41" s="3">
        <f ca="1">(TODAY()-Tabla1[[#This Row],[Fecha desempleo]])/30</f>
        <v>20.466666666666665</v>
      </c>
      <c r="V41" s="2">
        <f>IF(Tabla1[[#This Row],[Fecha recolocación]]&lt;&gt;"",1,0)</f>
        <v>1</v>
      </c>
      <c r="W41" s="16">
        <f ca="1">INT((TODAY()-Tabla1[[#This Row],[Fecha de Nacimiento]])/365.25)</f>
        <v>54</v>
      </c>
      <c r="X4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42" spans="1:24" x14ac:dyDescent="0.2">
      <c r="A42">
        <v>47601</v>
      </c>
      <c r="B42" t="s">
        <v>722</v>
      </c>
      <c r="C42" t="s">
        <v>367</v>
      </c>
      <c r="D42" t="s">
        <v>132</v>
      </c>
      <c r="E42" t="s">
        <v>368</v>
      </c>
      <c r="F42" t="s">
        <v>27</v>
      </c>
      <c r="G42" s="48">
        <v>43747.816666666666</v>
      </c>
      <c r="H42" t="s">
        <v>146</v>
      </c>
      <c r="I42" t="s">
        <v>52</v>
      </c>
      <c r="J42" t="s">
        <v>18</v>
      </c>
      <c r="K42" s="1">
        <v>43600</v>
      </c>
      <c r="L42" s="1">
        <v>43647</v>
      </c>
      <c r="M42" s="1">
        <v>43747</v>
      </c>
      <c r="N42" t="s">
        <v>20</v>
      </c>
      <c r="O42" s="1">
        <v>23944</v>
      </c>
      <c r="P42" t="s">
        <v>469</v>
      </c>
      <c r="Q42" t="s">
        <v>369</v>
      </c>
      <c r="R42" s="32">
        <f ca="1">IF(Tabla1[[#This Row],[Cuenta Recolocación]]=1,(Tabla1[[#This Row],[Fecha recolocación]]-Tabla1[[#This Row],[Fecha de entrada de outplacement]])/30,(TODAY()-Tabla1[[#This Row],[Fecha de entrada de outplacement]])/30)</f>
        <v>3.3333333333333335</v>
      </c>
      <c r="S42" s="32">
        <f ca="1">IF(Tabla1[[#This Row],[Cuenta Recolocación]]=1,(Tabla1[[#This Row],[Fecha recolocación]]-Tabla1[[#This Row],[Fecha desempleo]])/30,(TODAY()-Tabla1[[#This Row],[Fecha desempleo]])/30)</f>
        <v>4.9000000000000004</v>
      </c>
      <c r="T42" s="32">
        <f>(Tabla1[[#This Row],[Fecha de entrada de outplacement]]-Tabla1[[#This Row],[Fecha desempleo]])/30</f>
        <v>1.5666666666666667</v>
      </c>
      <c r="U42" s="3">
        <f ca="1">(TODAY()-Tabla1[[#This Row],[Fecha desempleo]])/30</f>
        <v>19.633333333333333</v>
      </c>
      <c r="V42">
        <f>IF(Tabla1[[#This Row],[Fecha recolocación]]&lt;&gt;"",1,0)</f>
        <v>1</v>
      </c>
      <c r="W42" s="16">
        <f ca="1">INT((TODAY()-Tabla1[[#This Row],[Fecha de Nacimiento]])/365.25)</f>
        <v>55</v>
      </c>
      <c r="X4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43" spans="1:24" x14ac:dyDescent="0.2">
      <c r="A43">
        <v>47801</v>
      </c>
      <c r="B43" t="s">
        <v>723</v>
      </c>
      <c r="C43" t="s">
        <v>115</v>
      </c>
      <c r="D43" t="s">
        <v>116</v>
      </c>
      <c r="E43" t="s">
        <v>117</v>
      </c>
      <c r="F43" t="s">
        <v>27</v>
      </c>
      <c r="G43" s="48">
        <v>43668.818749999999</v>
      </c>
      <c r="H43" t="s">
        <v>118</v>
      </c>
      <c r="I43" t="s">
        <v>57</v>
      </c>
      <c r="J43" t="s">
        <v>18</v>
      </c>
      <c r="K43" s="1">
        <v>43585</v>
      </c>
      <c r="L43" s="1">
        <v>43601</v>
      </c>
      <c r="M43" s="1">
        <v>43647</v>
      </c>
      <c r="N43" t="s">
        <v>20</v>
      </c>
      <c r="O43" s="1">
        <v>22819</v>
      </c>
      <c r="P43" t="s">
        <v>470</v>
      </c>
      <c r="Q43" t="s">
        <v>369</v>
      </c>
      <c r="R43" s="32">
        <f ca="1">IF(Tabla1[[#This Row],[Cuenta Recolocación]]=1,(Tabla1[[#This Row],[Fecha recolocación]]-Tabla1[[#This Row],[Fecha de entrada de outplacement]])/30,(TODAY()-Tabla1[[#This Row],[Fecha de entrada de outplacement]])/30)</f>
        <v>1.5333333333333334</v>
      </c>
      <c r="S43" s="32">
        <f ca="1">IF(Tabla1[[#This Row],[Cuenta Recolocación]]=1,(Tabla1[[#This Row],[Fecha recolocación]]-Tabla1[[#This Row],[Fecha desempleo]])/30,(TODAY()-Tabla1[[#This Row],[Fecha desempleo]])/30)</f>
        <v>2.0666666666666669</v>
      </c>
      <c r="T43" s="32">
        <f>(Tabla1[[#This Row],[Fecha de entrada de outplacement]]-Tabla1[[#This Row],[Fecha desempleo]])/30</f>
        <v>0.53333333333333333</v>
      </c>
      <c r="U43" s="3">
        <f ca="1">(TODAY()-Tabla1[[#This Row],[Fecha desempleo]])/30</f>
        <v>20.133333333333333</v>
      </c>
      <c r="V43">
        <f>IF(Tabla1[[#This Row],[Fecha recolocación]]&lt;&gt;"",1,0)</f>
        <v>1</v>
      </c>
      <c r="W43" s="16">
        <f ca="1">INT((TODAY()-Tabla1[[#This Row],[Fecha de Nacimiento]])/365.25)</f>
        <v>58</v>
      </c>
      <c r="X4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44" spans="1:24" x14ac:dyDescent="0.2">
      <c r="A44">
        <v>48201</v>
      </c>
      <c r="B44" t="s">
        <v>724</v>
      </c>
      <c r="C44" t="s">
        <v>37</v>
      </c>
      <c r="D44" t="s">
        <v>123</v>
      </c>
      <c r="E44" t="s">
        <v>124</v>
      </c>
      <c r="F44" t="s">
        <v>27</v>
      </c>
      <c r="G44" s="48">
        <v>43734.865277777775</v>
      </c>
      <c r="H44" t="s">
        <v>19</v>
      </c>
      <c r="I44" t="s">
        <v>52</v>
      </c>
      <c r="J44" t="s">
        <v>28</v>
      </c>
      <c r="K44" s="1">
        <v>43554</v>
      </c>
      <c r="L44" s="1">
        <v>43647</v>
      </c>
      <c r="M44" s="1">
        <v>43739</v>
      </c>
      <c r="N44" t="s">
        <v>20</v>
      </c>
      <c r="O44" s="1">
        <v>27581</v>
      </c>
      <c r="P44" t="s">
        <v>471</v>
      </c>
      <c r="Q44" t="s">
        <v>369</v>
      </c>
      <c r="R44" s="32">
        <f ca="1">IF(Tabla1[[#This Row],[Cuenta Recolocación]]=1,(Tabla1[[#This Row],[Fecha recolocación]]-Tabla1[[#This Row],[Fecha de entrada de outplacement]])/30,(TODAY()-Tabla1[[#This Row],[Fecha de entrada de outplacement]])/30)</f>
        <v>3.0666666666666669</v>
      </c>
      <c r="S44" s="32">
        <f ca="1">IF(Tabla1[[#This Row],[Cuenta Recolocación]]=1,(Tabla1[[#This Row],[Fecha recolocación]]-Tabla1[[#This Row],[Fecha desempleo]])/30,(TODAY()-Tabla1[[#This Row],[Fecha desempleo]])/30)</f>
        <v>6.166666666666667</v>
      </c>
      <c r="T44" s="32">
        <f>(Tabla1[[#This Row],[Fecha de entrada de outplacement]]-Tabla1[[#This Row],[Fecha desempleo]])/30</f>
        <v>3.1</v>
      </c>
      <c r="U44" s="3">
        <f ca="1">(TODAY()-Tabla1[[#This Row],[Fecha desempleo]])/30</f>
        <v>21.166666666666668</v>
      </c>
      <c r="V44" s="2">
        <f>IF(Tabla1[[#This Row],[Fecha recolocación]]&lt;&gt;"",1,0)</f>
        <v>1</v>
      </c>
      <c r="W44" s="16">
        <f ca="1">INT((TODAY()-Tabla1[[#This Row],[Fecha de Nacimiento]])/365.25)</f>
        <v>45</v>
      </c>
      <c r="X4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5" spans="1:24" x14ac:dyDescent="0.2">
      <c r="A45">
        <v>48202</v>
      </c>
      <c r="B45" t="s">
        <v>725</v>
      </c>
      <c r="C45" t="s">
        <v>93</v>
      </c>
      <c r="D45" t="s">
        <v>609</v>
      </c>
      <c r="E45" t="s">
        <v>344</v>
      </c>
      <c r="F45" t="s">
        <v>27</v>
      </c>
      <c r="G45" s="48">
        <v>44063.614583333336</v>
      </c>
      <c r="H45" t="s">
        <v>345</v>
      </c>
      <c r="I45" t="s">
        <v>36</v>
      </c>
      <c r="J45" t="s">
        <v>28</v>
      </c>
      <c r="K45" s="1">
        <v>43527</v>
      </c>
      <c r="L45" s="1">
        <v>43587</v>
      </c>
      <c r="M45" s="1">
        <v>44075</v>
      </c>
      <c r="N45" t="s">
        <v>20</v>
      </c>
      <c r="O45" s="1">
        <v>25586</v>
      </c>
      <c r="P45" t="s">
        <v>472</v>
      </c>
      <c r="Q45" t="s">
        <v>369</v>
      </c>
      <c r="R45" s="32">
        <f ca="1">IF(Tabla1[[#This Row],[Cuenta Recolocación]]=1,(Tabla1[[#This Row],[Fecha recolocación]]-Tabla1[[#This Row],[Fecha de entrada de outplacement]])/30,(TODAY()-Tabla1[[#This Row],[Fecha de entrada de outplacement]])/30)</f>
        <v>16.266666666666666</v>
      </c>
      <c r="S45" s="32">
        <f ca="1">IF(Tabla1[[#This Row],[Cuenta Recolocación]]=1,(Tabla1[[#This Row],[Fecha recolocación]]-Tabla1[[#This Row],[Fecha desempleo]])/30,(TODAY()-Tabla1[[#This Row],[Fecha desempleo]])/30)</f>
        <v>18.266666666666666</v>
      </c>
      <c r="T45" s="32">
        <f>(Tabla1[[#This Row],[Fecha de entrada de outplacement]]-Tabla1[[#This Row],[Fecha desempleo]])/30</f>
        <v>2</v>
      </c>
      <c r="U45" s="3">
        <f ca="1">(TODAY()-Tabla1[[#This Row],[Fecha desempleo]])/30</f>
        <v>22.066666666666666</v>
      </c>
      <c r="V45" s="2">
        <f>IF(Tabla1[[#This Row],[Fecha recolocación]]&lt;&gt;"",1,0)</f>
        <v>1</v>
      </c>
      <c r="W45" s="16">
        <f ca="1">INT((TODAY()-Tabla1[[#This Row],[Fecha de Nacimiento]])/365.25)</f>
        <v>50</v>
      </c>
      <c r="X4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46" spans="1:24" x14ac:dyDescent="0.2">
      <c r="A46">
        <v>48301</v>
      </c>
      <c r="B46" t="s">
        <v>726</v>
      </c>
      <c r="C46" t="s">
        <v>222</v>
      </c>
      <c r="D46" t="s">
        <v>223</v>
      </c>
      <c r="E46" t="s">
        <v>224</v>
      </c>
      <c r="F46" t="s">
        <v>27</v>
      </c>
      <c r="G46" s="48">
        <v>43746.909722222219</v>
      </c>
      <c r="H46" t="s">
        <v>225</v>
      </c>
      <c r="I46" t="s">
        <v>41</v>
      </c>
      <c r="J46" t="s">
        <v>28</v>
      </c>
      <c r="K46" s="1">
        <v>43467</v>
      </c>
      <c r="L46" s="1">
        <v>43570</v>
      </c>
      <c r="M46" s="1">
        <v>43746</v>
      </c>
      <c r="N46" t="s">
        <v>20</v>
      </c>
      <c r="O46" s="1">
        <v>27673</v>
      </c>
      <c r="P46" t="s">
        <v>473</v>
      </c>
      <c r="Q46" s="33" t="s">
        <v>369</v>
      </c>
      <c r="R46" s="32">
        <f ca="1">IF(Tabla1[[#This Row],[Cuenta Recolocación]]=1,(Tabla1[[#This Row],[Fecha recolocación]]-Tabla1[[#This Row],[Fecha de entrada de outplacement]])/30,(TODAY()-Tabla1[[#This Row],[Fecha de entrada de outplacement]])/30)</f>
        <v>5.8666666666666663</v>
      </c>
      <c r="S46" s="32">
        <f ca="1">IF(Tabla1[[#This Row],[Cuenta Recolocación]]=1,(Tabla1[[#This Row],[Fecha recolocación]]-Tabla1[[#This Row],[Fecha desempleo]])/30,(TODAY()-Tabla1[[#This Row],[Fecha desempleo]])/30)</f>
        <v>9.3000000000000007</v>
      </c>
      <c r="T46" s="32">
        <f>(Tabla1[[#This Row],[Fecha de entrada de outplacement]]-Tabla1[[#This Row],[Fecha desempleo]])/30</f>
        <v>3.4333333333333331</v>
      </c>
      <c r="U46" s="3">
        <f ca="1">(TODAY()-Tabla1[[#This Row],[Fecha desempleo]])/30</f>
        <v>24.066666666666666</v>
      </c>
      <c r="V46">
        <f>IF(Tabla1[[#This Row],[Fecha recolocación]]&lt;&gt;"",1,0)</f>
        <v>1</v>
      </c>
      <c r="W46" s="16">
        <f ca="1">INT((TODAY()-Tabla1[[#This Row],[Fecha de Nacimiento]])/365.25)</f>
        <v>45</v>
      </c>
      <c r="X4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7" spans="1:24" x14ac:dyDescent="0.2">
      <c r="A47">
        <v>48453</v>
      </c>
      <c r="B47" t="s">
        <v>727</v>
      </c>
      <c r="C47" t="s">
        <v>37</v>
      </c>
      <c r="D47" t="s">
        <v>38</v>
      </c>
      <c r="E47" t="s">
        <v>39</v>
      </c>
      <c r="F47" t="s">
        <v>27</v>
      </c>
      <c r="G47" s="48">
        <v>43691.956944444442</v>
      </c>
      <c r="H47" t="s">
        <v>40</v>
      </c>
      <c r="I47" t="s">
        <v>41</v>
      </c>
      <c r="J47" t="s">
        <v>28</v>
      </c>
      <c r="K47" s="1">
        <v>43555</v>
      </c>
      <c r="L47" s="1">
        <v>43570</v>
      </c>
      <c r="M47" s="1">
        <v>43678</v>
      </c>
      <c r="N47" t="s">
        <v>20</v>
      </c>
      <c r="O47" s="1">
        <v>27841</v>
      </c>
      <c r="P47" t="s">
        <v>474</v>
      </c>
      <c r="Q47" t="s">
        <v>369</v>
      </c>
      <c r="R47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S47" s="32">
        <f ca="1">IF(Tabla1[[#This Row],[Cuenta Recolocación]]=1,(Tabla1[[#This Row],[Fecha recolocación]]-Tabla1[[#This Row],[Fecha desempleo]])/30,(TODAY()-Tabla1[[#This Row],[Fecha desempleo]])/30)</f>
        <v>4.0999999999999996</v>
      </c>
      <c r="T47" s="32">
        <f>(Tabla1[[#This Row],[Fecha de entrada de outplacement]]-Tabla1[[#This Row],[Fecha desempleo]])/30</f>
        <v>0.5</v>
      </c>
      <c r="U47" s="3">
        <f ca="1">(TODAY()-Tabla1[[#This Row],[Fecha desempleo]])/30</f>
        <v>21.133333333333333</v>
      </c>
      <c r="V47">
        <f>IF(Tabla1[[#This Row],[Fecha recolocación]]&lt;&gt;"",1,0)</f>
        <v>1</v>
      </c>
      <c r="W47" s="16">
        <f ca="1">INT((TODAY()-Tabla1[[#This Row],[Fecha de Nacimiento]])/365.25)</f>
        <v>44</v>
      </c>
      <c r="X4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8" spans="1:24" x14ac:dyDescent="0.2">
      <c r="A48">
        <v>48454</v>
      </c>
      <c r="B48" t="s">
        <v>728</v>
      </c>
      <c r="C48" t="s">
        <v>111</v>
      </c>
      <c r="D48" t="s">
        <v>351</v>
      </c>
      <c r="E48" t="s">
        <v>352</v>
      </c>
      <c r="F48" t="s">
        <v>27</v>
      </c>
      <c r="G48" s="48">
        <v>43746.879166666666</v>
      </c>
      <c r="H48" t="s">
        <v>19</v>
      </c>
      <c r="I48" t="s">
        <v>36</v>
      </c>
      <c r="J48" t="s">
        <v>28</v>
      </c>
      <c r="K48" s="1">
        <v>43160</v>
      </c>
      <c r="L48" s="1">
        <v>43587</v>
      </c>
      <c r="M48" s="1">
        <v>43746</v>
      </c>
      <c r="N48" t="s">
        <v>20</v>
      </c>
      <c r="O48" s="1">
        <v>29431</v>
      </c>
      <c r="P48" t="s">
        <v>475</v>
      </c>
      <c r="Q48" t="s">
        <v>369</v>
      </c>
      <c r="R48" s="32">
        <f ca="1">IF(Tabla1[[#This Row],[Cuenta Recolocación]]=1,(Tabla1[[#This Row],[Fecha recolocación]]-Tabla1[[#This Row],[Fecha de entrada de outplacement]])/30,(TODAY()-Tabla1[[#This Row],[Fecha de entrada de outplacement]])/30)</f>
        <v>5.3</v>
      </c>
      <c r="S48" s="32">
        <f ca="1">IF(Tabla1[[#This Row],[Cuenta Recolocación]]=1,(Tabla1[[#This Row],[Fecha recolocación]]-Tabla1[[#This Row],[Fecha desempleo]])/30,(TODAY()-Tabla1[[#This Row],[Fecha desempleo]])/30)</f>
        <v>19.533333333333335</v>
      </c>
      <c r="T48" s="32">
        <f>(Tabla1[[#This Row],[Fecha de entrada de outplacement]]-Tabla1[[#This Row],[Fecha desempleo]])/30</f>
        <v>14.233333333333333</v>
      </c>
      <c r="U48" s="3">
        <f ca="1">(TODAY()-Tabla1[[#This Row],[Fecha desempleo]])/30</f>
        <v>34.299999999999997</v>
      </c>
      <c r="V48">
        <f>IF(Tabla1[[#This Row],[Fecha recolocación]]&lt;&gt;"",1,0)</f>
        <v>1</v>
      </c>
      <c r="W48" s="16">
        <f ca="1">INT((TODAY()-Tabla1[[#This Row],[Fecha de Nacimiento]])/365.25)</f>
        <v>40</v>
      </c>
      <c r="X4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9" spans="1:24" x14ac:dyDescent="0.2">
      <c r="A49">
        <v>48652</v>
      </c>
      <c r="B49" t="s">
        <v>729</v>
      </c>
      <c r="C49" t="s">
        <v>292</v>
      </c>
      <c r="D49" t="s">
        <v>293</v>
      </c>
      <c r="E49" t="s">
        <v>294</v>
      </c>
      <c r="F49" t="s">
        <v>27</v>
      </c>
      <c r="G49" s="48">
        <v>43669.806250000001</v>
      </c>
      <c r="H49" t="s">
        <v>19</v>
      </c>
      <c r="I49" t="s">
        <v>17</v>
      </c>
      <c r="J49" t="s">
        <v>28</v>
      </c>
      <c r="K49" s="1">
        <v>43556</v>
      </c>
      <c r="L49" s="1">
        <v>43619</v>
      </c>
      <c r="M49" s="1">
        <v>43647</v>
      </c>
      <c r="N49" t="s">
        <v>20</v>
      </c>
      <c r="O49" s="1">
        <v>28247</v>
      </c>
      <c r="P49" t="s">
        <v>476</v>
      </c>
      <c r="Q49" t="s">
        <v>110</v>
      </c>
      <c r="R49" s="32">
        <f ca="1">IF(Tabla1[[#This Row],[Cuenta Recolocación]]=1,(Tabla1[[#This Row],[Fecha recolocación]]-Tabla1[[#This Row],[Fecha de entrada de outplacement]])/30,(TODAY()-Tabla1[[#This Row],[Fecha de entrada de outplacement]])/30)</f>
        <v>0.93333333333333335</v>
      </c>
      <c r="S49" s="32">
        <f ca="1">IF(Tabla1[[#This Row],[Cuenta Recolocación]]=1,(Tabla1[[#This Row],[Fecha recolocación]]-Tabla1[[#This Row],[Fecha desempleo]])/30,(TODAY()-Tabla1[[#This Row],[Fecha desempleo]])/30)</f>
        <v>3.0333333333333332</v>
      </c>
      <c r="T49" s="32">
        <f>(Tabla1[[#This Row],[Fecha de entrada de outplacement]]-Tabla1[[#This Row],[Fecha desempleo]])/30</f>
        <v>2.1</v>
      </c>
      <c r="U49" s="3">
        <f ca="1">(TODAY()-Tabla1[[#This Row],[Fecha desempleo]])/30</f>
        <v>21.1</v>
      </c>
      <c r="V49">
        <f>IF(Tabla1[[#This Row],[Fecha recolocación]]&lt;&gt;"",1,0)</f>
        <v>1</v>
      </c>
      <c r="W49" s="16">
        <f ca="1">INT((TODAY()-Tabla1[[#This Row],[Fecha de Nacimiento]])/365.25)</f>
        <v>43</v>
      </c>
      <c r="X4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0" spans="1:24" x14ac:dyDescent="0.2">
      <c r="A50">
        <v>48751</v>
      </c>
      <c r="B50" t="s">
        <v>730</v>
      </c>
      <c r="C50" t="s">
        <v>107</v>
      </c>
      <c r="D50" t="s">
        <v>108</v>
      </c>
      <c r="E50" t="s">
        <v>109</v>
      </c>
      <c r="F50" t="s">
        <v>27</v>
      </c>
      <c r="G50" s="48">
        <v>43663.832638888889</v>
      </c>
      <c r="H50" t="s">
        <v>110</v>
      </c>
      <c r="I50" t="s">
        <v>36</v>
      </c>
      <c r="J50" t="s">
        <v>28</v>
      </c>
      <c r="K50" s="1">
        <v>43464</v>
      </c>
      <c r="L50" s="1">
        <v>43587</v>
      </c>
      <c r="M50" s="1">
        <v>43600</v>
      </c>
      <c r="N50" t="s">
        <v>20</v>
      </c>
      <c r="O50" s="1">
        <v>30175</v>
      </c>
      <c r="P50" t="s">
        <v>477</v>
      </c>
      <c r="Q50" t="s">
        <v>110</v>
      </c>
      <c r="R50" s="32">
        <f ca="1">IF(Tabla1[[#This Row],[Cuenta Recolocación]]=1,(Tabla1[[#This Row],[Fecha recolocación]]-Tabla1[[#This Row],[Fecha de entrada de outplacement]])/30,(TODAY()-Tabla1[[#This Row],[Fecha de entrada de outplacement]])/30)</f>
        <v>0.43333333333333335</v>
      </c>
      <c r="S50" s="32">
        <f ca="1">IF(Tabla1[[#This Row],[Cuenta Recolocación]]=1,(Tabla1[[#This Row],[Fecha recolocación]]-Tabla1[[#This Row],[Fecha desempleo]])/30,(TODAY()-Tabla1[[#This Row],[Fecha desempleo]])/30)</f>
        <v>4.5333333333333332</v>
      </c>
      <c r="T50" s="32">
        <f>(Tabla1[[#This Row],[Fecha de entrada de outplacement]]-Tabla1[[#This Row],[Fecha desempleo]])/30</f>
        <v>4.0999999999999996</v>
      </c>
      <c r="U50" s="3">
        <f ca="1">(TODAY()-Tabla1[[#This Row],[Fecha desempleo]])/30</f>
        <v>24.166666666666668</v>
      </c>
      <c r="V50">
        <f>IF(Tabla1[[#This Row],[Fecha recolocación]]&lt;&gt;"",1,0)</f>
        <v>1</v>
      </c>
      <c r="W50" s="16">
        <f ca="1">INT((TODAY()-Tabla1[[#This Row],[Fecha de Nacimiento]])/365.25)</f>
        <v>38</v>
      </c>
      <c r="X5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51" spans="1:24" x14ac:dyDescent="0.2">
      <c r="A51">
        <v>55251</v>
      </c>
      <c r="B51" t="s">
        <v>731</v>
      </c>
      <c r="C51" t="s">
        <v>230</v>
      </c>
      <c r="D51" t="s">
        <v>231</v>
      </c>
      <c r="E51" t="s">
        <v>232</v>
      </c>
      <c r="F51" t="s">
        <v>27</v>
      </c>
      <c r="G51" s="48">
        <v>43669.813194444447</v>
      </c>
      <c r="H51" t="s">
        <v>233</v>
      </c>
      <c r="I51" t="s">
        <v>130</v>
      </c>
      <c r="J51" t="s">
        <v>28</v>
      </c>
      <c r="K51" s="1">
        <v>43647</v>
      </c>
      <c r="L51" s="1">
        <v>43668</v>
      </c>
      <c r="M51" s="1">
        <v>43679</v>
      </c>
      <c r="N51" t="s">
        <v>20</v>
      </c>
      <c r="O51" s="1">
        <v>23244</v>
      </c>
      <c r="P51" t="s">
        <v>478</v>
      </c>
      <c r="Q51" t="s">
        <v>110</v>
      </c>
      <c r="R51" s="32">
        <f ca="1">IF(Tabla1[[#This Row],[Cuenta Recolocación]]=1,(Tabla1[[#This Row],[Fecha recolocación]]-Tabla1[[#This Row],[Fecha de entrada de outplacement]])/30,(TODAY()-Tabla1[[#This Row],[Fecha de entrada de outplacement]])/30)</f>
        <v>0.36666666666666664</v>
      </c>
      <c r="S51" s="32">
        <f ca="1">IF(Tabla1[[#This Row],[Cuenta Recolocación]]=1,(Tabla1[[#This Row],[Fecha recolocación]]-Tabla1[[#This Row],[Fecha desempleo]])/30,(TODAY()-Tabla1[[#This Row],[Fecha desempleo]])/30)</f>
        <v>1.0666666666666667</v>
      </c>
      <c r="T51" s="32">
        <f>(Tabla1[[#This Row],[Fecha de entrada de outplacement]]-Tabla1[[#This Row],[Fecha desempleo]])/30</f>
        <v>0.7</v>
      </c>
      <c r="U51" s="3">
        <f ca="1">(TODAY()-Tabla1[[#This Row],[Fecha desempleo]])/30</f>
        <v>18.066666666666666</v>
      </c>
      <c r="V51">
        <f>IF(Tabla1[[#This Row],[Fecha recolocación]]&lt;&gt;"",1,0)</f>
        <v>1</v>
      </c>
      <c r="W51" s="16">
        <f ca="1">INT((TODAY()-Tabla1[[#This Row],[Fecha de Nacimiento]])/365.25)</f>
        <v>57</v>
      </c>
      <c r="X5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52" spans="1:24" x14ac:dyDescent="0.2">
      <c r="A52">
        <v>55301</v>
      </c>
      <c r="B52" t="s">
        <v>732</v>
      </c>
      <c r="C52" t="s">
        <v>143</v>
      </c>
      <c r="D52" t="s">
        <v>144</v>
      </c>
      <c r="E52" t="s">
        <v>145</v>
      </c>
      <c r="F52" t="s">
        <v>27</v>
      </c>
      <c r="G52" s="48">
        <v>43916.75</v>
      </c>
      <c r="H52" t="s">
        <v>146</v>
      </c>
      <c r="I52" t="s">
        <v>135</v>
      </c>
      <c r="J52" t="s">
        <v>18</v>
      </c>
      <c r="K52" s="1">
        <v>43752</v>
      </c>
      <c r="L52" s="1">
        <v>43759</v>
      </c>
      <c r="M52" s="1">
        <v>43752</v>
      </c>
      <c r="N52" t="s">
        <v>20</v>
      </c>
      <c r="O52" s="1">
        <v>26894</v>
      </c>
      <c r="P52" t="s">
        <v>479</v>
      </c>
      <c r="Q52" t="s">
        <v>369</v>
      </c>
      <c r="R52" s="32">
        <f ca="1">IF(Tabla1[[#This Row],[Cuenta Recolocación]]=1,(Tabla1[[#This Row],[Fecha recolocación]]-Tabla1[[#This Row],[Fecha de entrada de outplacement]])/30,(TODAY()-Tabla1[[#This Row],[Fecha de entrada de outplacement]])/30)</f>
        <v>-0.23333333333333334</v>
      </c>
      <c r="S52" s="32">
        <f ca="1">IF(Tabla1[[#This Row],[Cuenta Recolocación]]=1,(Tabla1[[#This Row],[Fecha recolocación]]-Tabla1[[#This Row],[Fecha desempleo]])/30,(TODAY()-Tabla1[[#This Row],[Fecha desempleo]])/30)</f>
        <v>0</v>
      </c>
      <c r="T52" s="32">
        <f>(Tabla1[[#This Row],[Fecha de entrada de outplacement]]-Tabla1[[#This Row],[Fecha desempleo]])/30</f>
        <v>0.23333333333333334</v>
      </c>
      <c r="U52" s="3">
        <f ca="1">(TODAY()-Tabla1[[#This Row],[Fecha desempleo]])/30</f>
        <v>14.566666666666666</v>
      </c>
      <c r="V52">
        <f>IF(Tabla1[[#This Row],[Fecha recolocación]]&lt;&gt;"",1,0)</f>
        <v>1</v>
      </c>
      <c r="W52" s="16">
        <f ca="1">INT((TODAY()-Tabla1[[#This Row],[Fecha de Nacimiento]])/365.25)</f>
        <v>47</v>
      </c>
      <c r="X5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3" spans="1:24" x14ac:dyDescent="0.2">
      <c r="A53">
        <v>55901</v>
      </c>
      <c r="B53" t="s">
        <v>733</v>
      </c>
      <c r="C53" t="s">
        <v>249</v>
      </c>
      <c r="D53" t="s">
        <v>250</v>
      </c>
      <c r="E53" t="s">
        <v>251</v>
      </c>
      <c r="F53" t="s">
        <v>562</v>
      </c>
      <c r="G53" s="48">
        <v>44180.679861111108</v>
      </c>
      <c r="H53" t="s">
        <v>47</v>
      </c>
      <c r="I53" t="s">
        <v>130</v>
      </c>
      <c r="J53" t="s">
        <v>18</v>
      </c>
      <c r="K53" s="1">
        <v>43707</v>
      </c>
      <c r="L53" s="1">
        <v>43668</v>
      </c>
      <c r="M53" t="s">
        <v>19</v>
      </c>
      <c r="N53" t="s">
        <v>20</v>
      </c>
      <c r="O53" s="1">
        <v>27523</v>
      </c>
      <c r="P53" t="s">
        <v>480</v>
      </c>
      <c r="Q53" t="s">
        <v>110</v>
      </c>
      <c r="R53" s="32">
        <f ca="1">IF(Tabla1[[#This Row],[Cuenta Recolocación]]=1,(Tabla1[[#This Row],[Fecha recolocación]]-Tabla1[[#This Row],[Fecha de entrada de outplacement]])/30,(TODAY()-Tabla1[[#This Row],[Fecha de entrada de outplacement]])/30)</f>
        <v>17.366666666666667</v>
      </c>
      <c r="S53" s="32">
        <f ca="1">IF(Tabla1[[#This Row],[Cuenta Recolocación]]=1,(Tabla1[[#This Row],[Fecha recolocación]]-Tabla1[[#This Row],[Fecha desempleo]])/30,(TODAY()-Tabla1[[#This Row],[Fecha desempleo]])/30)</f>
        <v>16.066666666666666</v>
      </c>
      <c r="T53" s="32">
        <f>(Tabla1[[#This Row],[Fecha de entrada de outplacement]]-Tabla1[[#This Row],[Fecha desempleo]])/30</f>
        <v>-1.3</v>
      </c>
      <c r="U53" s="3">
        <f ca="1">(TODAY()-Tabla1[[#This Row],[Fecha desempleo]])/30</f>
        <v>16.066666666666666</v>
      </c>
      <c r="V53">
        <f>IF(Tabla1[[#This Row],[Fecha recolocación]]&lt;&gt;"",1,0)</f>
        <v>0</v>
      </c>
      <c r="W53" s="16">
        <f ca="1">INT((TODAY()-Tabla1[[#This Row],[Fecha de Nacimiento]])/365.25)</f>
        <v>45</v>
      </c>
      <c r="X5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4" spans="1:24" x14ac:dyDescent="0.2">
      <c r="A54">
        <v>68401</v>
      </c>
      <c r="B54" t="s">
        <v>734</v>
      </c>
      <c r="C54" t="s">
        <v>49</v>
      </c>
      <c r="D54" t="s">
        <v>50</v>
      </c>
      <c r="E54" t="s">
        <v>51</v>
      </c>
      <c r="F54" t="s">
        <v>27</v>
      </c>
      <c r="G54" s="48">
        <v>43669.815972222219</v>
      </c>
      <c r="H54" t="s">
        <v>19</v>
      </c>
      <c r="I54" t="s">
        <v>52</v>
      </c>
      <c r="J54" t="s">
        <v>28</v>
      </c>
      <c r="K54" s="1">
        <v>43617</v>
      </c>
      <c r="L54" s="1">
        <v>43647</v>
      </c>
      <c r="M54" s="1">
        <v>43672</v>
      </c>
      <c r="N54" t="s">
        <v>20</v>
      </c>
      <c r="O54" s="1">
        <v>26216</v>
      </c>
      <c r="P54" t="s">
        <v>481</v>
      </c>
      <c r="Q54" t="s">
        <v>110</v>
      </c>
      <c r="R54" s="32">
        <f ca="1">IF(Tabla1[[#This Row],[Cuenta Recolocación]]=1,(Tabla1[[#This Row],[Fecha recolocación]]-Tabla1[[#This Row],[Fecha de entrada de outplacement]])/30,(TODAY()-Tabla1[[#This Row],[Fecha de entrada de outplacement]])/30)</f>
        <v>0.83333333333333337</v>
      </c>
      <c r="S54" s="32">
        <f ca="1">IF(Tabla1[[#This Row],[Cuenta Recolocación]]=1,(Tabla1[[#This Row],[Fecha recolocación]]-Tabla1[[#This Row],[Fecha desempleo]])/30,(TODAY()-Tabla1[[#This Row],[Fecha desempleo]])/30)</f>
        <v>1.8333333333333333</v>
      </c>
      <c r="T54" s="32">
        <f>(Tabla1[[#This Row],[Fecha de entrada de outplacement]]-Tabla1[[#This Row],[Fecha desempleo]])/30</f>
        <v>1</v>
      </c>
      <c r="U54" s="3">
        <f ca="1">(TODAY()-Tabla1[[#This Row],[Fecha desempleo]])/30</f>
        <v>19.066666666666666</v>
      </c>
      <c r="V54">
        <f>IF(Tabla1[[#This Row],[Fecha recolocación]]&lt;&gt;"",1,0)</f>
        <v>1</v>
      </c>
      <c r="W54" s="16">
        <f ca="1">INT((TODAY()-Tabla1[[#This Row],[Fecha de Nacimiento]])/365.25)</f>
        <v>49</v>
      </c>
      <c r="X5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5" spans="1:24" x14ac:dyDescent="0.2">
      <c r="A55">
        <v>70401</v>
      </c>
      <c r="B55" t="s">
        <v>735</v>
      </c>
      <c r="C55" t="s">
        <v>126</v>
      </c>
      <c r="D55" t="s">
        <v>127</v>
      </c>
      <c r="E55" t="s">
        <v>128</v>
      </c>
      <c r="F55" t="s">
        <v>27</v>
      </c>
      <c r="G55" s="48">
        <v>43893.884027777778</v>
      </c>
      <c r="H55" t="s">
        <v>129</v>
      </c>
      <c r="I55" t="s">
        <v>130</v>
      </c>
      <c r="J55" t="s">
        <v>18</v>
      </c>
      <c r="K55" s="1">
        <v>43707</v>
      </c>
      <c r="L55" s="1">
        <v>43668</v>
      </c>
      <c r="M55" s="1">
        <v>43899</v>
      </c>
      <c r="N55" t="s">
        <v>20</v>
      </c>
      <c r="O55" s="1">
        <v>22355</v>
      </c>
      <c r="P55" t="s">
        <v>482</v>
      </c>
      <c r="Q55" t="s">
        <v>369</v>
      </c>
      <c r="R55" s="32">
        <f ca="1">IF(Tabla1[[#This Row],[Cuenta Recolocación]]=1,(Tabla1[[#This Row],[Fecha recolocación]]-Tabla1[[#This Row],[Fecha de entrada de outplacement]])/30,(TODAY()-Tabla1[[#This Row],[Fecha de entrada de outplacement]])/30)</f>
        <v>7.7</v>
      </c>
      <c r="S55" s="32">
        <f ca="1">IF(Tabla1[[#This Row],[Cuenta Recolocación]]=1,(Tabla1[[#This Row],[Fecha recolocación]]-Tabla1[[#This Row],[Fecha desempleo]])/30,(TODAY()-Tabla1[[#This Row],[Fecha desempleo]])/30)</f>
        <v>6.4</v>
      </c>
      <c r="T55" s="32">
        <f>(Tabla1[[#This Row],[Fecha de entrada de outplacement]]-Tabla1[[#This Row],[Fecha desempleo]])/30</f>
        <v>-1.3</v>
      </c>
      <c r="U55" s="3">
        <f ca="1">(TODAY()-Tabla1[[#This Row],[Fecha desempleo]])/30</f>
        <v>16.066666666666666</v>
      </c>
      <c r="V55" s="2">
        <f>IF(Tabla1[[#This Row],[Fecha recolocación]]&lt;&gt;"",1,0)</f>
        <v>1</v>
      </c>
      <c r="W55" s="16">
        <f ca="1">INT((TODAY()-Tabla1[[#This Row],[Fecha de Nacimiento]])/365.25)</f>
        <v>59</v>
      </c>
      <c r="X5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56" spans="1:24" x14ac:dyDescent="0.2">
      <c r="A56">
        <v>70451</v>
      </c>
      <c r="B56" t="s">
        <v>736</v>
      </c>
      <c r="C56" t="s">
        <v>258</v>
      </c>
      <c r="D56" t="s">
        <v>259</v>
      </c>
      <c r="E56" t="s">
        <v>260</v>
      </c>
      <c r="F56" t="s">
        <v>568</v>
      </c>
      <c r="G56" s="48">
        <v>43969.703472222223</v>
      </c>
      <c r="H56" t="s">
        <v>19</v>
      </c>
      <c r="I56" t="s">
        <v>130</v>
      </c>
      <c r="J56" t="s">
        <v>28</v>
      </c>
      <c r="K56" s="1">
        <v>43559</v>
      </c>
      <c r="L56" s="1">
        <v>43668</v>
      </c>
      <c r="M56" t="s">
        <v>19</v>
      </c>
      <c r="N56" t="s">
        <v>20</v>
      </c>
      <c r="O56" s="1">
        <v>23912</v>
      </c>
      <c r="P56" t="s">
        <v>483</v>
      </c>
      <c r="Q56" t="s">
        <v>369</v>
      </c>
      <c r="R56" s="32">
        <f ca="1">IF(Tabla1[[#This Row],[Cuenta Recolocación]]=1,(Tabla1[[#This Row],[Fecha recolocación]]-Tabla1[[#This Row],[Fecha de entrada de outplacement]])/30,(TODAY()-Tabla1[[#This Row],[Fecha de entrada de outplacement]])/30)</f>
        <v>17.366666666666667</v>
      </c>
      <c r="S56" s="32">
        <f ca="1">IF(Tabla1[[#This Row],[Cuenta Recolocación]]=1,(Tabla1[[#This Row],[Fecha recolocación]]-Tabla1[[#This Row],[Fecha desempleo]])/30,(TODAY()-Tabla1[[#This Row],[Fecha desempleo]])/30)</f>
        <v>21</v>
      </c>
      <c r="T56" s="32">
        <f>(Tabla1[[#This Row],[Fecha de entrada de outplacement]]-Tabla1[[#This Row],[Fecha desempleo]])/30</f>
        <v>3.6333333333333333</v>
      </c>
      <c r="U56" s="3">
        <f ca="1">(TODAY()-Tabla1[[#This Row],[Fecha desempleo]])/30</f>
        <v>21</v>
      </c>
      <c r="V56">
        <f>IF(Tabla1[[#This Row],[Fecha recolocación]]&lt;&gt;"",1,0)</f>
        <v>0</v>
      </c>
      <c r="W56" s="16">
        <f ca="1">INT((TODAY()-Tabla1[[#This Row],[Fecha de Nacimiento]])/365.25)</f>
        <v>55</v>
      </c>
      <c r="X5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57" spans="1:24" x14ac:dyDescent="0.2">
      <c r="A57">
        <v>70901</v>
      </c>
      <c r="B57" t="s">
        <v>737</v>
      </c>
      <c r="C57" t="s">
        <v>62</v>
      </c>
      <c r="D57" t="s">
        <v>362</v>
      </c>
      <c r="E57" t="s">
        <v>363</v>
      </c>
      <c r="F57" t="s">
        <v>568</v>
      </c>
      <c r="G57" s="48">
        <v>44000.655555555553</v>
      </c>
      <c r="H57" t="s">
        <v>47</v>
      </c>
      <c r="I57" t="s">
        <v>23</v>
      </c>
      <c r="J57" t="s">
        <v>18</v>
      </c>
      <c r="K57" s="1">
        <v>43646</v>
      </c>
      <c r="L57" s="1">
        <v>43696</v>
      </c>
      <c r="M57" t="s">
        <v>19</v>
      </c>
      <c r="N57" t="s">
        <v>20</v>
      </c>
      <c r="O57" s="1">
        <v>19475</v>
      </c>
      <c r="P57" t="s">
        <v>484</v>
      </c>
      <c r="Q57" t="s">
        <v>369</v>
      </c>
      <c r="R57" s="32">
        <f ca="1">IF(Tabla1[[#This Row],[Cuenta Recolocación]]=1,(Tabla1[[#This Row],[Fecha recolocación]]-Tabla1[[#This Row],[Fecha de entrada de outplacement]])/30,(TODAY()-Tabla1[[#This Row],[Fecha de entrada de outplacement]])/30)</f>
        <v>16.433333333333334</v>
      </c>
      <c r="S57" s="32">
        <f ca="1">IF(Tabla1[[#This Row],[Cuenta Recolocación]]=1,(Tabla1[[#This Row],[Fecha recolocación]]-Tabla1[[#This Row],[Fecha desempleo]])/30,(TODAY()-Tabla1[[#This Row],[Fecha desempleo]])/30)</f>
        <v>18.100000000000001</v>
      </c>
      <c r="T57" s="32">
        <f>(Tabla1[[#This Row],[Fecha de entrada de outplacement]]-Tabla1[[#This Row],[Fecha desempleo]])/30</f>
        <v>1.6666666666666667</v>
      </c>
      <c r="U57" s="3">
        <f ca="1">(TODAY()-Tabla1[[#This Row],[Fecha desempleo]])/30</f>
        <v>18.100000000000001</v>
      </c>
      <c r="V57">
        <f>IF(Tabla1[[#This Row],[Fecha recolocación]]&lt;&gt;"",1,0)</f>
        <v>0</v>
      </c>
      <c r="W57" s="16">
        <f ca="1">INT((TODAY()-Tabla1[[#This Row],[Fecha de Nacimiento]])/365.25)</f>
        <v>67</v>
      </c>
      <c r="X5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58" spans="1:24" x14ac:dyDescent="0.2">
      <c r="A58">
        <v>72201</v>
      </c>
      <c r="B58" t="s">
        <v>738</v>
      </c>
      <c r="C58" t="s">
        <v>359</v>
      </c>
      <c r="D58" t="s">
        <v>360</v>
      </c>
      <c r="E58" t="s">
        <v>361</v>
      </c>
      <c r="F58" t="s">
        <v>27</v>
      </c>
      <c r="G58" s="48">
        <v>43704.568749999999</v>
      </c>
      <c r="H58" t="s">
        <v>118</v>
      </c>
      <c r="I58" t="s">
        <v>23</v>
      </c>
      <c r="J58" t="s">
        <v>18</v>
      </c>
      <c r="K58" s="1">
        <v>43587</v>
      </c>
      <c r="L58" s="1">
        <v>43696</v>
      </c>
      <c r="M58" s="1">
        <v>43709</v>
      </c>
      <c r="N58" t="s">
        <v>20</v>
      </c>
      <c r="O58" s="1">
        <v>25300</v>
      </c>
      <c r="P58" t="s">
        <v>485</v>
      </c>
      <c r="Q58" t="s">
        <v>369</v>
      </c>
      <c r="R58" s="32">
        <f ca="1">IF(Tabla1[[#This Row],[Cuenta Recolocación]]=1,(Tabla1[[#This Row],[Fecha recolocación]]-Tabla1[[#This Row],[Fecha de entrada de outplacement]])/30,(TODAY()-Tabla1[[#This Row],[Fecha de entrada de outplacement]])/30)</f>
        <v>0.43333333333333335</v>
      </c>
      <c r="S58" s="32">
        <f ca="1">IF(Tabla1[[#This Row],[Cuenta Recolocación]]=1,(Tabla1[[#This Row],[Fecha recolocación]]-Tabla1[[#This Row],[Fecha desempleo]])/30,(TODAY()-Tabla1[[#This Row],[Fecha desempleo]])/30)</f>
        <v>4.0666666666666664</v>
      </c>
      <c r="T58" s="32">
        <f>(Tabla1[[#This Row],[Fecha de entrada de outplacement]]-Tabla1[[#This Row],[Fecha desempleo]])/30</f>
        <v>3.6333333333333333</v>
      </c>
      <c r="U58" s="3">
        <f ca="1">(TODAY()-Tabla1[[#This Row],[Fecha desempleo]])/30</f>
        <v>20.066666666666666</v>
      </c>
      <c r="V58">
        <f>IF(Tabla1[[#This Row],[Fecha recolocación]]&lt;&gt;"",1,0)</f>
        <v>1</v>
      </c>
      <c r="W58" s="16">
        <f ca="1">INT((TODAY()-Tabla1[[#This Row],[Fecha de Nacimiento]])/365.25)</f>
        <v>51</v>
      </c>
      <c r="X5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59" spans="1:24" x14ac:dyDescent="0.2">
      <c r="A59">
        <v>72801</v>
      </c>
      <c r="B59" t="s">
        <v>739</v>
      </c>
      <c r="C59" t="s">
        <v>194</v>
      </c>
      <c r="D59" t="s">
        <v>633</v>
      </c>
      <c r="E59" t="s">
        <v>195</v>
      </c>
      <c r="F59" t="s">
        <v>27</v>
      </c>
      <c r="G59" s="48">
        <v>43801.679861111108</v>
      </c>
      <c r="H59" t="s">
        <v>118</v>
      </c>
      <c r="I59" t="s">
        <v>23</v>
      </c>
      <c r="J59" t="s">
        <v>18</v>
      </c>
      <c r="K59" s="1">
        <v>43678</v>
      </c>
      <c r="L59" s="1">
        <v>43696</v>
      </c>
      <c r="M59" s="1">
        <v>43804</v>
      </c>
      <c r="N59" t="s">
        <v>20</v>
      </c>
      <c r="O59" s="1">
        <v>27388</v>
      </c>
      <c r="P59" t="s">
        <v>486</v>
      </c>
      <c r="Q59" t="s">
        <v>369</v>
      </c>
      <c r="R59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S59" s="32">
        <f ca="1">IF(Tabla1[[#This Row],[Cuenta Recolocación]]=1,(Tabla1[[#This Row],[Fecha recolocación]]-Tabla1[[#This Row],[Fecha desempleo]])/30,(TODAY()-Tabla1[[#This Row],[Fecha desempleo]])/30)</f>
        <v>4.2</v>
      </c>
      <c r="T59" s="32">
        <f>(Tabla1[[#This Row],[Fecha de entrada de outplacement]]-Tabla1[[#This Row],[Fecha desempleo]])/30</f>
        <v>0.6</v>
      </c>
      <c r="U59" s="3">
        <f ca="1">(TODAY()-Tabla1[[#This Row],[Fecha desempleo]])/30</f>
        <v>17.033333333333335</v>
      </c>
      <c r="V59">
        <f>IF(Tabla1[[#This Row],[Fecha recolocación]]&lt;&gt;"",1,0)</f>
        <v>1</v>
      </c>
      <c r="W59" s="16">
        <f ca="1">INT((TODAY()-Tabla1[[#This Row],[Fecha de Nacimiento]])/365.25)</f>
        <v>45</v>
      </c>
      <c r="X5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0" spans="1:24" x14ac:dyDescent="0.2">
      <c r="A60">
        <v>73351</v>
      </c>
      <c r="B60" t="s">
        <v>740</v>
      </c>
      <c r="C60" t="s">
        <v>42</v>
      </c>
      <c r="D60" t="s">
        <v>610</v>
      </c>
      <c r="E60" t="s">
        <v>43</v>
      </c>
      <c r="F60" t="s">
        <v>568</v>
      </c>
      <c r="G60" s="48">
        <v>44154.803472222222</v>
      </c>
      <c r="H60" t="s">
        <v>44</v>
      </c>
      <c r="I60" t="s">
        <v>31</v>
      </c>
      <c r="J60" t="s">
        <v>18</v>
      </c>
      <c r="K60" s="1">
        <v>43527</v>
      </c>
      <c r="L60" s="1">
        <v>43794</v>
      </c>
      <c r="M60" t="s">
        <v>19</v>
      </c>
      <c r="N60" t="s">
        <v>20</v>
      </c>
      <c r="O60" s="1">
        <v>21815</v>
      </c>
      <c r="P60" t="s">
        <v>487</v>
      </c>
      <c r="Q60" t="s">
        <v>369</v>
      </c>
      <c r="R60" s="32">
        <f ca="1">IF(Tabla1[[#This Row],[Cuenta Recolocación]]=1,(Tabla1[[#This Row],[Fecha recolocación]]-Tabla1[[#This Row],[Fecha de entrada de outplacement]])/30,(TODAY()-Tabla1[[#This Row],[Fecha de entrada de outplacement]])/30)</f>
        <v>13.166666666666666</v>
      </c>
      <c r="S60" s="32">
        <f ca="1">IF(Tabla1[[#This Row],[Cuenta Recolocación]]=1,(Tabla1[[#This Row],[Fecha recolocación]]-Tabla1[[#This Row],[Fecha desempleo]])/30,(TODAY()-Tabla1[[#This Row],[Fecha desempleo]])/30)</f>
        <v>22.066666666666666</v>
      </c>
      <c r="T60" s="32">
        <f>(Tabla1[[#This Row],[Fecha de entrada de outplacement]]-Tabla1[[#This Row],[Fecha desempleo]])/30</f>
        <v>8.9</v>
      </c>
      <c r="U60" s="3">
        <f ca="1">(TODAY()-Tabla1[[#This Row],[Fecha desempleo]])/30</f>
        <v>22.066666666666666</v>
      </c>
      <c r="V60">
        <f>IF(Tabla1[[#This Row],[Fecha recolocación]]&lt;&gt;"",1,0)</f>
        <v>0</v>
      </c>
      <c r="W60" s="16">
        <f ca="1">INT((TODAY()-Tabla1[[#This Row],[Fecha de Nacimiento]])/365.25)</f>
        <v>61</v>
      </c>
      <c r="X6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61" spans="1:24" x14ac:dyDescent="0.2">
      <c r="A61">
        <v>73401</v>
      </c>
      <c r="B61" t="s">
        <v>741</v>
      </c>
      <c r="C61" t="s">
        <v>312</v>
      </c>
      <c r="D61" t="s">
        <v>611</v>
      </c>
      <c r="E61" t="s">
        <v>228</v>
      </c>
      <c r="F61" t="s">
        <v>27</v>
      </c>
      <c r="G61" s="48">
        <v>44005.829861111109</v>
      </c>
      <c r="H61" t="s">
        <v>229</v>
      </c>
      <c r="I61" t="s">
        <v>23</v>
      </c>
      <c r="J61" t="s">
        <v>28</v>
      </c>
      <c r="K61" s="1">
        <v>43707</v>
      </c>
      <c r="L61" s="1">
        <v>43696</v>
      </c>
      <c r="M61" s="1">
        <v>44019</v>
      </c>
      <c r="N61" t="s">
        <v>20</v>
      </c>
      <c r="O61" s="1">
        <v>26149</v>
      </c>
      <c r="P61" t="s">
        <v>488</v>
      </c>
      <c r="Q61" t="s">
        <v>110</v>
      </c>
      <c r="R61" s="32">
        <f ca="1">IF(Tabla1[[#This Row],[Cuenta Recolocación]]=1,(Tabla1[[#This Row],[Fecha recolocación]]-Tabla1[[#This Row],[Fecha de entrada de outplacement]])/30,(TODAY()-Tabla1[[#This Row],[Fecha de entrada de outplacement]])/30)</f>
        <v>10.766666666666667</v>
      </c>
      <c r="S61" s="32">
        <f ca="1">IF(Tabla1[[#This Row],[Cuenta Recolocación]]=1,(Tabla1[[#This Row],[Fecha recolocación]]-Tabla1[[#This Row],[Fecha desempleo]])/30,(TODAY()-Tabla1[[#This Row],[Fecha desempleo]])/30)</f>
        <v>10.4</v>
      </c>
      <c r="T61" s="32">
        <f>(Tabla1[[#This Row],[Fecha de entrada de outplacement]]-Tabla1[[#This Row],[Fecha desempleo]])/30</f>
        <v>-0.36666666666666664</v>
      </c>
      <c r="U61" s="3">
        <f ca="1">(TODAY()-Tabla1[[#This Row],[Fecha desempleo]])/30</f>
        <v>16.066666666666666</v>
      </c>
      <c r="V61">
        <f>IF(Tabla1[[#This Row],[Fecha recolocación]]&lt;&gt;"",1,0)</f>
        <v>1</v>
      </c>
      <c r="W61" s="16">
        <f ca="1">INT((TODAY()-Tabla1[[#This Row],[Fecha de Nacimiento]])/365.25)</f>
        <v>49</v>
      </c>
      <c r="X6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2" spans="1:24" x14ac:dyDescent="0.2">
      <c r="A62">
        <v>74651</v>
      </c>
      <c r="B62" t="s">
        <v>742</v>
      </c>
      <c r="C62" t="s">
        <v>252</v>
      </c>
      <c r="D62" t="s">
        <v>253</v>
      </c>
      <c r="E62" t="s">
        <v>254</v>
      </c>
      <c r="F62" t="s">
        <v>27</v>
      </c>
      <c r="G62" s="48">
        <v>43805.605555555558</v>
      </c>
      <c r="H62" t="s">
        <v>30</v>
      </c>
      <c r="I62" t="s">
        <v>23</v>
      </c>
      <c r="J62" t="s">
        <v>18</v>
      </c>
      <c r="K62" s="1">
        <v>43647</v>
      </c>
      <c r="L62" s="1">
        <v>43696</v>
      </c>
      <c r="M62" s="1">
        <v>43803</v>
      </c>
      <c r="N62" t="s">
        <v>20</v>
      </c>
      <c r="O62" s="1">
        <v>24755</v>
      </c>
      <c r="P62" t="s">
        <v>489</v>
      </c>
      <c r="Q62" t="s">
        <v>369</v>
      </c>
      <c r="R62" s="32">
        <f ca="1">IF(Tabla1[[#This Row],[Cuenta Recolocación]]=1,(Tabla1[[#This Row],[Fecha recolocación]]-Tabla1[[#This Row],[Fecha de entrada de outplacement]])/30,(TODAY()-Tabla1[[#This Row],[Fecha de entrada de outplacement]])/30)</f>
        <v>3.5666666666666669</v>
      </c>
      <c r="S62" s="32">
        <f ca="1">IF(Tabla1[[#This Row],[Cuenta Recolocación]]=1,(Tabla1[[#This Row],[Fecha recolocación]]-Tabla1[[#This Row],[Fecha desempleo]])/30,(TODAY()-Tabla1[[#This Row],[Fecha desempleo]])/30)</f>
        <v>5.2</v>
      </c>
      <c r="T62" s="32">
        <f>(Tabla1[[#This Row],[Fecha de entrada de outplacement]]-Tabla1[[#This Row],[Fecha desempleo]])/30</f>
        <v>1.6333333333333333</v>
      </c>
      <c r="U62" s="3">
        <f ca="1">(TODAY()-Tabla1[[#This Row],[Fecha desempleo]])/30</f>
        <v>18.066666666666666</v>
      </c>
      <c r="V62">
        <f>IF(Tabla1[[#This Row],[Fecha recolocación]]&lt;&gt;"",1,0)</f>
        <v>1</v>
      </c>
      <c r="W62" s="16">
        <f ca="1">INT((TODAY()-Tabla1[[#This Row],[Fecha de Nacimiento]])/365.25)</f>
        <v>53</v>
      </c>
      <c r="X6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63" spans="1:24" x14ac:dyDescent="0.2">
      <c r="A63">
        <v>74701</v>
      </c>
      <c r="B63" t="s">
        <v>743</v>
      </c>
      <c r="C63" t="s">
        <v>179</v>
      </c>
      <c r="D63" t="s">
        <v>180</v>
      </c>
      <c r="E63" t="s">
        <v>181</v>
      </c>
      <c r="F63" t="s">
        <v>27</v>
      </c>
      <c r="G63" s="48">
        <v>43768.845138888886</v>
      </c>
      <c r="H63" t="s">
        <v>30</v>
      </c>
      <c r="I63" t="s">
        <v>23</v>
      </c>
      <c r="J63" t="s">
        <v>18</v>
      </c>
      <c r="K63" s="1">
        <v>43647</v>
      </c>
      <c r="L63" s="1">
        <v>43696</v>
      </c>
      <c r="M63" s="1">
        <v>43770</v>
      </c>
      <c r="N63" t="s">
        <v>20</v>
      </c>
      <c r="O63" s="1">
        <v>28628</v>
      </c>
      <c r="P63" t="s">
        <v>490</v>
      </c>
      <c r="Q63" s="33" t="s">
        <v>110</v>
      </c>
      <c r="R63" s="32">
        <f ca="1">IF(Tabla1[[#This Row],[Cuenta Recolocación]]=1,(Tabla1[[#This Row],[Fecha recolocación]]-Tabla1[[#This Row],[Fecha de entrada de outplacement]])/30,(TODAY()-Tabla1[[#This Row],[Fecha de entrada de outplacement]])/30)</f>
        <v>2.4666666666666668</v>
      </c>
      <c r="S63" s="32">
        <f ca="1">IF(Tabla1[[#This Row],[Cuenta Recolocación]]=1,(Tabla1[[#This Row],[Fecha recolocación]]-Tabla1[[#This Row],[Fecha desempleo]])/30,(TODAY()-Tabla1[[#This Row],[Fecha desempleo]])/30)</f>
        <v>4.0999999999999996</v>
      </c>
      <c r="T63" s="32">
        <f>(Tabla1[[#This Row],[Fecha de entrada de outplacement]]-Tabla1[[#This Row],[Fecha desempleo]])/30</f>
        <v>1.6333333333333333</v>
      </c>
      <c r="U63" s="3">
        <f ca="1">(TODAY()-Tabla1[[#This Row],[Fecha desempleo]])/30</f>
        <v>18.066666666666666</v>
      </c>
      <c r="V63">
        <f>IF(Tabla1[[#This Row],[Fecha recolocación]]&lt;&gt;"",1,0)</f>
        <v>1</v>
      </c>
      <c r="W63" s="16">
        <f ca="1">INT((TODAY()-Tabla1[[#This Row],[Fecha de Nacimiento]])/365.25)</f>
        <v>42</v>
      </c>
      <c r="X6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4" spans="1:24" x14ac:dyDescent="0.2">
      <c r="A64">
        <v>75851</v>
      </c>
      <c r="B64" t="s">
        <v>744</v>
      </c>
      <c r="C64" t="s">
        <v>570</v>
      </c>
      <c r="D64" t="s">
        <v>571</v>
      </c>
      <c r="E64" t="s">
        <v>298</v>
      </c>
      <c r="F64" t="s">
        <v>27</v>
      </c>
      <c r="G64" s="48">
        <v>43774.693749999999</v>
      </c>
      <c r="H64" t="s">
        <v>299</v>
      </c>
      <c r="I64" t="s">
        <v>135</v>
      </c>
      <c r="J64" t="s">
        <v>18</v>
      </c>
      <c r="K64" s="1">
        <v>43678</v>
      </c>
      <c r="L64" s="1">
        <v>43761</v>
      </c>
      <c r="M64" s="1">
        <v>43774</v>
      </c>
      <c r="N64" t="s">
        <v>20</v>
      </c>
      <c r="O64" s="1">
        <v>23151</v>
      </c>
      <c r="P64" t="s">
        <v>492</v>
      </c>
      <c r="Q64" t="s">
        <v>369</v>
      </c>
      <c r="R64" s="32">
        <f ca="1">IF(Tabla1[[#This Row],[Cuenta Recolocación]]=1,(Tabla1[[#This Row],[Fecha recolocación]]-Tabla1[[#This Row],[Fecha de entrada de outplacement]])/30,(TODAY()-Tabla1[[#This Row],[Fecha de entrada de outplacement]])/30)</f>
        <v>0.43333333333333335</v>
      </c>
      <c r="S64" s="32">
        <f ca="1">IF(Tabla1[[#This Row],[Cuenta Recolocación]]=1,(Tabla1[[#This Row],[Fecha recolocación]]-Tabla1[[#This Row],[Fecha desempleo]])/30,(TODAY()-Tabla1[[#This Row],[Fecha desempleo]])/30)</f>
        <v>3.2</v>
      </c>
      <c r="T64" s="32">
        <f>(Tabla1[[#This Row],[Fecha de entrada de outplacement]]-Tabla1[[#This Row],[Fecha desempleo]])/30</f>
        <v>2.7666666666666666</v>
      </c>
      <c r="U64" s="3">
        <f ca="1">(TODAY()-Tabla1[[#This Row],[Fecha desempleo]])/30</f>
        <v>17.033333333333335</v>
      </c>
      <c r="V64">
        <f>IF(Tabla1[[#This Row],[Fecha recolocación]]&lt;&gt;"",1,0)</f>
        <v>1</v>
      </c>
      <c r="W64" s="16">
        <f ca="1">INT((TODAY()-Tabla1[[#This Row],[Fecha de Nacimiento]])/365.25)</f>
        <v>57</v>
      </c>
      <c r="X6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65" spans="1:24" x14ac:dyDescent="0.2">
      <c r="A65">
        <v>81801</v>
      </c>
      <c r="B65" t="s">
        <v>745</v>
      </c>
      <c r="C65" t="s">
        <v>21</v>
      </c>
      <c r="D65" t="s">
        <v>365</v>
      </c>
      <c r="E65" t="s">
        <v>22</v>
      </c>
      <c r="F65" t="s">
        <v>562</v>
      </c>
      <c r="G65" s="48">
        <v>44161.527083333334</v>
      </c>
      <c r="H65" t="s">
        <v>16</v>
      </c>
      <c r="I65" t="s">
        <v>23</v>
      </c>
      <c r="J65" t="s">
        <v>18</v>
      </c>
      <c r="K65" s="1">
        <v>43676</v>
      </c>
      <c r="L65" s="1">
        <v>43696</v>
      </c>
      <c r="M65" t="s">
        <v>19</v>
      </c>
      <c r="N65" t="s">
        <v>20</v>
      </c>
      <c r="O65" s="1">
        <v>24633</v>
      </c>
      <c r="P65" t="s">
        <v>491</v>
      </c>
      <c r="Q65" t="s">
        <v>369</v>
      </c>
      <c r="R65" s="32">
        <f ca="1">IF(Tabla1[[#This Row],[Cuenta Recolocación]]=1,(Tabla1[[#This Row],[Fecha recolocación]]-Tabla1[[#This Row],[Fecha de entrada de outplacement]])/30,(TODAY()-Tabla1[[#This Row],[Fecha de entrada de outplacement]])/30)</f>
        <v>16.433333333333334</v>
      </c>
      <c r="S65" s="32">
        <f ca="1">IF(Tabla1[[#This Row],[Cuenta Recolocación]]=1,(Tabla1[[#This Row],[Fecha recolocación]]-Tabla1[[#This Row],[Fecha desempleo]])/30,(TODAY()-Tabla1[[#This Row],[Fecha desempleo]])/30)</f>
        <v>17.100000000000001</v>
      </c>
      <c r="T65" s="32">
        <f>(Tabla1[[#This Row],[Fecha de entrada de outplacement]]-Tabla1[[#This Row],[Fecha desempleo]])/30</f>
        <v>0.66666666666666663</v>
      </c>
      <c r="U65" s="3">
        <f ca="1">(TODAY()-Tabla1[[#This Row],[Fecha desempleo]])/30</f>
        <v>17.100000000000001</v>
      </c>
      <c r="V65">
        <f>IF(Tabla1[[#This Row],[Fecha recolocación]]&lt;&gt;"",1,0)</f>
        <v>0</v>
      </c>
      <c r="W65" s="16">
        <f ca="1">INT((TODAY()-Tabla1[[#This Row],[Fecha de Nacimiento]])/365.25)</f>
        <v>53</v>
      </c>
      <c r="X6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66" spans="1:24" x14ac:dyDescent="0.2">
      <c r="A66">
        <v>85851</v>
      </c>
      <c r="B66" t="s">
        <v>746</v>
      </c>
      <c r="C66" t="s">
        <v>213</v>
      </c>
      <c r="D66" t="s">
        <v>214</v>
      </c>
      <c r="E66" t="s">
        <v>215</v>
      </c>
      <c r="F66" t="s">
        <v>27</v>
      </c>
      <c r="G66" s="48">
        <v>43839.61041666667</v>
      </c>
      <c r="H66" t="s">
        <v>216</v>
      </c>
      <c r="I66" t="s">
        <v>102</v>
      </c>
      <c r="J66" t="s">
        <v>28</v>
      </c>
      <c r="K66" s="1">
        <v>43692</v>
      </c>
      <c r="L66" s="1">
        <v>43731</v>
      </c>
      <c r="M66" s="1">
        <v>43839</v>
      </c>
      <c r="N66" t="s">
        <v>20</v>
      </c>
      <c r="O66" s="1">
        <v>23578</v>
      </c>
      <c r="P66" t="s">
        <v>493</v>
      </c>
      <c r="Q66" s="33" t="s">
        <v>369</v>
      </c>
      <c r="R66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S66" s="32">
        <f ca="1">IF(Tabla1[[#This Row],[Cuenta Recolocación]]=1,(Tabla1[[#This Row],[Fecha recolocación]]-Tabla1[[#This Row],[Fecha desempleo]])/30,(TODAY()-Tabla1[[#This Row],[Fecha desempleo]])/30)</f>
        <v>4.9000000000000004</v>
      </c>
      <c r="T66" s="32">
        <f>(Tabla1[[#This Row],[Fecha de entrada de outplacement]]-Tabla1[[#This Row],[Fecha desempleo]])/30</f>
        <v>1.3</v>
      </c>
      <c r="U66" s="3">
        <f ca="1">(TODAY()-Tabla1[[#This Row],[Fecha desempleo]])/30</f>
        <v>16.566666666666666</v>
      </c>
      <c r="V66">
        <f>IF(Tabla1[[#This Row],[Fecha recolocación]]&lt;&gt;"",1,0)</f>
        <v>1</v>
      </c>
      <c r="W66" s="16">
        <f ca="1">INT((TODAY()-Tabla1[[#This Row],[Fecha de Nacimiento]])/365.25)</f>
        <v>56</v>
      </c>
      <c r="X6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67" spans="1:24" x14ac:dyDescent="0.2">
      <c r="A67">
        <v>90901</v>
      </c>
      <c r="B67" t="s">
        <v>747</v>
      </c>
      <c r="C67" t="s">
        <v>252</v>
      </c>
      <c r="D67" t="s">
        <v>265</v>
      </c>
      <c r="E67" t="s">
        <v>266</v>
      </c>
      <c r="F67" t="s">
        <v>15</v>
      </c>
      <c r="G67" s="48">
        <v>43991.863194444442</v>
      </c>
      <c r="H67" t="s">
        <v>44</v>
      </c>
      <c r="I67" t="s">
        <v>102</v>
      </c>
      <c r="J67" t="s">
        <v>18</v>
      </c>
      <c r="K67" s="1">
        <v>43680</v>
      </c>
      <c r="L67" s="1">
        <v>43731</v>
      </c>
      <c r="M67" t="s">
        <v>19</v>
      </c>
      <c r="N67" t="s">
        <v>20</v>
      </c>
      <c r="O67" s="1">
        <v>27935</v>
      </c>
      <c r="P67" t="s">
        <v>494</v>
      </c>
      <c r="Q67" t="s">
        <v>369</v>
      </c>
      <c r="R67" s="32">
        <f ca="1">IF(Tabla1[[#This Row],[Cuenta Recolocación]]=1,(Tabla1[[#This Row],[Fecha recolocación]]-Tabla1[[#This Row],[Fecha de entrada de outplacement]])/30,(TODAY()-Tabla1[[#This Row],[Fecha de entrada de outplacement]])/30)</f>
        <v>15.266666666666667</v>
      </c>
      <c r="S67" s="32">
        <f ca="1">IF(Tabla1[[#This Row],[Cuenta Recolocación]]=1,(Tabla1[[#This Row],[Fecha recolocación]]-Tabla1[[#This Row],[Fecha desempleo]])/30,(TODAY()-Tabla1[[#This Row],[Fecha desempleo]])/30)</f>
        <v>16.966666666666665</v>
      </c>
      <c r="T67" s="32">
        <f>(Tabla1[[#This Row],[Fecha de entrada de outplacement]]-Tabla1[[#This Row],[Fecha desempleo]])/30</f>
        <v>1.7</v>
      </c>
      <c r="U67" s="3">
        <f ca="1">(TODAY()-Tabla1[[#This Row],[Fecha desempleo]])/30</f>
        <v>16.966666666666665</v>
      </c>
      <c r="V67" s="2">
        <f>IF(Tabla1[[#This Row],[Fecha recolocación]]&lt;&gt;"",1,0)</f>
        <v>0</v>
      </c>
      <c r="W67" s="16">
        <f ca="1">INT((TODAY()-Tabla1[[#This Row],[Fecha de Nacimiento]])/365.25)</f>
        <v>44</v>
      </c>
      <c r="X6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8" spans="1:24" x14ac:dyDescent="0.2">
      <c r="A68">
        <v>90951</v>
      </c>
      <c r="B68" t="s">
        <v>748</v>
      </c>
      <c r="C68" t="s">
        <v>288</v>
      </c>
      <c r="D68" t="s">
        <v>612</v>
      </c>
      <c r="E68" t="s">
        <v>346</v>
      </c>
      <c r="F68" t="s">
        <v>27</v>
      </c>
      <c r="G68" s="48">
        <v>44153.819444444445</v>
      </c>
      <c r="H68" t="s">
        <v>347</v>
      </c>
      <c r="I68" t="s">
        <v>102</v>
      </c>
      <c r="J68" t="s">
        <v>28</v>
      </c>
      <c r="K68" s="1">
        <v>43707</v>
      </c>
      <c r="L68" s="1">
        <v>43731</v>
      </c>
      <c r="M68" s="1">
        <v>44153</v>
      </c>
      <c r="N68" t="s">
        <v>20</v>
      </c>
      <c r="O68" s="1">
        <v>26661</v>
      </c>
      <c r="P68" t="s">
        <v>495</v>
      </c>
      <c r="Q68" t="s">
        <v>369</v>
      </c>
      <c r="R68" s="32">
        <f ca="1">IF(Tabla1[[#This Row],[Cuenta Recolocación]]=1,(Tabla1[[#This Row],[Fecha recolocación]]-Tabla1[[#This Row],[Fecha de entrada de outplacement]])/30,(TODAY()-Tabla1[[#This Row],[Fecha de entrada de outplacement]])/30)</f>
        <v>14.066666666666666</v>
      </c>
      <c r="S68" s="32">
        <f ca="1">IF(Tabla1[[#This Row],[Cuenta Recolocación]]=1,(Tabla1[[#This Row],[Fecha recolocación]]-Tabla1[[#This Row],[Fecha desempleo]])/30,(TODAY()-Tabla1[[#This Row],[Fecha desempleo]])/30)</f>
        <v>14.866666666666667</v>
      </c>
      <c r="T68" s="32">
        <f>(Tabla1[[#This Row],[Fecha de entrada de outplacement]]-Tabla1[[#This Row],[Fecha desempleo]])/30</f>
        <v>0.8</v>
      </c>
      <c r="U68" s="3">
        <f ca="1">(TODAY()-Tabla1[[#This Row],[Fecha desempleo]])/30</f>
        <v>16.066666666666666</v>
      </c>
      <c r="V68">
        <f>IF(Tabla1[[#This Row],[Fecha recolocación]]&lt;&gt;"",1,0)</f>
        <v>1</v>
      </c>
      <c r="W68" s="16">
        <f ca="1">INT((TODAY()-Tabla1[[#This Row],[Fecha de Nacimiento]])/365.25)</f>
        <v>47</v>
      </c>
      <c r="X6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9" spans="1:24" x14ac:dyDescent="0.2">
      <c r="A69">
        <v>91001</v>
      </c>
      <c r="B69" t="s">
        <v>749</v>
      </c>
      <c r="C69" t="s">
        <v>267</v>
      </c>
      <c r="D69" t="s">
        <v>268</v>
      </c>
      <c r="E69" t="s">
        <v>269</v>
      </c>
      <c r="F69" t="s">
        <v>27</v>
      </c>
      <c r="G69" s="48">
        <v>43903.594444444447</v>
      </c>
      <c r="H69" t="s">
        <v>270</v>
      </c>
      <c r="I69" t="s">
        <v>102</v>
      </c>
      <c r="J69" t="s">
        <v>18</v>
      </c>
      <c r="K69" s="1">
        <v>43711</v>
      </c>
      <c r="L69" s="1">
        <v>43731</v>
      </c>
      <c r="M69" s="1">
        <v>43906</v>
      </c>
      <c r="N69" t="s">
        <v>20</v>
      </c>
      <c r="O69" s="1">
        <v>27184</v>
      </c>
      <c r="P69" t="s">
        <v>496</v>
      </c>
      <c r="Q69" t="s">
        <v>369</v>
      </c>
      <c r="R69" s="32">
        <f ca="1">IF(Tabla1[[#This Row],[Cuenta Recolocación]]=1,(Tabla1[[#This Row],[Fecha recolocación]]-Tabla1[[#This Row],[Fecha de entrada de outplacement]])/30,(TODAY()-Tabla1[[#This Row],[Fecha de entrada de outplacement]])/30)</f>
        <v>5.833333333333333</v>
      </c>
      <c r="S69" s="32">
        <f ca="1">IF(Tabla1[[#This Row],[Cuenta Recolocación]]=1,(Tabla1[[#This Row],[Fecha recolocación]]-Tabla1[[#This Row],[Fecha desempleo]])/30,(TODAY()-Tabla1[[#This Row],[Fecha desempleo]])/30)</f>
        <v>6.5</v>
      </c>
      <c r="T69" s="32">
        <f>(Tabla1[[#This Row],[Fecha de entrada de outplacement]]-Tabla1[[#This Row],[Fecha desempleo]])/30</f>
        <v>0.66666666666666663</v>
      </c>
      <c r="U69" s="3">
        <f ca="1">(TODAY()-Tabla1[[#This Row],[Fecha desempleo]])/30</f>
        <v>15.933333333333334</v>
      </c>
      <c r="V69">
        <f>IF(Tabla1[[#This Row],[Fecha recolocación]]&lt;&gt;"",1,0)</f>
        <v>1</v>
      </c>
      <c r="W69" s="16">
        <f ca="1">INT((TODAY()-Tabla1[[#This Row],[Fecha de Nacimiento]])/365.25)</f>
        <v>46</v>
      </c>
      <c r="X6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0" spans="1:24" x14ac:dyDescent="0.2">
      <c r="A70">
        <v>91051</v>
      </c>
      <c r="B70" t="s">
        <v>750</v>
      </c>
      <c r="C70" t="s">
        <v>131</v>
      </c>
      <c r="D70" t="s">
        <v>630</v>
      </c>
      <c r="E70" t="s">
        <v>178</v>
      </c>
      <c r="F70" t="s">
        <v>568</v>
      </c>
      <c r="G70" s="48">
        <v>44105.715277777781</v>
      </c>
      <c r="H70" t="s">
        <v>129</v>
      </c>
      <c r="I70" t="s">
        <v>102</v>
      </c>
      <c r="J70" t="s">
        <v>18</v>
      </c>
      <c r="K70" s="1">
        <v>43679</v>
      </c>
      <c r="L70" s="1">
        <v>43731</v>
      </c>
      <c r="M70" t="s">
        <v>19</v>
      </c>
      <c r="N70" t="s">
        <v>20</v>
      </c>
      <c r="O70" s="1">
        <v>21620</v>
      </c>
      <c r="P70" t="s">
        <v>497</v>
      </c>
      <c r="Q70" t="s">
        <v>369</v>
      </c>
      <c r="R70" s="32">
        <f ca="1">IF(Tabla1[[#This Row],[Cuenta Recolocación]]=1,(Tabla1[[#This Row],[Fecha recolocación]]-Tabla1[[#This Row],[Fecha de entrada de outplacement]])/30,(TODAY()-Tabla1[[#This Row],[Fecha de entrada de outplacement]])/30)</f>
        <v>15.266666666666667</v>
      </c>
      <c r="S70" s="32">
        <f ca="1">IF(Tabla1[[#This Row],[Cuenta Recolocación]]=1,(Tabla1[[#This Row],[Fecha recolocación]]-Tabla1[[#This Row],[Fecha desempleo]])/30,(TODAY()-Tabla1[[#This Row],[Fecha desempleo]])/30)</f>
        <v>17</v>
      </c>
      <c r="T70" s="32">
        <f>(Tabla1[[#This Row],[Fecha de entrada de outplacement]]-Tabla1[[#This Row],[Fecha desempleo]])/30</f>
        <v>1.7333333333333334</v>
      </c>
      <c r="U70" s="3">
        <f ca="1">(TODAY()-Tabla1[[#This Row],[Fecha desempleo]])/30</f>
        <v>17</v>
      </c>
      <c r="V70">
        <f>IF(Tabla1[[#This Row],[Fecha recolocación]]&lt;&gt;"",1,0)</f>
        <v>0</v>
      </c>
      <c r="W70" s="16">
        <f ca="1">INT((TODAY()-Tabla1[[#This Row],[Fecha de Nacimiento]])/365.25)</f>
        <v>61</v>
      </c>
      <c r="X7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71" spans="1:24" x14ac:dyDescent="0.2">
      <c r="A71">
        <v>91101</v>
      </c>
      <c r="B71" t="s">
        <v>751</v>
      </c>
      <c r="C71" t="s">
        <v>85</v>
      </c>
      <c r="D71" t="s">
        <v>99</v>
      </c>
      <c r="E71" t="s">
        <v>100</v>
      </c>
      <c r="F71" t="s">
        <v>27</v>
      </c>
      <c r="G71" s="48">
        <v>43777.76458333333</v>
      </c>
      <c r="H71" t="s">
        <v>101</v>
      </c>
      <c r="I71" t="s">
        <v>102</v>
      </c>
      <c r="J71" t="s">
        <v>18</v>
      </c>
      <c r="K71" s="1">
        <v>43723</v>
      </c>
      <c r="L71" s="1">
        <v>43731</v>
      </c>
      <c r="M71" s="1">
        <v>43770</v>
      </c>
      <c r="N71" t="s">
        <v>20</v>
      </c>
      <c r="O71" s="1">
        <v>24819</v>
      </c>
      <c r="P71" t="s">
        <v>498</v>
      </c>
      <c r="Q71" t="s">
        <v>110</v>
      </c>
      <c r="R71" s="32">
        <f ca="1">IF(Tabla1[[#This Row],[Cuenta Recolocación]]=1,(Tabla1[[#This Row],[Fecha recolocación]]-Tabla1[[#This Row],[Fecha de entrada de outplacement]])/30,(TODAY()-Tabla1[[#This Row],[Fecha de entrada de outplacement]])/30)</f>
        <v>1.3</v>
      </c>
      <c r="S71" s="32">
        <f ca="1">IF(Tabla1[[#This Row],[Cuenta Recolocación]]=1,(Tabla1[[#This Row],[Fecha recolocación]]-Tabla1[[#This Row],[Fecha desempleo]])/30,(TODAY()-Tabla1[[#This Row],[Fecha desempleo]])/30)</f>
        <v>1.5666666666666667</v>
      </c>
      <c r="T71" s="32">
        <f>(Tabla1[[#This Row],[Fecha de entrada de outplacement]]-Tabla1[[#This Row],[Fecha desempleo]])/30</f>
        <v>0.26666666666666666</v>
      </c>
      <c r="U71" s="3">
        <f ca="1">(TODAY()-Tabla1[[#This Row],[Fecha desempleo]])/30</f>
        <v>15.533333333333333</v>
      </c>
      <c r="V71">
        <f>IF(Tabla1[[#This Row],[Fecha recolocación]]&lt;&gt;"",1,0)</f>
        <v>1</v>
      </c>
      <c r="W71" s="16">
        <f ca="1">INT((TODAY()-Tabla1[[#This Row],[Fecha de Nacimiento]])/365.25)</f>
        <v>53</v>
      </c>
      <c r="X7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2" spans="1:24" x14ac:dyDescent="0.2">
      <c r="A72">
        <v>91151</v>
      </c>
      <c r="B72" t="s">
        <v>752</v>
      </c>
      <c r="C72" t="s">
        <v>111</v>
      </c>
      <c r="D72" t="s">
        <v>210</v>
      </c>
      <c r="E72" t="s">
        <v>211</v>
      </c>
      <c r="F72" t="s">
        <v>27</v>
      </c>
      <c r="G72" s="48">
        <v>43742.838888888888</v>
      </c>
      <c r="H72" t="s">
        <v>212</v>
      </c>
      <c r="I72" t="s">
        <v>102</v>
      </c>
      <c r="J72" t="s">
        <v>28</v>
      </c>
      <c r="K72" s="1">
        <v>43647</v>
      </c>
      <c r="L72" s="1">
        <v>43731</v>
      </c>
      <c r="M72" s="1">
        <v>43762</v>
      </c>
      <c r="N72" t="s">
        <v>20</v>
      </c>
      <c r="O72" s="1">
        <v>27673</v>
      </c>
      <c r="P72" t="s">
        <v>499</v>
      </c>
      <c r="Q72" t="s">
        <v>369</v>
      </c>
      <c r="R72" s="32">
        <f ca="1">IF(Tabla1[[#This Row],[Cuenta Recolocación]]=1,(Tabla1[[#This Row],[Fecha recolocación]]-Tabla1[[#This Row],[Fecha de entrada de outplacement]])/30,(TODAY()-Tabla1[[#This Row],[Fecha de entrada de outplacement]])/30)</f>
        <v>1.0333333333333334</v>
      </c>
      <c r="S72" s="32">
        <f ca="1">IF(Tabla1[[#This Row],[Cuenta Recolocación]]=1,(Tabla1[[#This Row],[Fecha recolocación]]-Tabla1[[#This Row],[Fecha desempleo]])/30,(TODAY()-Tabla1[[#This Row],[Fecha desempleo]])/30)</f>
        <v>3.8333333333333335</v>
      </c>
      <c r="T72" s="32">
        <f>(Tabla1[[#This Row],[Fecha de entrada de outplacement]]-Tabla1[[#This Row],[Fecha desempleo]])/30</f>
        <v>2.8</v>
      </c>
      <c r="U72" s="3">
        <f ca="1">(TODAY()-Tabla1[[#This Row],[Fecha desempleo]])/30</f>
        <v>18.066666666666666</v>
      </c>
      <c r="V72">
        <f>IF(Tabla1[[#This Row],[Fecha recolocación]]&lt;&gt;"",1,0)</f>
        <v>1</v>
      </c>
      <c r="W72" s="16">
        <f ca="1">INT((TODAY()-Tabla1[[#This Row],[Fecha de Nacimiento]])/365.25)</f>
        <v>45</v>
      </c>
      <c r="X7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3" spans="1:24" x14ac:dyDescent="0.2">
      <c r="A73">
        <v>91201</v>
      </c>
      <c r="B73" t="s">
        <v>753</v>
      </c>
      <c r="C73" t="s">
        <v>188</v>
      </c>
      <c r="D73" t="s">
        <v>189</v>
      </c>
      <c r="E73" t="s">
        <v>190</v>
      </c>
      <c r="F73" t="s">
        <v>27</v>
      </c>
      <c r="G73" s="48">
        <v>43790.86041666667</v>
      </c>
      <c r="H73" t="s">
        <v>101</v>
      </c>
      <c r="I73" t="s">
        <v>102</v>
      </c>
      <c r="J73" t="s">
        <v>18</v>
      </c>
      <c r="K73" s="1">
        <v>43723</v>
      </c>
      <c r="L73" s="1">
        <v>43731</v>
      </c>
      <c r="M73" s="1">
        <v>43789</v>
      </c>
      <c r="N73" t="s">
        <v>20</v>
      </c>
      <c r="O73" s="1">
        <v>31087</v>
      </c>
      <c r="P73" t="s">
        <v>500</v>
      </c>
      <c r="Q73" t="s">
        <v>110</v>
      </c>
      <c r="R73" s="32">
        <f ca="1">IF(Tabla1[[#This Row],[Cuenta Recolocación]]=1,(Tabla1[[#This Row],[Fecha recolocación]]-Tabla1[[#This Row],[Fecha de entrada de outplacement]])/30,(TODAY()-Tabla1[[#This Row],[Fecha de entrada de outplacement]])/30)</f>
        <v>1.9333333333333333</v>
      </c>
      <c r="S73" s="32">
        <f ca="1">IF(Tabla1[[#This Row],[Cuenta Recolocación]]=1,(Tabla1[[#This Row],[Fecha recolocación]]-Tabla1[[#This Row],[Fecha desempleo]])/30,(TODAY()-Tabla1[[#This Row],[Fecha desempleo]])/30)</f>
        <v>2.2000000000000002</v>
      </c>
      <c r="T73" s="32">
        <f>(Tabla1[[#This Row],[Fecha de entrada de outplacement]]-Tabla1[[#This Row],[Fecha desempleo]])/30</f>
        <v>0.26666666666666666</v>
      </c>
      <c r="U73" s="3">
        <f ca="1">(TODAY()-Tabla1[[#This Row],[Fecha desempleo]])/30</f>
        <v>15.533333333333333</v>
      </c>
      <c r="V73">
        <f>IF(Tabla1[[#This Row],[Fecha recolocación]]&lt;&gt;"",1,0)</f>
        <v>1</v>
      </c>
      <c r="W73" s="16">
        <f ca="1">INT((TODAY()-Tabla1[[#This Row],[Fecha de Nacimiento]])/365.25)</f>
        <v>35</v>
      </c>
      <c r="X7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74" spans="1:24" x14ac:dyDescent="0.2">
      <c r="A74">
        <v>95851</v>
      </c>
      <c r="B74" t="s">
        <v>754</v>
      </c>
      <c r="C74" t="s">
        <v>182</v>
      </c>
      <c r="D74" t="s">
        <v>183</v>
      </c>
      <c r="E74" t="s">
        <v>184</v>
      </c>
      <c r="F74" t="s">
        <v>561</v>
      </c>
      <c r="G74" s="48">
        <v>43969.695833333331</v>
      </c>
      <c r="H74" t="s">
        <v>118</v>
      </c>
      <c r="I74" t="s">
        <v>135</v>
      </c>
      <c r="J74" t="s">
        <v>18</v>
      </c>
      <c r="K74" s="1">
        <v>43761</v>
      </c>
      <c r="L74" s="1">
        <v>43761</v>
      </c>
      <c r="M74" t="s">
        <v>19</v>
      </c>
      <c r="N74" t="s">
        <v>20</v>
      </c>
      <c r="O74" s="1">
        <v>26633</v>
      </c>
      <c r="P74" t="s">
        <v>501</v>
      </c>
      <c r="Q74" t="s">
        <v>110</v>
      </c>
      <c r="R74" s="32">
        <f ca="1">IF(Tabla1[[#This Row],[Cuenta Recolocación]]=1,(Tabla1[[#This Row],[Fecha recolocación]]-Tabla1[[#This Row],[Fecha de entrada de outplacement]])/30,(TODAY()-Tabla1[[#This Row],[Fecha de entrada de outplacement]])/30)</f>
        <v>14.266666666666667</v>
      </c>
      <c r="S74" s="32">
        <f ca="1">IF(Tabla1[[#This Row],[Cuenta Recolocación]]=1,(Tabla1[[#This Row],[Fecha recolocación]]-Tabla1[[#This Row],[Fecha desempleo]])/30,(TODAY()-Tabla1[[#This Row],[Fecha desempleo]])/30)</f>
        <v>14.266666666666667</v>
      </c>
      <c r="T74" s="32">
        <f>(Tabla1[[#This Row],[Fecha de entrada de outplacement]]-Tabla1[[#This Row],[Fecha desempleo]])/30</f>
        <v>0</v>
      </c>
      <c r="U74" s="3">
        <f ca="1">(TODAY()-Tabla1[[#This Row],[Fecha desempleo]])/30</f>
        <v>14.266666666666667</v>
      </c>
      <c r="V74">
        <f>IF(Tabla1[[#This Row],[Fecha recolocación]]&lt;&gt;"",1,0)</f>
        <v>0</v>
      </c>
      <c r="W74" s="16">
        <f ca="1">INT((TODAY()-Tabla1[[#This Row],[Fecha de Nacimiento]])/365.25)</f>
        <v>48</v>
      </c>
      <c r="X7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5" spans="1:24" x14ac:dyDescent="0.2">
      <c r="A75">
        <v>103151</v>
      </c>
      <c r="B75" t="s">
        <v>755</v>
      </c>
      <c r="C75" t="s">
        <v>131</v>
      </c>
      <c r="D75" t="s">
        <v>132</v>
      </c>
      <c r="E75" t="s">
        <v>133</v>
      </c>
      <c r="F75" t="s">
        <v>562</v>
      </c>
      <c r="G75" s="48">
        <v>44147.786111111112</v>
      </c>
      <c r="H75" t="s">
        <v>134</v>
      </c>
      <c r="I75" t="s">
        <v>135</v>
      </c>
      <c r="J75" t="s">
        <v>18</v>
      </c>
      <c r="K75" s="1">
        <v>43711</v>
      </c>
      <c r="L75" s="1">
        <v>43761</v>
      </c>
      <c r="M75" t="s">
        <v>19</v>
      </c>
      <c r="N75" t="s">
        <v>20</v>
      </c>
      <c r="O75" s="1">
        <v>22913</v>
      </c>
      <c r="P75" t="s">
        <v>502</v>
      </c>
      <c r="Q75" t="s">
        <v>369</v>
      </c>
      <c r="R75" s="32">
        <f ca="1">IF(Tabla1[[#This Row],[Cuenta Recolocación]]=1,(Tabla1[[#This Row],[Fecha recolocación]]-Tabla1[[#This Row],[Fecha de entrada de outplacement]])/30,(TODAY()-Tabla1[[#This Row],[Fecha de entrada de outplacement]])/30)</f>
        <v>14.266666666666667</v>
      </c>
      <c r="S75" s="32">
        <f ca="1">IF(Tabla1[[#This Row],[Cuenta Recolocación]]=1,(Tabla1[[#This Row],[Fecha recolocación]]-Tabla1[[#This Row],[Fecha desempleo]])/30,(TODAY()-Tabla1[[#This Row],[Fecha desempleo]])/30)</f>
        <v>15.933333333333334</v>
      </c>
      <c r="T75" s="32">
        <f>(Tabla1[[#This Row],[Fecha de entrada de outplacement]]-Tabla1[[#This Row],[Fecha desempleo]])/30</f>
        <v>1.6666666666666667</v>
      </c>
      <c r="U75" s="3">
        <f ca="1">(TODAY()-Tabla1[[#This Row],[Fecha desempleo]])/30</f>
        <v>15.933333333333334</v>
      </c>
      <c r="V75">
        <f>IF(Tabla1[[#This Row],[Fecha recolocación]]&lt;&gt;"",1,0)</f>
        <v>0</v>
      </c>
      <c r="W75" s="16">
        <f ca="1">INT((TODAY()-Tabla1[[#This Row],[Fecha de Nacimiento]])/365.25)</f>
        <v>58</v>
      </c>
      <c r="X7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6" spans="1:24" x14ac:dyDescent="0.2">
      <c r="A76">
        <v>103201</v>
      </c>
      <c r="B76" t="s">
        <v>756</v>
      </c>
      <c r="C76" t="s">
        <v>192</v>
      </c>
      <c r="D76" t="s">
        <v>132</v>
      </c>
      <c r="E76" t="s">
        <v>317</v>
      </c>
      <c r="F76" t="s">
        <v>27</v>
      </c>
      <c r="G76" s="48">
        <v>43812.609027777777</v>
      </c>
      <c r="H76" t="s">
        <v>146</v>
      </c>
      <c r="I76" t="s">
        <v>135</v>
      </c>
      <c r="J76" t="s">
        <v>18</v>
      </c>
      <c r="K76" s="1">
        <v>43753</v>
      </c>
      <c r="L76" s="1">
        <v>43761</v>
      </c>
      <c r="M76" s="1">
        <v>43784</v>
      </c>
      <c r="N76" t="s">
        <v>20</v>
      </c>
      <c r="O76" s="1">
        <v>27139</v>
      </c>
      <c r="P76" t="s">
        <v>554</v>
      </c>
      <c r="Q76" t="s">
        <v>369</v>
      </c>
      <c r="R76" s="32">
        <f ca="1">IF(Tabla1[[#This Row],[Cuenta Recolocación]]=1,(Tabla1[[#This Row],[Fecha recolocación]]-Tabla1[[#This Row],[Fecha de entrada de outplacement]])/30,(TODAY()-Tabla1[[#This Row],[Fecha de entrada de outplacement]])/30)</f>
        <v>0.76666666666666672</v>
      </c>
      <c r="S76" s="32">
        <f ca="1">IF(Tabla1[[#This Row],[Cuenta Recolocación]]=1,(Tabla1[[#This Row],[Fecha recolocación]]-Tabla1[[#This Row],[Fecha desempleo]])/30,(TODAY()-Tabla1[[#This Row],[Fecha desempleo]])/30)</f>
        <v>1.0333333333333334</v>
      </c>
      <c r="T76" s="32">
        <f>(Tabla1[[#This Row],[Fecha de entrada de outplacement]]-Tabla1[[#This Row],[Fecha desempleo]])/30</f>
        <v>0.26666666666666666</v>
      </c>
      <c r="U76" s="3">
        <f ca="1">(TODAY()-Tabla1[[#This Row],[Fecha desempleo]])/30</f>
        <v>14.533333333333333</v>
      </c>
      <c r="V76">
        <f>IF(Tabla1[[#This Row],[Fecha recolocación]]&lt;&gt;"",1,0)</f>
        <v>1</v>
      </c>
      <c r="W76" s="16">
        <f ca="1">INT((TODAY()-Tabla1[[#This Row],[Fecha de Nacimiento]])/365.25)</f>
        <v>46</v>
      </c>
      <c r="X7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7" spans="1:24" x14ac:dyDescent="0.2">
      <c r="A77">
        <v>103251</v>
      </c>
      <c r="B77" t="s">
        <v>757</v>
      </c>
      <c r="C77" t="s">
        <v>246</v>
      </c>
      <c r="D77" t="s">
        <v>247</v>
      </c>
      <c r="E77" t="s">
        <v>248</v>
      </c>
      <c r="F77" t="s">
        <v>27</v>
      </c>
      <c r="G77" s="48">
        <v>43859.589583333334</v>
      </c>
      <c r="H77" t="s">
        <v>19</v>
      </c>
      <c r="I77" t="s">
        <v>135</v>
      </c>
      <c r="J77" t="s">
        <v>28</v>
      </c>
      <c r="K77" s="1">
        <v>43723</v>
      </c>
      <c r="L77" s="1">
        <v>43767</v>
      </c>
      <c r="M77" s="1">
        <v>43871</v>
      </c>
      <c r="N77" t="s">
        <v>20</v>
      </c>
      <c r="O77" s="1">
        <v>29537</v>
      </c>
      <c r="P77" t="s">
        <v>503</v>
      </c>
      <c r="Q77" t="s">
        <v>369</v>
      </c>
      <c r="R77" s="32">
        <f ca="1">IF(Tabla1[[#This Row],[Cuenta Recolocación]]=1,(Tabla1[[#This Row],[Fecha recolocación]]-Tabla1[[#This Row],[Fecha de entrada de outplacement]])/30,(TODAY()-Tabla1[[#This Row],[Fecha de entrada de outplacement]])/30)</f>
        <v>3.4666666666666668</v>
      </c>
      <c r="S77" s="32">
        <f ca="1">IF(Tabla1[[#This Row],[Cuenta Recolocación]]=1,(Tabla1[[#This Row],[Fecha recolocación]]-Tabla1[[#This Row],[Fecha desempleo]])/30,(TODAY()-Tabla1[[#This Row],[Fecha desempleo]])/30)</f>
        <v>4.9333333333333336</v>
      </c>
      <c r="T77" s="32">
        <f>(Tabla1[[#This Row],[Fecha de entrada de outplacement]]-Tabla1[[#This Row],[Fecha desempleo]])/30</f>
        <v>1.4666666666666666</v>
      </c>
      <c r="U77" s="3">
        <f ca="1">(TODAY()-Tabla1[[#This Row],[Fecha desempleo]])/30</f>
        <v>15.533333333333333</v>
      </c>
      <c r="V77">
        <f>IF(Tabla1[[#This Row],[Fecha recolocación]]&lt;&gt;"",1,0)</f>
        <v>1</v>
      </c>
      <c r="W77" s="16">
        <f ca="1">INT((TODAY()-Tabla1[[#This Row],[Fecha de Nacimiento]])/365.25)</f>
        <v>40</v>
      </c>
      <c r="X7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8" spans="1:24" x14ac:dyDescent="0.2">
      <c r="A78">
        <v>105001</v>
      </c>
      <c r="B78" t="s">
        <v>758</v>
      </c>
      <c r="C78" t="s">
        <v>217</v>
      </c>
      <c r="D78" t="s">
        <v>174</v>
      </c>
      <c r="E78" t="s">
        <v>218</v>
      </c>
      <c r="F78" t="s">
        <v>562</v>
      </c>
      <c r="G78" s="48">
        <v>44049.564583333333</v>
      </c>
      <c r="H78" t="s">
        <v>19</v>
      </c>
      <c r="I78" t="s">
        <v>135</v>
      </c>
      <c r="J78" t="s">
        <v>28</v>
      </c>
      <c r="K78" s="1">
        <v>43646</v>
      </c>
      <c r="L78" s="1">
        <v>43761</v>
      </c>
      <c r="M78" t="s">
        <v>19</v>
      </c>
      <c r="N78" t="s">
        <v>20</v>
      </c>
      <c r="O78" s="1">
        <v>27241</v>
      </c>
      <c r="P78" t="s">
        <v>504</v>
      </c>
      <c r="Q78" t="s">
        <v>110</v>
      </c>
      <c r="R78" s="32">
        <f ca="1">IF(Tabla1[[#This Row],[Cuenta Recolocación]]=1,(Tabla1[[#This Row],[Fecha recolocación]]-Tabla1[[#This Row],[Fecha de entrada de outplacement]])/30,(TODAY()-Tabla1[[#This Row],[Fecha de entrada de outplacement]])/30)</f>
        <v>14.266666666666667</v>
      </c>
      <c r="S78" s="32">
        <f ca="1">IF(Tabla1[[#This Row],[Cuenta Recolocación]]=1,(Tabla1[[#This Row],[Fecha recolocación]]-Tabla1[[#This Row],[Fecha desempleo]])/30,(TODAY()-Tabla1[[#This Row],[Fecha desempleo]])/30)</f>
        <v>18.100000000000001</v>
      </c>
      <c r="T78" s="32">
        <f>(Tabla1[[#This Row],[Fecha de entrada de outplacement]]-Tabla1[[#This Row],[Fecha desempleo]])/30</f>
        <v>3.8333333333333335</v>
      </c>
      <c r="U78" s="3">
        <f ca="1">(TODAY()-Tabla1[[#This Row],[Fecha desempleo]])/30</f>
        <v>18.100000000000001</v>
      </c>
      <c r="V78">
        <f>IF(Tabla1[[#This Row],[Fecha recolocación]]&lt;&gt;"",1,0)</f>
        <v>0</v>
      </c>
      <c r="W78" s="16">
        <f ca="1">INT((TODAY()-Tabla1[[#This Row],[Fecha de Nacimiento]])/365.25)</f>
        <v>46</v>
      </c>
      <c r="X7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9" spans="1:24" x14ac:dyDescent="0.2">
      <c r="A79">
        <v>218551</v>
      </c>
      <c r="B79" t="s">
        <v>759</v>
      </c>
      <c r="C79" t="s">
        <v>353</v>
      </c>
      <c r="D79" t="s">
        <v>354</v>
      </c>
      <c r="E79" t="s">
        <v>355</v>
      </c>
      <c r="F79" t="s">
        <v>27</v>
      </c>
      <c r="G79" s="48">
        <v>43861.785416666666</v>
      </c>
      <c r="H79" t="s">
        <v>16</v>
      </c>
      <c r="I79" t="s">
        <v>31</v>
      </c>
      <c r="J79" t="s">
        <v>18</v>
      </c>
      <c r="K79" s="1">
        <v>43711</v>
      </c>
      <c r="L79" s="1">
        <v>43794</v>
      </c>
      <c r="M79" s="1">
        <v>43861</v>
      </c>
      <c r="N79" t="s">
        <v>20</v>
      </c>
      <c r="O79" s="1">
        <v>28154</v>
      </c>
      <c r="P79" t="s">
        <v>555</v>
      </c>
      <c r="Q79" t="s">
        <v>369</v>
      </c>
      <c r="R79" s="32">
        <f ca="1">IF(Tabla1[[#This Row],[Cuenta Recolocación]]=1,(Tabla1[[#This Row],[Fecha recolocación]]-Tabla1[[#This Row],[Fecha de entrada de outplacement]])/30,(TODAY()-Tabla1[[#This Row],[Fecha de entrada de outplacement]])/30)</f>
        <v>2.2333333333333334</v>
      </c>
      <c r="S79" s="32">
        <f ca="1">IF(Tabla1[[#This Row],[Cuenta Recolocación]]=1,(Tabla1[[#This Row],[Fecha recolocación]]-Tabla1[[#This Row],[Fecha desempleo]])/30,(TODAY()-Tabla1[[#This Row],[Fecha desempleo]])/30)</f>
        <v>5</v>
      </c>
      <c r="T79" s="32">
        <f>(Tabla1[[#This Row],[Fecha de entrada de outplacement]]-Tabla1[[#This Row],[Fecha desempleo]])/30</f>
        <v>2.7666666666666666</v>
      </c>
      <c r="U79" s="3">
        <f ca="1">(TODAY()-Tabla1[[#This Row],[Fecha desempleo]])/30</f>
        <v>15.933333333333334</v>
      </c>
      <c r="V79">
        <f>IF(Tabla1[[#This Row],[Fecha recolocación]]&lt;&gt;"",1,0)</f>
        <v>1</v>
      </c>
      <c r="W79" s="16">
        <f ca="1">INT((TODAY()-Tabla1[[#This Row],[Fecha de Nacimiento]])/365.25)</f>
        <v>43</v>
      </c>
      <c r="X7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0" spans="1:24" x14ac:dyDescent="0.2">
      <c r="A80">
        <v>218651</v>
      </c>
      <c r="B80" t="s">
        <v>760</v>
      </c>
      <c r="C80" t="s">
        <v>618</v>
      </c>
      <c r="D80" t="s">
        <v>837</v>
      </c>
      <c r="E80" t="s">
        <v>29</v>
      </c>
      <c r="F80" t="s">
        <v>15</v>
      </c>
      <c r="G80" s="48">
        <v>44070.723611111112</v>
      </c>
      <c r="H80" t="s">
        <v>30</v>
      </c>
      <c r="I80" t="s">
        <v>31</v>
      </c>
      <c r="J80" t="s">
        <v>18</v>
      </c>
      <c r="K80" s="1">
        <v>43739</v>
      </c>
      <c r="L80" s="1">
        <v>43794</v>
      </c>
      <c r="M80" t="s">
        <v>19</v>
      </c>
      <c r="N80" t="s">
        <v>20</v>
      </c>
      <c r="O80" s="1">
        <v>21865</v>
      </c>
      <c r="P80" t="s">
        <v>505</v>
      </c>
      <c r="Q80" t="s">
        <v>369</v>
      </c>
      <c r="R80" s="32">
        <f ca="1">IF(Tabla1[[#This Row],[Cuenta Recolocación]]=1,(Tabla1[[#This Row],[Fecha recolocación]]-Tabla1[[#This Row],[Fecha de entrada de outplacement]])/30,(TODAY()-Tabla1[[#This Row],[Fecha de entrada de outplacement]])/30)</f>
        <v>13.166666666666666</v>
      </c>
      <c r="S80" s="32">
        <f ca="1">IF(Tabla1[[#This Row],[Cuenta Recolocación]]=1,(Tabla1[[#This Row],[Fecha recolocación]]-Tabla1[[#This Row],[Fecha desempleo]])/30,(TODAY()-Tabla1[[#This Row],[Fecha desempleo]])/30)</f>
        <v>15</v>
      </c>
      <c r="T80" s="32">
        <f>(Tabla1[[#This Row],[Fecha de entrada de outplacement]]-Tabla1[[#This Row],[Fecha desempleo]])/30</f>
        <v>1.8333333333333333</v>
      </c>
      <c r="U80" s="3">
        <f ca="1">(TODAY()-Tabla1[[#This Row],[Fecha desempleo]])/30</f>
        <v>15</v>
      </c>
      <c r="V80">
        <f>IF(Tabla1[[#This Row],[Fecha recolocación]]&lt;&gt;"",1,0)</f>
        <v>0</v>
      </c>
      <c r="W80" s="16">
        <f ca="1">INT((TODAY()-Tabla1[[#This Row],[Fecha de Nacimiento]])/365.25)</f>
        <v>61</v>
      </c>
      <c r="X8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81" spans="1:24" x14ac:dyDescent="0.2">
      <c r="A81">
        <v>285351</v>
      </c>
      <c r="B81" t="s">
        <v>761</v>
      </c>
      <c r="C81" t="s">
        <v>613</v>
      </c>
      <c r="D81" t="s">
        <v>614</v>
      </c>
      <c r="E81" t="s">
        <v>287</v>
      </c>
      <c r="F81" t="s">
        <v>27</v>
      </c>
      <c r="G81" s="48">
        <v>44166.900694444441</v>
      </c>
      <c r="H81" t="s">
        <v>118</v>
      </c>
      <c r="I81" t="s">
        <v>31</v>
      </c>
      <c r="J81" t="s">
        <v>18</v>
      </c>
      <c r="K81" s="1">
        <v>43770</v>
      </c>
      <c r="L81" s="1">
        <v>43794</v>
      </c>
      <c r="M81" s="1">
        <v>44166</v>
      </c>
      <c r="N81" t="s">
        <v>20</v>
      </c>
      <c r="O81" s="1">
        <v>24573</v>
      </c>
      <c r="P81" t="s">
        <v>506</v>
      </c>
      <c r="Q81" t="s">
        <v>110</v>
      </c>
      <c r="R81" s="32">
        <f ca="1">IF(Tabla1[[#This Row],[Cuenta Recolocación]]=1,(Tabla1[[#This Row],[Fecha recolocación]]-Tabla1[[#This Row],[Fecha de entrada de outplacement]])/30,(TODAY()-Tabla1[[#This Row],[Fecha de entrada de outplacement]])/30)</f>
        <v>12.4</v>
      </c>
      <c r="S81" s="32">
        <f ca="1">IF(Tabla1[[#This Row],[Cuenta Recolocación]]=1,(Tabla1[[#This Row],[Fecha recolocación]]-Tabla1[[#This Row],[Fecha desempleo]])/30,(TODAY()-Tabla1[[#This Row],[Fecha desempleo]])/30)</f>
        <v>13.2</v>
      </c>
      <c r="T81" s="32">
        <f>(Tabla1[[#This Row],[Fecha de entrada de outplacement]]-Tabla1[[#This Row],[Fecha desempleo]])/30</f>
        <v>0.8</v>
      </c>
      <c r="U81" s="3">
        <f ca="1">(TODAY()-Tabla1[[#This Row],[Fecha desempleo]])/30</f>
        <v>13.966666666666667</v>
      </c>
      <c r="V81">
        <f>IF(Tabla1[[#This Row],[Fecha recolocación]]&lt;&gt;"",1,0)</f>
        <v>1</v>
      </c>
      <c r="W81" s="16">
        <f ca="1">INT((TODAY()-Tabla1[[#This Row],[Fecha de Nacimiento]])/365.25)</f>
        <v>53</v>
      </c>
      <c r="X8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82" spans="1:24" x14ac:dyDescent="0.2">
      <c r="A82">
        <v>288351</v>
      </c>
      <c r="B82" t="s">
        <v>762</v>
      </c>
      <c r="C82" t="s">
        <v>307</v>
      </c>
      <c r="D82" t="s">
        <v>308</v>
      </c>
      <c r="E82" t="s">
        <v>309</v>
      </c>
      <c r="F82" t="s">
        <v>568</v>
      </c>
      <c r="G82" s="48">
        <v>44000.656944444447</v>
      </c>
      <c r="H82" t="s">
        <v>118</v>
      </c>
      <c r="I82" t="s">
        <v>31</v>
      </c>
      <c r="J82" t="s">
        <v>18</v>
      </c>
      <c r="K82" s="1">
        <v>43622</v>
      </c>
      <c r="L82" s="1">
        <v>43794</v>
      </c>
      <c r="M82" t="s">
        <v>19</v>
      </c>
      <c r="N82" t="s">
        <v>20</v>
      </c>
      <c r="O82" s="1">
        <v>28734</v>
      </c>
      <c r="P82" t="s">
        <v>507</v>
      </c>
      <c r="Q82" t="s">
        <v>369</v>
      </c>
      <c r="R82" s="32">
        <f ca="1">IF(Tabla1[[#This Row],[Cuenta Recolocación]]=1,(Tabla1[[#This Row],[Fecha recolocación]]-Tabla1[[#This Row],[Fecha de entrada de outplacement]])/30,(TODAY()-Tabla1[[#This Row],[Fecha de entrada de outplacement]])/30)</f>
        <v>13.166666666666666</v>
      </c>
      <c r="S82" s="32">
        <f ca="1">IF(Tabla1[[#This Row],[Cuenta Recolocación]]=1,(Tabla1[[#This Row],[Fecha recolocación]]-Tabla1[[#This Row],[Fecha desempleo]])/30,(TODAY()-Tabla1[[#This Row],[Fecha desempleo]])/30)</f>
        <v>18.899999999999999</v>
      </c>
      <c r="T82" s="32">
        <f>(Tabla1[[#This Row],[Fecha de entrada de outplacement]]-Tabla1[[#This Row],[Fecha desempleo]])/30</f>
        <v>5.7333333333333334</v>
      </c>
      <c r="U82" s="3">
        <f ca="1">(TODAY()-Tabla1[[#This Row],[Fecha desempleo]])/30</f>
        <v>18.899999999999999</v>
      </c>
      <c r="V82">
        <f>IF(Tabla1[[#This Row],[Fecha recolocación]]&lt;&gt;"",1,0)</f>
        <v>0</v>
      </c>
      <c r="W82" s="16">
        <f ca="1">INT((TODAY()-Tabla1[[#This Row],[Fecha de Nacimiento]])/365.25)</f>
        <v>42</v>
      </c>
      <c r="X8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3" spans="1:24" x14ac:dyDescent="0.2">
      <c r="A83">
        <v>315501</v>
      </c>
      <c r="B83" t="s">
        <v>763</v>
      </c>
      <c r="C83" t="s">
        <v>103</v>
      </c>
      <c r="D83" t="s">
        <v>147</v>
      </c>
      <c r="E83" t="s">
        <v>148</v>
      </c>
      <c r="F83" t="s">
        <v>569</v>
      </c>
      <c r="G83" s="48">
        <v>44077.823611111111</v>
      </c>
      <c r="H83" t="s">
        <v>118</v>
      </c>
      <c r="I83" t="s">
        <v>84</v>
      </c>
      <c r="J83" t="s">
        <v>18</v>
      </c>
      <c r="K83" s="1">
        <v>43524</v>
      </c>
      <c r="L83" s="1">
        <v>43906</v>
      </c>
      <c r="M83" t="s">
        <v>19</v>
      </c>
      <c r="N83" t="s">
        <v>20</v>
      </c>
      <c r="O83" s="1">
        <v>26616</v>
      </c>
      <c r="P83" t="s">
        <v>508</v>
      </c>
      <c r="Q83" t="s">
        <v>369</v>
      </c>
      <c r="R83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83" s="32">
        <f ca="1">IF(Tabla1[[#This Row],[Cuenta Recolocación]]=1,(Tabla1[[#This Row],[Fecha recolocación]]-Tabla1[[#This Row],[Fecha desempleo]])/30,(TODAY()-Tabla1[[#This Row],[Fecha desempleo]])/30)</f>
        <v>22.166666666666668</v>
      </c>
      <c r="T83" s="32">
        <f>(Tabla1[[#This Row],[Fecha de entrada de outplacement]]-Tabla1[[#This Row],[Fecha desempleo]])/30</f>
        <v>12.733333333333333</v>
      </c>
      <c r="U83" s="3">
        <f ca="1">(TODAY()-Tabla1[[#This Row],[Fecha desempleo]])/30</f>
        <v>22.166666666666668</v>
      </c>
      <c r="V83">
        <f>IF(Tabla1[[#This Row],[Fecha recolocación]]&lt;&gt;"",1,0)</f>
        <v>0</v>
      </c>
      <c r="W83" s="16">
        <f ca="1">INT((TODAY()-Tabla1[[#This Row],[Fecha de Nacimiento]])/365.25)</f>
        <v>48</v>
      </c>
      <c r="X8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4" spans="1:24" x14ac:dyDescent="0.2">
      <c r="A84">
        <v>321601</v>
      </c>
      <c r="B84" t="s">
        <v>764</v>
      </c>
      <c r="C84" t="s">
        <v>192</v>
      </c>
      <c r="D84" t="s">
        <v>174</v>
      </c>
      <c r="E84" t="s">
        <v>193</v>
      </c>
      <c r="F84" t="s">
        <v>568</v>
      </c>
      <c r="G84" s="48">
        <v>44034.509027777778</v>
      </c>
      <c r="H84" t="s">
        <v>129</v>
      </c>
      <c r="I84" t="s">
        <v>89</v>
      </c>
      <c r="J84" t="s">
        <v>18</v>
      </c>
      <c r="K84" s="1">
        <v>43800</v>
      </c>
      <c r="L84" s="1">
        <v>43815</v>
      </c>
      <c r="M84" t="s">
        <v>19</v>
      </c>
      <c r="N84" t="s">
        <v>20</v>
      </c>
      <c r="O84" s="1">
        <v>23393</v>
      </c>
      <c r="P84" t="s">
        <v>509</v>
      </c>
      <c r="Q84" t="s">
        <v>369</v>
      </c>
      <c r="R84" s="32">
        <f ca="1">IF(Tabla1[[#This Row],[Cuenta Recolocación]]=1,(Tabla1[[#This Row],[Fecha recolocación]]-Tabla1[[#This Row],[Fecha de entrada de outplacement]])/30,(TODAY()-Tabla1[[#This Row],[Fecha de entrada de outplacement]])/30)</f>
        <v>12.466666666666667</v>
      </c>
      <c r="S84" s="32">
        <f ca="1">IF(Tabla1[[#This Row],[Cuenta Recolocación]]=1,(Tabla1[[#This Row],[Fecha recolocación]]-Tabla1[[#This Row],[Fecha desempleo]])/30,(TODAY()-Tabla1[[#This Row],[Fecha desempleo]])/30)</f>
        <v>12.966666666666667</v>
      </c>
      <c r="T84" s="32">
        <f>(Tabla1[[#This Row],[Fecha de entrada de outplacement]]-Tabla1[[#This Row],[Fecha desempleo]])/30</f>
        <v>0.5</v>
      </c>
      <c r="U84" s="3">
        <f ca="1">(TODAY()-Tabla1[[#This Row],[Fecha desempleo]])/30</f>
        <v>12.966666666666667</v>
      </c>
      <c r="V84">
        <f>IF(Tabla1[[#This Row],[Fecha recolocación]]&lt;&gt;"",1,0)</f>
        <v>0</v>
      </c>
      <c r="W84" s="16">
        <f ca="1">INT((TODAY()-Tabla1[[#This Row],[Fecha de Nacimiento]])/365.25)</f>
        <v>56</v>
      </c>
      <c r="X8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85" spans="1:24" x14ac:dyDescent="0.2">
      <c r="A85">
        <v>396651</v>
      </c>
      <c r="B85" t="s">
        <v>765</v>
      </c>
      <c r="C85" t="s">
        <v>946</v>
      </c>
      <c r="D85" t="s">
        <v>616</v>
      </c>
      <c r="E85" t="s">
        <v>203</v>
      </c>
      <c r="F85" t="s">
        <v>27</v>
      </c>
      <c r="G85" s="48">
        <v>44146.84097222222</v>
      </c>
      <c r="H85" t="s">
        <v>139</v>
      </c>
      <c r="I85" t="s">
        <v>89</v>
      </c>
      <c r="J85" t="s">
        <v>18</v>
      </c>
      <c r="K85" s="1">
        <v>43799</v>
      </c>
      <c r="L85" s="1">
        <v>43815</v>
      </c>
      <c r="M85" s="1">
        <v>44148</v>
      </c>
      <c r="N85" t="s">
        <v>20</v>
      </c>
      <c r="O85" s="1">
        <v>26535</v>
      </c>
      <c r="P85" t="s">
        <v>510</v>
      </c>
      <c r="Q85" t="s">
        <v>369</v>
      </c>
      <c r="R85" s="32">
        <f ca="1">IF(Tabla1[[#This Row],[Cuenta Recolocación]]=1,(Tabla1[[#This Row],[Fecha recolocación]]-Tabla1[[#This Row],[Fecha de entrada de outplacement]])/30,(TODAY()-Tabla1[[#This Row],[Fecha de entrada de outplacement]])/30)</f>
        <v>11.1</v>
      </c>
      <c r="S85" s="32">
        <f ca="1">IF(Tabla1[[#This Row],[Cuenta Recolocación]]=1,(Tabla1[[#This Row],[Fecha recolocación]]-Tabla1[[#This Row],[Fecha desempleo]])/30,(TODAY()-Tabla1[[#This Row],[Fecha desempleo]])/30)</f>
        <v>11.633333333333333</v>
      </c>
      <c r="T85" s="32">
        <f>(Tabla1[[#This Row],[Fecha de entrada de outplacement]]-Tabla1[[#This Row],[Fecha desempleo]])/30</f>
        <v>0.53333333333333333</v>
      </c>
      <c r="U85" s="3">
        <f ca="1">(TODAY()-Tabla1[[#This Row],[Fecha desempleo]])/30</f>
        <v>13</v>
      </c>
      <c r="V85">
        <f>IF(Tabla1[[#This Row],[Fecha recolocación]]&lt;&gt;"",1,0)</f>
        <v>1</v>
      </c>
      <c r="W85" s="16">
        <f ca="1">INT((TODAY()-Tabla1[[#This Row],[Fecha de Nacimiento]])/365.25)</f>
        <v>48</v>
      </c>
      <c r="X8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6" spans="1:24" x14ac:dyDescent="0.2">
      <c r="A86">
        <v>396701</v>
      </c>
      <c r="B86" t="s">
        <v>766</v>
      </c>
      <c r="C86" t="s">
        <v>85</v>
      </c>
      <c r="D86" t="s">
        <v>86</v>
      </c>
      <c r="E86" t="s">
        <v>87</v>
      </c>
      <c r="F86" t="s">
        <v>27</v>
      </c>
      <c r="G86" s="48">
        <v>43965.793749999997</v>
      </c>
      <c r="H86" t="s">
        <v>88</v>
      </c>
      <c r="I86" t="s">
        <v>89</v>
      </c>
      <c r="J86" t="s">
        <v>18</v>
      </c>
      <c r="K86" s="1">
        <v>43799</v>
      </c>
      <c r="L86" s="1">
        <v>43815</v>
      </c>
      <c r="M86" s="1">
        <v>43983</v>
      </c>
      <c r="N86" t="s">
        <v>20</v>
      </c>
      <c r="O86" s="1">
        <v>28451</v>
      </c>
      <c r="P86" t="s">
        <v>511</v>
      </c>
      <c r="Q86" t="s">
        <v>110</v>
      </c>
      <c r="R86" s="32">
        <f ca="1">IF(Tabla1[[#This Row],[Cuenta Recolocación]]=1,(Tabla1[[#This Row],[Fecha recolocación]]-Tabla1[[#This Row],[Fecha de entrada de outplacement]])/30,(TODAY()-Tabla1[[#This Row],[Fecha de entrada de outplacement]])/30)</f>
        <v>5.6</v>
      </c>
      <c r="S86" s="32">
        <f ca="1">IF(Tabla1[[#This Row],[Cuenta Recolocación]]=1,(Tabla1[[#This Row],[Fecha recolocación]]-Tabla1[[#This Row],[Fecha desempleo]])/30,(TODAY()-Tabla1[[#This Row],[Fecha desempleo]])/30)</f>
        <v>6.1333333333333337</v>
      </c>
      <c r="T86" s="32">
        <f>(Tabla1[[#This Row],[Fecha de entrada de outplacement]]-Tabla1[[#This Row],[Fecha desempleo]])/30</f>
        <v>0.53333333333333333</v>
      </c>
      <c r="U86" s="3">
        <f ca="1">(TODAY()-Tabla1[[#This Row],[Fecha desempleo]])/30</f>
        <v>13</v>
      </c>
      <c r="V86">
        <f>IF(Tabla1[[#This Row],[Fecha recolocación]]&lt;&gt;"",1,0)</f>
        <v>1</v>
      </c>
      <c r="W86" s="16">
        <f ca="1">INT((TODAY()-Tabla1[[#This Row],[Fecha de Nacimiento]])/365.25)</f>
        <v>43</v>
      </c>
      <c r="X8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7" spans="1:24" x14ac:dyDescent="0.2">
      <c r="A87">
        <v>459451</v>
      </c>
      <c r="B87" t="s">
        <v>767</v>
      </c>
      <c r="C87" t="s">
        <v>204</v>
      </c>
      <c r="D87" t="s">
        <v>205</v>
      </c>
      <c r="E87" t="s">
        <v>206</v>
      </c>
      <c r="F87" t="s">
        <v>27</v>
      </c>
      <c r="G87" s="48">
        <v>43893.884027777778</v>
      </c>
      <c r="H87" t="s">
        <v>47</v>
      </c>
      <c r="I87" t="s">
        <v>48</v>
      </c>
      <c r="J87" t="s">
        <v>18</v>
      </c>
      <c r="K87" s="1">
        <v>43829</v>
      </c>
      <c r="L87" s="1">
        <v>43836</v>
      </c>
      <c r="M87" s="1">
        <v>43893</v>
      </c>
      <c r="N87" t="s">
        <v>20</v>
      </c>
      <c r="O87" s="1">
        <v>24399</v>
      </c>
      <c r="P87" t="s">
        <v>512</v>
      </c>
      <c r="Q87" t="s">
        <v>369</v>
      </c>
      <c r="R87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S87" s="32">
        <f ca="1">IF(Tabla1[[#This Row],[Cuenta Recolocación]]=1,(Tabla1[[#This Row],[Fecha recolocación]]-Tabla1[[#This Row],[Fecha desempleo]])/30,(TODAY()-Tabla1[[#This Row],[Fecha desempleo]])/30)</f>
        <v>2.1333333333333333</v>
      </c>
      <c r="T87" s="32">
        <f>(Tabla1[[#This Row],[Fecha de entrada de outplacement]]-Tabla1[[#This Row],[Fecha desempleo]])/30</f>
        <v>0.23333333333333334</v>
      </c>
      <c r="U87" s="3">
        <f ca="1">(TODAY()-Tabla1[[#This Row],[Fecha desempleo]])/30</f>
        <v>12</v>
      </c>
      <c r="V87">
        <f>IF(Tabla1[[#This Row],[Fecha recolocación]]&lt;&gt;"",1,0)</f>
        <v>1</v>
      </c>
      <c r="W87" s="16">
        <f ca="1">INT((TODAY()-Tabla1[[#This Row],[Fecha de Nacimiento]])/365.25)</f>
        <v>54</v>
      </c>
      <c r="X8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88" spans="1:24" x14ac:dyDescent="0.2">
      <c r="A88">
        <v>459551</v>
      </c>
      <c r="B88" t="s">
        <v>768</v>
      </c>
      <c r="C88" t="s">
        <v>617</v>
      </c>
      <c r="D88" t="s">
        <v>310</v>
      </c>
      <c r="E88" t="s">
        <v>311</v>
      </c>
      <c r="F88" t="s">
        <v>562</v>
      </c>
      <c r="G88" s="48">
        <v>44098.546527777777</v>
      </c>
      <c r="H88" t="s">
        <v>47</v>
      </c>
      <c r="I88" t="s">
        <v>48</v>
      </c>
      <c r="J88" t="s">
        <v>18</v>
      </c>
      <c r="K88" s="1">
        <v>43829</v>
      </c>
      <c r="L88" s="1">
        <v>43836</v>
      </c>
      <c r="M88" t="s">
        <v>19</v>
      </c>
      <c r="N88" t="s">
        <v>20</v>
      </c>
      <c r="O88" s="1">
        <v>28695</v>
      </c>
      <c r="P88" t="s">
        <v>513</v>
      </c>
      <c r="Q88" t="s">
        <v>369</v>
      </c>
      <c r="R88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88" s="32">
        <f ca="1">IF(Tabla1[[#This Row],[Cuenta Recolocación]]=1,(Tabla1[[#This Row],[Fecha recolocación]]-Tabla1[[#This Row],[Fecha desempleo]])/30,(TODAY()-Tabla1[[#This Row],[Fecha desempleo]])/30)</f>
        <v>12</v>
      </c>
      <c r="T88" s="32">
        <f>(Tabla1[[#This Row],[Fecha de entrada de outplacement]]-Tabla1[[#This Row],[Fecha desempleo]])/30</f>
        <v>0.23333333333333334</v>
      </c>
      <c r="U88" s="3">
        <f ca="1">(TODAY()-Tabla1[[#This Row],[Fecha desempleo]])/30</f>
        <v>12</v>
      </c>
      <c r="V88">
        <f>IF(Tabla1[[#This Row],[Fecha recolocación]]&lt;&gt;"",1,0)</f>
        <v>0</v>
      </c>
      <c r="W88" s="16">
        <f ca="1">INT((TODAY()-Tabla1[[#This Row],[Fecha de Nacimiento]])/365.25)</f>
        <v>42</v>
      </c>
      <c r="X8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9" spans="1:24" x14ac:dyDescent="0.2">
      <c r="A89">
        <v>459601</v>
      </c>
      <c r="B89" t="s">
        <v>769</v>
      </c>
      <c r="C89" t="s">
        <v>21</v>
      </c>
      <c r="D89" t="s">
        <v>45</v>
      </c>
      <c r="E89" t="s">
        <v>46</v>
      </c>
      <c r="F89" t="s">
        <v>27</v>
      </c>
      <c r="G89" s="48">
        <v>43858.818749999999</v>
      </c>
      <c r="H89" t="s">
        <v>47</v>
      </c>
      <c r="I89" t="s">
        <v>48</v>
      </c>
      <c r="J89" t="s">
        <v>18</v>
      </c>
      <c r="K89" s="1">
        <v>43829</v>
      </c>
      <c r="L89" s="1">
        <v>43836</v>
      </c>
      <c r="M89" s="1">
        <v>43878</v>
      </c>
      <c r="N89" t="s">
        <v>20</v>
      </c>
      <c r="O89" s="1">
        <v>24416</v>
      </c>
      <c r="P89" t="s">
        <v>514</v>
      </c>
      <c r="Q89" t="s">
        <v>369</v>
      </c>
      <c r="R89" s="32">
        <f ca="1">IF(Tabla1[[#This Row],[Cuenta Recolocación]]=1,(Tabla1[[#This Row],[Fecha recolocación]]-Tabla1[[#This Row],[Fecha de entrada de outplacement]])/30,(TODAY()-Tabla1[[#This Row],[Fecha de entrada de outplacement]])/30)</f>
        <v>1.4</v>
      </c>
      <c r="S89" s="32">
        <f ca="1">IF(Tabla1[[#This Row],[Cuenta Recolocación]]=1,(Tabla1[[#This Row],[Fecha recolocación]]-Tabla1[[#This Row],[Fecha desempleo]])/30,(TODAY()-Tabla1[[#This Row],[Fecha desempleo]])/30)</f>
        <v>1.6333333333333333</v>
      </c>
      <c r="T89" s="32">
        <f>(Tabla1[[#This Row],[Fecha de entrada de outplacement]]-Tabla1[[#This Row],[Fecha desempleo]])/30</f>
        <v>0.23333333333333334</v>
      </c>
      <c r="U89" s="3">
        <f ca="1">(TODAY()-Tabla1[[#This Row],[Fecha desempleo]])/30</f>
        <v>12</v>
      </c>
      <c r="V89" s="2">
        <f>IF(Tabla1[[#This Row],[Fecha recolocación]]&lt;&gt;"",1,0)</f>
        <v>1</v>
      </c>
      <c r="W89" s="16">
        <f ca="1">INT((TODAY()-Tabla1[[#This Row],[Fecha de Nacimiento]])/365.25)</f>
        <v>54</v>
      </c>
      <c r="X8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90" spans="1:24" x14ac:dyDescent="0.2">
      <c r="A90">
        <v>459651</v>
      </c>
      <c r="B90" t="s">
        <v>770</v>
      </c>
      <c r="C90" t="s">
        <v>838</v>
      </c>
      <c r="D90" t="s">
        <v>839</v>
      </c>
      <c r="E90" t="s">
        <v>74</v>
      </c>
      <c r="F90" t="s">
        <v>562</v>
      </c>
      <c r="G90" s="48">
        <v>44050.55</v>
      </c>
      <c r="H90" t="s">
        <v>47</v>
      </c>
      <c r="I90" t="s">
        <v>48</v>
      </c>
      <c r="J90" t="s">
        <v>18</v>
      </c>
      <c r="K90" s="1">
        <v>43829</v>
      </c>
      <c r="L90" s="1">
        <v>43836</v>
      </c>
      <c r="M90" t="s">
        <v>19</v>
      </c>
      <c r="N90" t="s">
        <v>20</v>
      </c>
      <c r="O90" s="1">
        <v>26228</v>
      </c>
      <c r="P90" t="s">
        <v>515</v>
      </c>
      <c r="Q90" t="s">
        <v>369</v>
      </c>
      <c r="R90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90" s="32">
        <f ca="1">IF(Tabla1[[#This Row],[Cuenta Recolocación]]=1,(Tabla1[[#This Row],[Fecha recolocación]]-Tabla1[[#This Row],[Fecha desempleo]])/30,(TODAY()-Tabla1[[#This Row],[Fecha desempleo]])/30)</f>
        <v>12</v>
      </c>
      <c r="T90" s="32">
        <f>(Tabla1[[#This Row],[Fecha de entrada de outplacement]]-Tabla1[[#This Row],[Fecha desempleo]])/30</f>
        <v>0.23333333333333334</v>
      </c>
      <c r="U90" s="3">
        <f ca="1">(TODAY()-Tabla1[[#This Row],[Fecha desempleo]])/30</f>
        <v>12</v>
      </c>
      <c r="V90">
        <f>IF(Tabla1[[#This Row],[Fecha recolocación]]&lt;&gt;"",1,0)</f>
        <v>0</v>
      </c>
      <c r="W90" s="16">
        <f ca="1">INT((TODAY()-Tabla1[[#This Row],[Fecha de Nacimiento]])/365.25)</f>
        <v>49</v>
      </c>
      <c r="X9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1" spans="1:24" x14ac:dyDescent="0.2">
      <c r="A91">
        <v>459701</v>
      </c>
      <c r="B91" t="s">
        <v>771</v>
      </c>
      <c r="C91" t="s">
        <v>618</v>
      </c>
      <c r="D91" t="s">
        <v>619</v>
      </c>
      <c r="E91" t="s">
        <v>202</v>
      </c>
      <c r="F91" t="s">
        <v>562</v>
      </c>
      <c r="G91" s="48">
        <v>44105.713194444441</v>
      </c>
      <c r="H91" t="s">
        <v>47</v>
      </c>
      <c r="I91" t="s">
        <v>48</v>
      </c>
      <c r="J91" t="s">
        <v>18</v>
      </c>
      <c r="K91" s="1">
        <v>43829</v>
      </c>
      <c r="L91" s="1">
        <v>43836</v>
      </c>
      <c r="M91" t="s">
        <v>19</v>
      </c>
      <c r="N91" t="s">
        <v>20</v>
      </c>
      <c r="O91" s="1">
        <v>23932</v>
      </c>
      <c r="P91" t="s">
        <v>516</v>
      </c>
      <c r="Q91" t="s">
        <v>369</v>
      </c>
      <c r="R91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91" s="32">
        <f ca="1">IF(Tabla1[[#This Row],[Cuenta Recolocación]]=1,(Tabla1[[#This Row],[Fecha recolocación]]-Tabla1[[#This Row],[Fecha desempleo]])/30,(TODAY()-Tabla1[[#This Row],[Fecha desempleo]])/30)</f>
        <v>12</v>
      </c>
      <c r="T91" s="32">
        <f>(Tabla1[[#This Row],[Fecha de entrada de outplacement]]-Tabla1[[#This Row],[Fecha desempleo]])/30</f>
        <v>0.23333333333333334</v>
      </c>
      <c r="U91" s="3">
        <f ca="1">(TODAY()-Tabla1[[#This Row],[Fecha desempleo]])/30</f>
        <v>12</v>
      </c>
      <c r="V91">
        <f>IF(Tabla1[[#This Row],[Fecha recolocación]]&lt;&gt;"",1,0)</f>
        <v>0</v>
      </c>
      <c r="W91" s="16">
        <f ca="1">INT((TODAY()-Tabla1[[#This Row],[Fecha de Nacimiento]])/365.25)</f>
        <v>55</v>
      </c>
      <c r="X9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92" spans="1:24" x14ac:dyDescent="0.2">
      <c r="A92">
        <v>459751</v>
      </c>
      <c r="B92" t="s">
        <v>772</v>
      </c>
      <c r="C92" t="s">
        <v>192</v>
      </c>
      <c r="D92" t="s">
        <v>196</v>
      </c>
      <c r="E92" t="s">
        <v>197</v>
      </c>
      <c r="F92" t="s">
        <v>568</v>
      </c>
      <c r="G92" s="48">
        <v>44168.785416666666</v>
      </c>
      <c r="H92" t="s">
        <v>47</v>
      </c>
      <c r="I92" t="s">
        <v>48</v>
      </c>
      <c r="J92" t="s">
        <v>18</v>
      </c>
      <c r="K92" s="1">
        <v>43829</v>
      </c>
      <c r="L92" s="1">
        <v>43836</v>
      </c>
      <c r="M92" t="s">
        <v>19</v>
      </c>
      <c r="N92" t="s">
        <v>20</v>
      </c>
      <c r="O92" s="1">
        <v>27814</v>
      </c>
      <c r="P92" t="s">
        <v>517</v>
      </c>
      <c r="Q92" t="s">
        <v>369</v>
      </c>
      <c r="R92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92" s="32">
        <f ca="1">IF(Tabla1[[#This Row],[Cuenta Recolocación]]=1,(Tabla1[[#This Row],[Fecha recolocación]]-Tabla1[[#This Row],[Fecha desempleo]])/30,(TODAY()-Tabla1[[#This Row],[Fecha desempleo]])/30)</f>
        <v>12</v>
      </c>
      <c r="T92" s="32">
        <f>(Tabla1[[#This Row],[Fecha de entrada de outplacement]]-Tabla1[[#This Row],[Fecha desempleo]])/30</f>
        <v>0.23333333333333334</v>
      </c>
      <c r="U92" s="3">
        <f ca="1">(TODAY()-Tabla1[[#This Row],[Fecha desempleo]])/30</f>
        <v>12</v>
      </c>
      <c r="V92">
        <f>IF(Tabla1[[#This Row],[Fecha recolocación]]&lt;&gt;"",1,0)</f>
        <v>0</v>
      </c>
      <c r="W92" s="16">
        <f ca="1">INT((TODAY()-Tabla1[[#This Row],[Fecha de Nacimiento]])/365.25)</f>
        <v>44</v>
      </c>
      <c r="X9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3" spans="1:24" x14ac:dyDescent="0.2">
      <c r="A93">
        <v>459801</v>
      </c>
      <c r="B93" t="s">
        <v>773</v>
      </c>
      <c r="C93" t="s">
        <v>42</v>
      </c>
      <c r="D93" t="s">
        <v>176</v>
      </c>
      <c r="E93" t="s">
        <v>177</v>
      </c>
      <c r="F93" t="s">
        <v>27</v>
      </c>
      <c r="G93" s="48">
        <v>43853.804166666669</v>
      </c>
      <c r="H93" t="s">
        <v>47</v>
      </c>
      <c r="I93" t="s">
        <v>48</v>
      </c>
      <c r="J93" t="s">
        <v>18</v>
      </c>
      <c r="K93" s="1">
        <v>43829</v>
      </c>
      <c r="L93" s="1">
        <v>43836</v>
      </c>
      <c r="M93" s="1">
        <v>43871</v>
      </c>
      <c r="N93" t="s">
        <v>20</v>
      </c>
      <c r="O93" s="1">
        <v>21660</v>
      </c>
      <c r="P93" t="s">
        <v>518</v>
      </c>
      <c r="Q93" t="s">
        <v>369</v>
      </c>
      <c r="R93" s="32">
        <f ca="1">IF(Tabla1[[#This Row],[Cuenta Recolocación]]=1,(Tabla1[[#This Row],[Fecha recolocación]]-Tabla1[[#This Row],[Fecha de entrada de outplacement]])/30,(TODAY()-Tabla1[[#This Row],[Fecha de entrada de outplacement]])/30)</f>
        <v>1.1666666666666667</v>
      </c>
      <c r="S93" s="32">
        <f ca="1">IF(Tabla1[[#This Row],[Cuenta Recolocación]]=1,(Tabla1[[#This Row],[Fecha recolocación]]-Tabla1[[#This Row],[Fecha desempleo]])/30,(TODAY()-Tabla1[[#This Row],[Fecha desempleo]])/30)</f>
        <v>1.4</v>
      </c>
      <c r="T93" s="32">
        <f>(Tabla1[[#This Row],[Fecha de entrada de outplacement]]-Tabla1[[#This Row],[Fecha desempleo]])/30</f>
        <v>0.23333333333333334</v>
      </c>
      <c r="U93" s="3">
        <f ca="1">(TODAY()-Tabla1[[#This Row],[Fecha desempleo]])/30</f>
        <v>12</v>
      </c>
      <c r="V93">
        <f>IF(Tabla1[[#This Row],[Fecha recolocación]]&lt;&gt;"",1,0)</f>
        <v>1</v>
      </c>
      <c r="W93" s="16">
        <f ca="1">INT((TODAY()-Tabla1[[#This Row],[Fecha de Nacimiento]])/365.25)</f>
        <v>61</v>
      </c>
      <c r="X9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94" spans="1:24" x14ac:dyDescent="0.2">
      <c r="A94">
        <v>459851</v>
      </c>
      <c r="B94" t="s">
        <v>774</v>
      </c>
      <c r="C94" t="s">
        <v>236</v>
      </c>
      <c r="D94" t="s">
        <v>237</v>
      </c>
      <c r="E94" t="s">
        <v>238</v>
      </c>
      <c r="F94" t="s">
        <v>562</v>
      </c>
      <c r="G94" s="48">
        <v>44077.820833333331</v>
      </c>
      <c r="H94" t="s">
        <v>239</v>
      </c>
      <c r="I94" t="s">
        <v>48</v>
      </c>
      <c r="J94" t="s">
        <v>18</v>
      </c>
      <c r="K94" s="1">
        <v>43829</v>
      </c>
      <c r="L94" s="1">
        <v>43836</v>
      </c>
      <c r="M94" t="s">
        <v>19</v>
      </c>
      <c r="N94" t="s">
        <v>20</v>
      </c>
      <c r="O94" s="1">
        <v>29348</v>
      </c>
      <c r="P94" t="s">
        <v>519</v>
      </c>
      <c r="Q94" t="s">
        <v>369</v>
      </c>
      <c r="R94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94" s="32">
        <f ca="1">IF(Tabla1[[#This Row],[Cuenta Recolocación]]=1,(Tabla1[[#This Row],[Fecha recolocación]]-Tabla1[[#This Row],[Fecha desempleo]])/30,(TODAY()-Tabla1[[#This Row],[Fecha desempleo]])/30)</f>
        <v>12</v>
      </c>
      <c r="T94" s="32">
        <f>(Tabla1[[#This Row],[Fecha de entrada de outplacement]]-Tabla1[[#This Row],[Fecha desempleo]])/30</f>
        <v>0.23333333333333334</v>
      </c>
      <c r="U94" s="3">
        <f ca="1">(TODAY()-Tabla1[[#This Row],[Fecha desempleo]])/30</f>
        <v>12</v>
      </c>
      <c r="V94">
        <f>IF(Tabla1[[#This Row],[Fecha recolocación]]&lt;&gt;"",1,0)</f>
        <v>0</v>
      </c>
      <c r="W94" s="16">
        <f ca="1">INT((TODAY()-Tabla1[[#This Row],[Fecha de Nacimiento]])/365.25)</f>
        <v>40</v>
      </c>
      <c r="X9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5" spans="1:24" x14ac:dyDescent="0.2">
      <c r="A95">
        <v>459901</v>
      </c>
      <c r="B95" t="s">
        <v>775</v>
      </c>
      <c r="C95" t="s">
        <v>300</v>
      </c>
      <c r="D95" t="s">
        <v>301</v>
      </c>
      <c r="E95" t="s">
        <v>302</v>
      </c>
      <c r="F95" t="s">
        <v>27</v>
      </c>
      <c r="G95" s="48">
        <v>43889.522916666669</v>
      </c>
      <c r="H95" t="s">
        <v>129</v>
      </c>
      <c r="I95" t="s">
        <v>48</v>
      </c>
      <c r="J95" t="s">
        <v>18</v>
      </c>
      <c r="K95" s="1">
        <v>43830</v>
      </c>
      <c r="L95" s="1">
        <v>43836</v>
      </c>
      <c r="M95" s="1">
        <v>43893</v>
      </c>
      <c r="N95" t="s">
        <v>20</v>
      </c>
      <c r="O95" s="1">
        <v>29403</v>
      </c>
      <c r="P95" t="s">
        <v>520</v>
      </c>
      <c r="Q95" t="s">
        <v>369</v>
      </c>
      <c r="R95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S95" s="32">
        <f ca="1">IF(Tabla1[[#This Row],[Cuenta Recolocación]]=1,(Tabla1[[#This Row],[Fecha recolocación]]-Tabla1[[#This Row],[Fecha desempleo]])/30,(TODAY()-Tabla1[[#This Row],[Fecha desempleo]])/30)</f>
        <v>2.1</v>
      </c>
      <c r="T95" s="32">
        <f>(Tabla1[[#This Row],[Fecha de entrada de outplacement]]-Tabla1[[#This Row],[Fecha desempleo]])/30</f>
        <v>0.2</v>
      </c>
      <c r="U95" s="3">
        <f ca="1">(TODAY()-Tabla1[[#This Row],[Fecha desempleo]])/30</f>
        <v>11.966666666666667</v>
      </c>
      <c r="V95">
        <f>IF(Tabla1[[#This Row],[Fecha recolocación]]&lt;&gt;"",1,0)</f>
        <v>1</v>
      </c>
      <c r="W95" s="16">
        <f ca="1">INT((TODAY()-Tabla1[[#This Row],[Fecha de Nacimiento]])/365.25)</f>
        <v>40</v>
      </c>
      <c r="X9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6" spans="1:24" x14ac:dyDescent="0.2">
      <c r="A96">
        <v>459951</v>
      </c>
      <c r="B96" t="s">
        <v>776</v>
      </c>
      <c r="C96" t="s">
        <v>207</v>
      </c>
      <c r="D96" t="s">
        <v>208</v>
      </c>
      <c r="E96" t="s">
        <v>209</v>
      </c>
      <c r="F96" t="s">
        <v>562</v>
      </c>
      <c r="G96" s="48">
        <v>44168.787499999999</v>
      </c>
      <c r="H96" t="s">
        <v>129</v>
      </c>
      <c r="I96" t="s">
        <v>48</v>
      </c>
      <c r="J96" t="s">
        <v>18</v>
      </c>
      <c r="K96" s="1">
        <v>43829</v>
      </c>
      <c r="L96" s="1">
        <v>43836</v>
      </c>
      <c r="M96" t="s">
        <v>19</v>
      </c>
      <c r="N96" t="s">
        <v>20</v>
      </c>
      <c r="O96" s="1">
        <v>27048</v>
      </c>
      <c r="P96" t="s">
        <v>521</v>
      </c>
      <c r="Q96" t="s">
        <v>369</v>
      </c>
      <c r="R96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96" s="32">
        <f ca="1">IF(Tabla1[[#This Row],[Cuenta Recolocación]]=1,(Tabla1[[#This Row],[Fecha recolocación]]-Tabla1[[#This Row],[Fecha desempleo]])/30,(TODAY()-Tabla1[[#This Row],[Fecha desempleo]])/30)</f>
        <v>12</v>
      </c>
      <c r="T96" s="32">
        <f>(Tabla1[[#This Row],[Fecha de entrada de outplacement]]-Tabla1[[#This Row],[Fecha desempleo]])/30</f>
        <v>0.23333333333333334</v>
      </c>
      <c r="U96" s="3">
        <f ca="1">(TODAY()-Tabla1[[#This Row],[Fecha desempleo]])/30</f>
        <v>12</v>
      </c>
      <c r="V96">
        <f>IF(Tabla1[[#This Row],[Fecha recolocación]]&lt;&gt;"",1,0)</f>
        <v>0</v>
      </c>
      <c r="W96" s="16">
        <f ca="1">INT((TODAY()-Tabla1[[#This Row],[Fecha de Nacimiento]])/365.25)</f>
        <v>46</v>
      </c>
      <c r="X9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7" spans="1:24" x14ac:dyDescent="0.2">
      <c r="A97">
        <v>480901</v>
      </c>
      <c r="B97" t="s">
        <v>777</v>
      </c>
      <c r="C97" t="s">
        <v>73</v>
      </c>
      <c r="D97" t="s">
        <v>303</v>
      </c>
      <c r="E97" t="s">
        <v>304</v>
      </c>
      <c r="F97" t="s">
        <v>27</v>
      </c>
      <c r="G97" s="48">
        <v>44119.746527777781</v>
      </c>
      <c r="H97" t="s">
        <v>47</v>
      </c>
      <c r="I97" t="s">
        <v>48</v>
      </c>
      <c r="J97" t="s">
        <v>18</v>
      </c>
      <c r="K97" s="1">
        <v>43829</v>
      </c>
      <c r="L97" s="1">
        <v>43836</v>
      </c>
      <c r="M97" s="1">
        <v>44119</v>
      </c>
      <c r="N97" t="s">
        <v>20</v>
      </c>
      <c r="O97" s="1">
        <v>25856</v>
      </c>
      <c r="P97" t="s">
        <v>522</v>
      </c>
      <c r="Q97" t="s">
        <v>369</v>
      </c>
      <c r="R97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97" s="32">
        <f ca="1">IF(Tabla1[[#This Row],[Cuenta Recolocación]]=1,(Tabla1[[#This Row],[Fecha recolocación]]-Tabla1[[#This Row],[Fecha desempleo]])/30,(TODAY()-Tabla1[[#This Row],[Fecha desempleo]])/30)</f>
        <v>9.6666666666666661</v>
      </c>
      <c r="T97" s="32">
        <f>(Tabla1[[#This Row],[Fecha de entrada de outplacement]]-Tabla1[[#This Row],[Fecha desempleo]])/30</f>
        <v>0.23333333333333334</v>
      </c>
      <c r="U97" s="3">
        <f ca="1">(TODAY()-Tabla1[[#This Row],[Fecha desempleo]])/30</f>
        <v>12</v>
      </c>
      <c r="V97">
        <f>IF(Tabla1[[#This Row],[Fecha recolocación]]&lt;&gt;"",1,0)</f>
        <v>1</v>
      </c>
      <c r="W97" s="16">
        <f ca="1">INT((TODAY()-Tabla1[[#This Row],[Fecha de Nacimiento]])/365.25)</f>
        <v>50</v>
      </c>
      <c r="X9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98" spans="1:24" x14ac:dyDescent="0.2">
      <c r="A98">
        <v>480902</v>
      </c>
      <c r="B98" t="s">
        <v>778</v>
      </c>
      <c r="C98" t="s">
        <v>65</v>
      </c>
      <c r="D98" t="s">
        <v>119</v>
      </c>
      <c r="E98" t="s">
        <v>120</v>
      </c>
      <c r="F98" t="s">
        <v>27</v>
      </c>
      <c r="G98" s="48">
        <v>43908.621527777781</v>
      </c>
      <c r="H98" t="s">
        <v>47</v>
      </c>
      <c r="I98" t="s">
        <v>48</v>
      </c>
      <c r="J98" t="s">
        <v>18</v>
      </c>
      <c r="K98" s="1">
        <v>43829</v>
      </c>
      <c r="L98" s="1">
        <v>43836</v>
      </c>
      <c r="M98" s="1">
        <v>43962</v>
      </c>
      <c r="N98" t="s">
        <v>20</v>
      </c>
      <c r="O98" s="1">
        <v>23253</v>
      </c>
      <c r="P98" t="s">
        <v>523</v>
      </c>
      <c r="Q98" t="s">
        <v>369</v>
      </c>
      <c r="R98" s="32">
        <f ca="1">IF(Tabla1[[#This Row],[Cuenta Recolocación]]=1,(Tabla1[[#This Row],[Fecha recolocación]]-Tabla1[[#This Row],[Fecha de entrada de outplacement]])/30,(TODAY()-Tabla1[[#This Row],[Fecha de entrada de outplacement]])/30)</f>
        <v>4.2</v>
      </c>
      <c r="S98" s="32">
        <f ca="1">IF(Tabla1[[#This Row],[Cuenta Recolocación]]=1,(Tabla1[[#This Row],[Fecha recolocación]]-Tabla1[[#This Row],[Fecha desempleo]])/30,(TODAY()-Tabla1[[#This Row],[Fecha desempleo]])/30)</f>
        <v>4.4333333333333336</v>
      </c>
      <c r="T98" s="32">
        <f>(Tabla1[[#This Row],[Fecha de entrada de outplacement]]-Tabla1[[#This Row],[Fecha desempleo]])/30</f>
        <v>0.23333333333333334</v>
      </c>
      <c r="U98" s="3">
        <f ca="1">(TODAY()-Tabla1[[#This Row],[Fecha desempleo]])/30</f>
        <v>12</v>
      </c>
      <c r="V98">
        <f>IF(Tabla1[[#This Row],[Fecha recolocación]]&lt;&gt;"",1,0)</f>
        <v>1</v>
      </c>
      <c r="W98" s="16">
        <f ca="1">INT((TODAY()-Tabla1[[#This Row],[Fecha de Nacimiento]])/365.25)</f>
        <v>57</v>
      </c>
      <c r="X9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99" spans="1:24" x14ac:dyDescent="0.2">
      <c r="A99">
        <v>480903</v>
      </c>
      <c r="B99" t="s">
        <v>779</v>
      </c>
      <c r="C99" t="s">
        <v>670</v>
      </c>
      <c r="D99" t="s">
        <v>630</v>
      </c>
      <c r="E99" t="s">
        <v>191</v>
      </c>
      <c r="F99" t="s">
        <v>568</v>
      </c>
      <c r="G99" s="48">
        <v>44084.816666666666</v>
      </c>
      <c r="H99" t="s">
        <v>47</v>
      </c>
      <c r="I99" t="s">
        <v>48</v>
      </c>
      <c r="J99" t="s">
        <v>18</v>
      </c>
      <c r="K99" s="1">
        <v>43829</v>
      </c>
      <c r="L99" s="1">
        <v>43836</v>
      </c>
      <c r="M99" t="s">
        <v>19</v>
      </c>
      <c r="N99" t="s">
        <v>20</v>
      </c>
      <c r="O99" s="1">
        <v>26185</v>
      </c>
      <c r="P99" t="s">
        <v>524</v>
      </c>
      <c r="Q99" t="s">
        <v>369</v>
      </c>
      <c r="R99" s="32">
        <f ca="1">IF(Tabla1[[#This Row],[Cuenta Recolocación]]=1,(Tabla1[[#This Row],[Fecha recolocación]]-Tabla1[[#This Row],[Fecha de entrada de outplacement]])/30,(TODAY()-Tabla1[[#This Row],[Fecha de entrada de outplacement]])/30)</f>
        <v>11.766666666666667</v>
      </c>
      <c r="S99" s="32">
        <f ca="1">IF(Tabla1[[#This Row],[Cuenta Recolocación]]=1,(Tabla1[[#This Row],[Fecha recolocación]]-Tabla1[[#This Row],[Fecha desempleo]])/30,(TODAY()-Tabla1[[#This Row],[Fecha desempleo]])/30)</f>
        <v>12</v>
      </c>
      <c r="T99" s="32">
        <f>(Tabla1[[#This Row],[Fecha de entrada de outplacement]]-Tabla1[[#This Row],[Fecha desempleo]])/30</f>
        <v>0.23333333333333334</v>
      </c>
      <c r="U99" s="3">
        <f ca="1">(TODAY()-Tabla1[[#This Row],[Fecha desempleo]])/30</f>
        <v>12</v>
      </c>
      <c r="V99">
        <f>IF(Tabla1[[#This Row],[Fecha recolocación]]&lt;&gt;"",1,0)</f>
        <v>0</v>
      </c>
      <c r="W99" s="16">
        <f ca="1">INT((TODAY()-Tabla1[[#This Row],[Fecha de Nacimiento]])/365.25)</f>
        <v>49</v>
      </c>
      <c r="X9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00" spans="1:24" x14ac:dyDescent="0.2">
      <c r="A100">
        <v>546801</v>
      </c>
      <c r="B100" t="s">
        <v>780</v>
      </c>
      <c r="C100" t="s">
        <v>356</v>
      </c>
      <c r="D100" t="s">
        <v>357</v>
      </c>
      <c r="E100" t="s">
        <v>358</v>
      </c>
      <c r="F100" t="s">
        <v>27</v>
      </c>
      <c r="G100" s="48">
        <v>43868.74722222222</v>
      </c>
      <c r="H100" t="s">
        <v>47</v>
      </c>
      <c r="I100" t="s">
        <v>428</v>
      </c>
      <c r="J100" t="s">
        <v>18</v>
      </c>
      <c r="K100" s="1">
        <v>43840</v>
      </c>
      <c r="L100" s="1">
        <v>43850</v>
      </c>
      <c r="M100" s="1">
        <v>43871</v>
      </c>
      <c r="N100" t="s">
        <v>20</v>
      </c>
      <c r="O100" s="1">
        <v>26957</v>
      </c>
      <c r="P100" t="s">
        <v>525</v>
      </c>
      <c r="Q100" s="33" t="s">
        <v>369</v>
      </c>
      <c r="R100" s="32">
        <f ca="1">IF(Tabla1[[#This Row],[Cuenta Recolocación]]=1,(Tabla1[[#This Row],[Fecha recolocación]]-Tabla1[[#This Row],[Fecha de entrada de outplacement]])/30,(TODAY()-Tabla1[[#This Row],[Fecha de entrada de outplacement]])/30)</f>
        <v>0.7</v>
      </c>
      <c r="S100" s="32">
        <f ca="1">IF(Tabla1[[#This Row],[Cuenta Recolocación]]=1,(Tabla1[[#This Row],[Fecha recolocación]]-Tabla1[[#This Row],[Fecha desempleo]])/30,(TODAY()-Tabla1[[#This Row],[Fecha desempleo]])/30)</f>
        <v>1.0333333333333334</v>
      </c>
      <c r="T100" s="32">
        <f>(Tabla1[[#This Row],[Fecha de entrada de outplacement]]-Tabla1[[#This Row],[Fecha desempleo]])/30</f>
        <v>0.33333333333333331</v>
      </c>
      <c r="U100" s="3">
        <f ca="1">(TODAY()-Tabla1[[#This Row],[Fecha desempleo]])/30</f>
        <v>11.633333333333333</v>
      </c>
      <c r="V100">
        <f>IF(Tabla1[[#This Row],[Fecha recolocación]]&lt;&gt;"",1,0)</f>
        <v>1</v>
      </c>
      <c r="W100" s="16">
        <f ca="1">INT((TODAY()-Tabla1[[#This Row],[Fecha de Nacimiento]])/365.25)</f>
        <v>47</v>
      </c>
      <c r="X10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01" spans="1:24" x14ac:dyDescent="0.2">
      <c r="A101">
        <v>546951</v>
      </c>
      <c r="B101" t="s">
        <v>781</v>
      </c>
      <c r="C101" t="s">
        <v>96</v>
      </c>
      <c r="D101" t="s">
        <v>315</v>
      </c>
      <c r="E101" t="s">
        <v>316</v>
      </c>
      <c r="F101" t="s">
        <v>27</v>
      </c>
      <c r="G101" s="48">
        <v>44111.833333333336</v>
      </c>
      <c r="H101" t="s">
        <v>47</v>
      </c>
      <c r="I101" t="s">
        <v>330</v>
      </c>
      <c r="J101" t="s">
        <v>18</v>
      </c>
      <c r="K101" s="1">
        <v>43838</v>
      </c>
      <c r="L101" s="1">
        <v>43850</v>
      </c>
      <c r="M101" s="1">
        <v>44110</v>
      </c>
      <c r="N101" t="s">
        <v>20</v>
      </c>
      <c r="O101" s="1">
        <v>24416</v>
      </c>
      <c r="P101" t="s">
        <v>526</v>
      </c>
      <c r="Q101" t="s">
        <v>369</v>
      </c>
      <c r="R101" s="32">
        <f ca="1">IF(Tabla1[[#This Row],[Cuenta Recolocación]]=1,(Tabla1[[#This Row],[Fecha recolocación]]-Tabla1[[#This Row],[Fecha de entrada de outplacement]])/30,(TODAY()-Tabla1[[#This Row],[Fecha de entrada de outplacement]])/30)</f>
        <v>8.6666666666666661</v>
      </c>
      <c r="S101" s="32">
        <f ca="1">IF(Tabla1[[#This Row],[Cuenta Recolocación]]=1,(Tabla1[[#This Row],[Fecha recolocación]]-Tabla1[[#This Row],[Fecha desempleo]])/30,(TODAY()-Tabla1[[#This Row],[Fecha desempleo]])/30)</f>
        <v>9.0666666666666664</v>
      </c>
      <c r="T101" s="32">
        <f>(Tabla1[[#This Row],[Fecha de entrada de outplacement]]-Tabla1[[#This Row],[Fecha desempleo]])/30</f>
        <v>0.4</v>
      </c>
      <c r="U101" s="3">
        <f ca="1">(TODAY()-Tabla1[[#This Row],[Fecha desempleo]])/30</f>
        <v>11.7</v>
      </c>
      <c r="V101">
        <f>IF(Tabla1[[#This Row],[Fecha recolocación]]&lt;&gt;"",1,0)</f>
        <v>1</v>
      </c>
      <c r="W101" s="16">
        <f ca="1">INT((TODAY()-Tabla1[[#This Row],[Fecha de Nacimiento]])/365.25)</f>
        <v>54</v>
      </c>
      <c r="X10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02" spans="1:24" x14ac:dyDescent="0.2">
      <c r="A102">
        <v>547001</v>
      </c>
      <c r="B102" t="s">
        <v>782</v>
      </c>
      <c r="C102" t="s">
        <v>219</v>
      </c>
      <c r="D102" t="s">
        <v>220</v>
      </c>
      <c r="E102" t="s">
        <v>221</v>
      </c>
      <c r="F102" t="s">
        <v>27</v>
      </c>
      <c r="G102" s="48">
        <v>43964.537499999999</v>
      </c>
      <c r="H102" t="s">
        <v>47</v>
      </c>
      <c r="I102" t="s">
        <v>330</v>
      </c>
      <c r="J102" t="s">
        <v>18</v>
      </c>
      <c r="K102" s="1">
        <v>43839</v>
      </c>
      <c r="L102" s="1">
        <v>43850</v>
      </c>
      <c r="M102" s="1">
        <v>43983</v>
      </c>
      <c r="N102" t="s">
        <v>20</v>
      </c>
      <c r="O102" s="1">
        <v>25544</v>
      </c>
      <c r="P102" t="s">
        <v>527</v>
      </c>
      <c r="Q102" t="s">
        <v>110</v>
      </c>
      <c r="R102" s="32">
        <f ca="1">IF(Tabla1[[#This Row],[Cuenta Recolocación]]=1,(Tabla1[[#This Row],[Fecha recolocación]]-Tabla1[[#This Row],[Fecha de entrada de outplacement]])/30,(TODAY()-Tabla1[[#This Row],[Fecha de entrada de outplacement]])/30)</f>
        <v>4.4333333333333336</v>
      </c>
      <c r="S102" s="32">
        <f ca="1">IF(Tabla1[[#This Row],[Cuenta Recolocación]]=1,(Tabla1[[#This Row],[Fecha recolocación]]-Tabla1[[#This Row],[Fecha desempleo]])/30,(TODAY()-Tabla1[[#This Row],[Fecha desempleo]])/30)</f>
        <v>4.8</v>
      </c>
      <c r="T102" s="32">
        <f>(Tabla1[[#This Row],[Fecha de entrada de outplacement]]-Tabla1[[#This Row],[Fecha desempleo]])/30</f>
        <v>0.36666666666666664</v>
      </c>
      <c r="U102" s="3">
        <f ca="1">(TODAY()-Tabla1[[#This Row],[Fecha desempleo]])/30</f>
        <v>11.666666666666666</v>
      </c>
      <c r="V102">
        <f>IF(Tabla1[[#This Row],[Fecha recolocación]]&lt;&gt;"",1,0)</f>
        <v>1</v>
      </c>
      <c r="W102" s="16">
        <f ca="1">INT((TODAY()-Tabla1[[#This Row],[Fecha de Nacimiento]])/365.25)</f>
        <v>51</v>
      </c>
      <c r="X10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03" spans="1:24" x14ac:dyDescent="0.2">
      <c r="A103">
        <v>547051</v>
      </c>
      <c r="B103" t="s">
        <v>783</v>
      </c>
      <c r="C103" t="s">
        <v>62</v>
      </c>
      <c r="D103" t="s">
        <v>174</v>
      </c>
      <c r="E103" t="s">
        <v>175</v>
      </c>
      <c r="F103" t="s">
        <v>27</v>
      </c>
      <c r="G103" s="48">
        <v>43993.964583333334</v>
      </c>
      <c r="H103" t="s">
        <v>47</v>
      </c>
      <c r="I103" t="s">
        <v>330</v>
      </c>
      <c r="J103" t="s">
        <v>18</v>
      </c>
      <c r="K103" s="1">
        <v>43839</v>
      </c>
      <c r="L103" s="1">
        <v>43850</v>
      </c>
      <c r="M103" s="1">
        <v>43997</v>
      </c>
      <c r="N103" t="s">
        <v>20</v>
      </c>
      <c r="O103" s="1">
        <v>22577</v>
      </c>
      <c r="P103" t="s">
        <v>528</v>
      </c>
      <c r="Q103" t="s">
        <v>369</v>
      </c>
      <c r="R103" s="32">
        <f ca="1">IF(Tabla1[[#This Row],[Cuenta Recolocación]]=1,(Tabla1[[#This Row],[Fecha recolocación]]-Tabla1[[#This Row],[Fecha de entrada de outplacement]])/30,(TODAY()-Tabla1[[#This Row],[Fecha de entrada de outplacement]])/30)</f>
        <v>4.9000000000000004</v>
      </c>
      <c r="S103" s="32">
        <f ca="1">IF(Tabla1[[#This Row],[Cuenta Recolocación]]=1,(Tabla1[[#This Row],[Fecha recolocación]]-Tabla1[[#This Row],[Fecha desempleo]])/30,(TODAY()-Tabla1[[#This Row],[Fecha desempleo]])/30)</f>
        <v>5.2666666666666666</v>
      </c>
      <c r="T103" s="32">
        <f>(Tabla1[[#This Row],[Fecha de entrada de outplacement]]-Tabla1[[#This Row],[Fecha desempleo]])/30</f>
        <v>0.36666666666666664</v>
      </c>
      <c r="U103" s="3">
        <f ca="1">(TODAY()-Tabla1[[#This Row],[Fecha desempleo]])/30</f>
        <v>11.666666666666666</v>
      </c>
      <c r="V103">
        <f>IF(Tabla1[[#This Row],[Fecha recolocación]]&lt;&gt;"",1,0)</f>
        <v>1</v>
      </c>
      <c r="W103" s="16">
        <f ca="1">INT((TODAY()-Tabla1[[#This Row],[Fecha de Nacimiento]])/365.25)</f>
        <v>59</v>
      </c>
      <c r="X10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04" spans="1:24" x14ac:dyDescent="0.2">
      <c r="A104">
        <v>547101</v>
      </c>
      <c r="B104" t="s">
        <v>784</v>
      </c>
      <c r="C104" t="s">
        <v>288</v>
      </c>
      <c r="D104" t="s">
        <v>78</v>
      </c>
      <c r="E104" t="s">
        <v>79</v>
      </c>
      <c r="F104" t="s">
        <v>568</v>
      </c>
      <c r="G104" s="48">
        <v>44063.730555555558</v>
      </c>
      <c r="H104" t="s">
        <v>47</v>
      </c>
      <c r="I104" t="s">
        <v>428</v>
      </c>
      <c r="J104" t="s">
        <v>18</v>
      </c>
      <c r="K104" s="1">
        <v>43838</v>
      </c>
      <c r="L104" s="1">
        <v>43850</v>
      </c>
      <c r="M104" t="s">
        <v>19</v>
      </c>
      <c r="N104" t="s">
        <v>20</v>
      </c>
      <c r="O104" s="1">
        <v>23912</v>
      </c>
      <c r="P104" t="s">
        <v>529</v>
      </c>
      <c r="Q104" t="s">
        <v>369</v>
      </c>
      <c r="R104" s="32">
        <f ca="1">IF(Tabla1[[#This Row],[Cuenta Recolocación]]=1,(Tabla1[[#This Row],[Fecha recolocación]]-Tabla1[[#This Row],[Fecha de entrada de outplacement]])/30,(TODAY()-Tabla1[[#This Row],[Fecha de entrada de outplacement]])/30)</f>
        <v>11.3</v>
      </c>
      <c r="S104" s="32">
        <f ca="1">IF(Tabla1[[#This Row],[Cuenta Recolocación]]=1,(Tabla1[[#This Row],[Fecha recolocación]]-Tabla1[[#This Row],[Fecha desempleo]])/30,(TODAY()-Tabla1[[#This Row],[Fecha desempleo]])/30)</f>
        <v>11.7</v>
      </c>
      <c r="T104" s="32">
        <f>(Tabla1[[#This Row],[Fecha de entrada de outplacement]]-Tabla1[[#This Row],[Fecha desempleo]])/30</f>
        <v>0.4</v>
      </c>
      <c r="U104" s="3">
        <f ca="1">(TODAY()-Tabla1[[#This Row],[Fecha desempleo]])/30</f>
        <v>11.7</v>
      </c>
      <c r="V104">
        <f>IF(Tabla1[[#This Row],[Fecha recolocación]]&lt;&gt;"",1,0)</f>
        <v>0</v>
      </c>
      <c r="W104" s="16">
        <f ca="1">INT((TODAY()-Tabla1[[#This Row],[Fecha de Nacimiento]])/365.25)</f>
        <v>55</v>
      </c>
      <c r="X10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05" spans="1:24" x14ac:dyDescent="0.2">
      <c r="A105">
        <v>568151</v>
      </c>
      <c r="B105" t="s">
        <v>785</v>
      </c>
      <c r="C105" t="s">
        <v>288</v>
      </c>
      <c r="D105" t="s">
        <v>289</v>
      </c>
      <c r="E105" t="s">
        <v>290</v>
      </c>
      <c r="F105" t="s">
        <v>568</v>
      </c>
      <c r="G105" s="48">
        <v>44084.816666666666</v>
      </c>
      <c r="H105" t="s">
        <v>291</v>
      </c>
      <c r="I105" t="s">
        <v>64</v>
      </c>
      <c r="J105" t="s">
        <v>18</v>
      </c>
      <c r="K105" s="1">
        <v>43850</v>
      </c>
      <c r="L105" s="1">
        <v>43892</v>
      </c>
      <c r="M105" t="s">
        <v>19</v>
      </c>
      <c r="N105" t="s">
        <v>20</v>
      </c>
      <c r="O105" s="1">
        <v>24500</v>
      </c>
      <c r="P105" t="s">
        <v>530</v>
      </c>
      <c r="Q105" t="s">
        <v>369</v>
      </c>
      <c r="R105" s="32">
        <f ca="1">IF(Tabla1[[#This Row],[Cuenta Recolocación]]=1,(Tabla1[[#This Row],[Fecha recolocación]]-Tabla1[[#This Row],[Fecha de entrada de outplacement]])/30,(TODAY()-Tabla1[[#This Row],[Fecha de entrada de outplacement]])/30)</f>
        <v>9.9</v>
      </c>
      <c r="S105" s="32">
        <f ca="1">IF(Tabla1[[#This Row],[Cuenta Recolocación]]=1,(Tabla1[[#This Row],[Fecha recolocación]]-Tabla1[[#This Row],[Fecha desempleo]])/30,(TODAY()-Tabla1[[#This Row],[Fecha desempleo]])/30)</f>
        <v>11.3</v>
      </c>
      <c r="T105" s="32">
        <f>(Tabla1[[#This Row],[Fecha de entrada de outplacement]]-Tabla1[[#This Row],[Fecha desempleo]])/30</f>
        <v>1.4</v>
      </c>
      <c r="U105" s="3">
        <f ca="1">(TODAY()-Tabla1[[#This Row],[Fecha desempleo]])/30</f>
        <v>11.3</v>
      </c>
      <c r="V105">
        <f>IF(Tabla1[[#This Row],[Fecha recolocación]]&lt;&gt;"",1,0)</f>
        <v>0</v>
      </c>
      <c r="W105" s="16">
        <f ca="1">INT((TODAY()-Tabla1[[#This Row],[Fecha de Nacimiento]])/365.25)</f>
        <v>53</v>
      </c>
      <c r="X10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06" spans="1:24" x14ac:dyDescent="0.2">
      <c r="A106">
        <v>608651</v>
      </c>
      <c r="B106" t="s">
        <v>786</v>
      </c>
      <c r="C106" t="s">
        <v>327</v>
      </c>
      <c r="D106" t="s">
        <v>917</v>
      </c>
      <c r="E106" t="s">
        <v>328</v>
      </c>
      <c r="F106" t="s">
        <v>562</v>
      </c>
      <c r="G106" s="48">
        <v>43969.709722222222</v>
      </c>
      <c r="H106" t="s">
        <v>329</v>
      </c>
      <c r="I106" t="s">
        <v>330</v>
      </c>
      <c r="J106" t="s">
        <v>18</v>
      </c>
      <c r="K106" s="1">
        <v>43861</v>
      </c>
      <c r="L106" s="1">
        <v>43871</v>
      </c>
      <c r="M106" t="s">
        <v>19</v>
      </c>
      <c r="N106" t="s">
        <v>20</v>
      </c>
      <c r="O106" s="1">
        <v>23114</v>
      </c>
      <c r="P106" t="s">
        <v>531</v>
      </c>
      <c r="Q106" t="s">
        <v>369</v>
      </c>
      <c r="R106" s="32">
        <f ca="1">IF(Tabla1[[#This Row],[Cuenta Recolocación]]=1,(Tabla1[[#This Row],[Fecha recolocación]]-Tabla1[[#This Row],[Fecha de entrada de outplacement]])/30,(TODAY()-Tabla1[[#This Row],[Fecha de entrada de outplacement]])/30)</f>
        <v>10.6</v>
      </c>
      <c r="S106" s="32">
        <f ca="1">IF(Tabla1[[#This Row],[Cuenta Recolocación]]=1,(Tabla1[[#This Row],[Fecha recolocación]]-Tabla1[[#This Row],[Fecha desempleo]])/30,(TODAY()-Tabla1[[#This Row],[Fecha desempleo]])/30)</f>
        <v>10.933333333333334</v>
      </c>
      <c r="T106" s="32">
        <f>(Tabla1[[#This Row],[Fecha de entrada de outplacement]]-Tabla1[[#This Row],[Fecha desempleo]])/30</f>
        <v>0.33333333333333331</v>
      </c>
      <c r="U106" s="3">
        <f ca="1">(TODAY()-Tabla1[[#This Row],[Fecha desempleo]])/30</f>
        <v>10.933333333333334</v>
      </c>
      <c r="V106">
        <f>IF(Tabla1[[#This Row],[Fecha recolocación]]&lt;&gt;"",1,0)</f>
        <v>0</v>
      </c>
      <c r="W106" s="16">
        <f ca="1">INT((TODAY()-Tabla1[[#This Row],[Fecha de Nacimiento]])/365.25)</f>
        <v>57</v>
      </c>
      <c r="X10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07" spans="1:24" x14ac:dyDescent="0.2">
      <c r="A107">
        <v>608801</v>
      </c>
      <c r="B107" t="s">
        <v>787</v>
      </c>
      <c r="C107" t="s">
        <v>131</v>
      </c>
      <c r="D107" t="s">
        <v>338</v>
      </c>
      <c r="E107" t="s">
        <v>339</v>
      </c>
      <c r="F107" t="s">
        <v>27</v>
      </c>
      <c r="G107" s="48">
        <v>43963.701388888891</v>
      </c>
      <c r="H107" t="s">
        <v>329</v>
      </c>
      <c r="I107" t="s">
        <v>330</v>
      </c>
      <c r="J107" t="s">
        <v>18</v>
      </c>
      <c r="K107" s="1">
        <v>43861</v>
      </c>
      <c r="L107" s="1">
        <v>43871</v>
      </c>
      <c r="M107" s="1">
        <v>43963</v>
      </c>
      <c r="N107" t="s">
        <v>20</v>
      </c>
      <c r="O107" s="1">
        <v>27117</v>
      </c>
      <c r="P107" t="s">
        <v>502</v>
      </c>
      <c r="Q107" t="s">
        <v>369</v>
      </c>
      <c r="R107" s="32">
        <f ca="1">IF(Tabla1[[#This Row],[Cuenta Recolocación]]=1,(Tabla1[[#This Row],[Fecha recolocación]]-Tabla1[[#This Row],[Fecha de entrada de outplacement]])/30,(TODAY()-Tabla1[[#This Row],[Fecha de entrada de outplacement]])/30)</f>
        <v>3.0666666666666669</v>
      </c>
      <c r="S107" s="32">
        <f ca="1">IF(Tabla1[[#This Row],[Cuenta Recolocación]]=1,(Tabla1[[#This Row],[Fecha recolocación]]-Tabla1[[#This Row],[Fecha desempleo]])/30,(TODAY()-Tabla1[[#This Row],[Fecha desempleo]])/30)</f>
        <v>3.4</v>
      </c>
      <c r="T107" s="32">
        <f>(Tabla1[[#This Row],[Fecha de entrada de outplacement]]-Tabla1[[#This Row],[Fecha desempleo]])/30</f>
        <v>0.33333333333333331</v>
      </c>
      <c r="U107" s="3">
        <f ca="1">(TODAY()-Tabla1[[#This Row],[Fecha desempleo]])/30</f>
        <v>10.933333333333334</v>
      </c>
      <c r="V107">
        <f>IF(Tabla1[[#This Row],[Fecha recolocación]]&lt;&gt;"",1,0)</f>
        <v>1</v>
      </c>
      <c r="W107" s="16">
        <f ca="1">INT((TODAY()-Tabla1[[#This Row],[Fecha de Nacimiento]])/365.25)</f>
        <v>46</v>
      </c>
      <c r="X10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08" spans="1:24" x14ac:dyDescent="0.2">
      <c r="A108">
        <v>608851</v>
      </c>
      <c r="B108" t="s">
        <v>788</v>
      </c>
      <c r="C108" t="s">
        <v>121</v>
      </c>
      <c r="D108" t="s">
        <v>620</v>
      </c>
      <c r="E108" t="s">
        <v>122</v>
      </c>
      <c r="F108" t="s">
        <v>27</v>
      </c>
      <c r="G108" s="48">
        <v>43997.786805555559</v>
      </c>
      <c r="H108" t="s">
        <v>47</v>
      </c>
      <c r="I108" t="s">
        <v>330</v>
      </c>
      <c r="J108" t="s">
        <v>18</v>
      </c>
      <c r="K108" s="1">
        <v>43860</v>
      </c>
      <c r="L108" s="1">
        <v>43871</v>
      </c>
      <c r="M108" s="1">
        <v>43997</v>
      </c>
      <c r="N108" t="s">
        <v>20</v>
      </c>
      <c r="O108" s="1">
        <v>27474</v>
      </c>
      <c r="P108" t="s">
        <v>532</v>
      </c>
      <c r="Q108" t="s">
        <v>110</v>
      </c>
      <c r="R108" s="32">
        <f ca="1">IF(Tabla1[[#This Row],[Cuenta Recolocación]]=1,(Tabla1[[#This Row],[Fecha recolocación]]-Tabla1[[#This Row],[Fecha de entrada de outplacement]])/30,(TODAY()-Tabla1[[#This Row],[Fecha de entrada de outplacement]])/30)</f>
        <v>4.2</v>
      </c>
      <c r="S108" s="32">
        <f ca="1">IF(Tabla1[[#This Row],[Cuenta Recolocación]]=1,(Tabla1[[#This Row],[Fecha recolocación]]-Tabla1[[#This Row],[Fecha desempleo]])/30,(TODAY()-Tabla1[[#This Row],[Fecha desempleo]])/30)</f>
        <v>4.5666666666666664</v>
      </c>
      <c r="T108" s="32">
        <f>(Tabla1[[#This Row],[Fecha de entrada de outplacement]]-Tabla1[[#This Row],[Fecha desempleo]])/30</f>
        <v>0.36666666666666664</v>
      </c>
      <c r="U108" s="3">
        <f ca="1">(TODAY()-Tabla1[[#This Row],[Fecha desempleo]])/30</f>
        <v>10.966666666666667</v>
      </c>
      <c r="V108">
        <f>IF(Tabla1[[#This Row],[Fecha recolocación]]&lt;&gt;"",1,0)</f>
        <v>1</v>
      </c>
      <c r="W108" s="16">
        <f ca="1">INT((TODAY()-Tabla1[[#This Row],[Fecha de Nacimiento]])/365.25)</f>
        <v>45</v>
      </c>
      <c r="X10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09" spans="1:24" x14ac:dyDescent="0.2">
      <c r="A109">
        <v>609101</v>
      </c>
      <c r="B109" t="s">
        <v>789</v>
      </c>
      <c r="C109" t="s">
        <v>341</v>
      </c>
      <c r="D109" t="s">
        <v>342</v>
      </c>
      <c r="E109" t="s">
        <v>343</v>
      </c>
      <c r="F109" t="s">
        <v>568</v>
      </c>
      <c r="G109" s="48">
        <v>44168.783333333333</v>
      </c>
      <c r="H109" t="s">
        <v>129</v>
      </c>
      <c r="I109" t="s">
        <v>330</v>
      </c>
      <c r="J109" t="s">
        <v>18</v>
      </c>
      <c r="K109" s="1">
        <v>43749</v>
      </c>
      <c r="L109" s="1">
        <v>43871</v>
      </c>
      <c r="M109" t="s">
        <v>19</v>
      </c>
      <c r="N109" t="s">
        <v>20</v>
      </c>
      <c r="O109" s="1">
        <v>23612</v>
      </c>
      <c r="P109" t="s">
        <v>533</v>
      </c>
      <c r="Q109" t="s">
        <v>369</v>
      </c>
      <c r="R109" s="32">
        <f ca="1">IF(Tabla1[[#This Row],[Cuenta Recolocación]]=1,(Tabla1[[#This Row],[Fecha recolocación]]-Tabla1[[#This Row],[Fecha de entrada de outplacement]])/30,(TODAY()-Tabla1[[#This Row],[Fecha de entrada de outplacement]])/30)</f>
        <v>10.6</v>
      </c>
      <c r="S109" s="32">
        <f ca="1">IF(Tabla1[[#This Row],[Cuenta Recolocación]]=1,(Tabla1[[#This Row],[Fecha recolocación]]-Tabla1[[#This Row],[Fecha desempleo]])/30,(TODAY()-Tabla1[[#This Row],[Fecha desempleo]])/30)</f>
        <v>14.666666666666666</v>
      </c>
      <c r="T109" s="32">
        <f>(Tabla1[[#This Row],[Fecha de entrada de outplacement]]-Tabla1[[#This Row],[Fecha desempleo]])/30</f>
        <v>4.0666666666666664</v>
      </c>
      <c r="U109" s="3">
        <f ca="1">(TODAY()-Tabla1[[#This Row],[Fecha desempleo]])/30</f>
        <v>14.666666666666666</v>
      </c>
      <c r="V109">
        <f>IF(Tabla1[[#This Row],[Fecha recolocación]]&lt;&gt;"",1,0)</f>
        <v>0</v>
      </c>
      <c r="W109" s="16">
        <f ca="1">INT((TODAY()-Tabla1[[#This Row],[Fecha de Nacimiento]])/365.25)</f>
        <v>56</v>
      </c>
      <c r="X10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10" spans="1:24" x14ac:dyDescent="0.2">
      <c r="A110">
        <v>666353</v>
      </c>
      <c r="B110" t="s">
        <v>790</v>
      </c>
      <c r="C110" t="s">
        <v>402</v>
      </c>
      <c r="D110" t="s">
        <v>403</v>
      </c>
      <c r="E110" t="s">
        <v>404</v>
      </c>
      <c r="F110" t="s">
        <v>569</v>
      </c>
      <c r="G110" s="48">
        <v>44000.643055555556</v>
      </c>
      <c r="H110" t="s">
        <v>106</v>
      </c>
      <c r="I110" t="s">
        <v>405</v>
      </c>
      <c r="J110" t="s">
        <v>18</v>
      </c>
      <c r="K110" s="1">
        <v>43884</v>
      </c>
      <c r="L110" s="1">
        <v>43901</v>
      </c>
      <c r="M110" t="s">
        <v>19</v>
      </c>
      <c r="N110" t="s">
        <v>20</v>
      </c>
      <c r="O110" s="1">
        <v>25698</v>
      </c>
      <c r="P110" t="s">
        <v>534</v>
      </c>
      <c r="Q110" t="s">
        <v>369</v>
      </c>
      <c r="R110" s="32">
        <f ca="1">IF(Tabla1[[#This Row],[Cuenta Recolocación]]=1,(Tabla1[[#This Row],[Fecha recolocación]]-Tabla1[[#This Row],[Fecha de entrada de outplacement]])/30,(TODAY()-Tabla1[[#This Row],[Fecha de entrada de outplacement]])/30)</f>
        <v>9.6</v>
      </c>
      <c r="S110" s="32">
        <f ca="1">IF(Tabla1[[#This Row],[Cuenta Recolocación]]=1,(Tabla1[[#This Row],[Fecha recolocación]]-Tabla1[[#This Row],[Fecha desempleo]])/30,(TODAY()-Tabla1[[#This Row],[Fecha desempleo]])/30)</f>
        <v>10.166666666666666</v>
      </c>
      <c r="T110" s="32">
        <f>(Tabla1[[#This Row],[Fecha de entrada de outplacement]]-Tabla1[[#This Row],[Fecha desempleo]])/30</f>
        <v>0.56666666666666665</v>
      </c>
      <c r="U110" s="3">
        <f ca="1">(TODAY()-Tabla1[[#This Row],[Fecha desempleo]])/30</f>
        <v>10.166666666666666</v>
      </c>
      <c r="V110">
        <f>IF(Tabla1[[#This Row],[Fecha recolocación]]&lt;&gt;"",1,0)</f>
        <v>0</v>
      </c>
      <c r="W110" s="16">
        <f ca="1">INT((TODAY()-Tabla1[[#This Row],[Fecha de Nacimiento]])/365.25)</f>
        <v>50</v>
      </c>
      <c r="X11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11" spans="1:24" x14ac:dyDescent="0.2">
      <c r="A111">
        <v>682351</v>
      </c>
      <c r="B111" t="s">
        <v>791</v>
      </c>
      <c r="C111" t="s">
        <v>631</v>
      </c>
      <c r="D111" t="s">
        <v>621</v>
      </c>
      <c r="E111" t="s">
        <v>348</v>
      </c>
      <c r="F111" t="s">
        <v>562</v>
      </c>
      <c r="G111" s="48">
        <v>44039.852777777778</v>
      </c>
      <c r="H111" t="s">
        <v>349</v>
      </c>
      <c r="I111" t="s">
        <v>64</v>
      </c>
      <c r="J111" t="s">
        <v>18</v>
      </c>
      <c r="K111" s="1">
        <v>43844</v>
      </c>
      <c r="L111" s="1">
        <v>43892</v>
      </c>
      <c r="M111" t="s">
        <v>19</v>
      </c>
      <c r="N111" t="s">
        <v>20</v>
      </c>
      <c r="O111" s="1">
        <v>28493</v>
      </c>
      <c r="P111" t="s">
        <v>535</v>
      </c>
      <c r="Q111" t="s">
        <v>369</v>
      </c>
      <c r="R111" s="32">
        <f ca="1">IF(Tabla1[[#This Row],[Cuenta Recolocación]]=1,(Tabla1[[#This Row],[Fecha recolocación]]-Tabla1[[#This Row],[Fecha de entrada de outplacement]])/30,(TODAY()-Tabla1[[#This Row],[Fecha de entrada de outplacement]])/30)</f>
        <v>9.9</v>
      </c>
      <c r="S111" s="32">
        <f ca="1">IF(Tabla1[[#This Row],[Cuenta Recolocación]]=1,(Tabla1[[#This Row],[Fecha recolocación]]-Tabla1[[#This Row],[Fecha desempleo]])/30,(TODAY()-Tabla1[[#This Row],[Fecha desempleo]])/30)</f>
        <v>11.5</v>
      </c>
      <c r="T111" s="32">
        <f>(Tabla1[[#This Row],[Fecha de entrada de outplacement]]-Tabla1[[#This Row],[Fecha desempleo]])/30</f>
        <v>1.6</v>
      </c>
      <c r="U111" s="3">
        <f ca="1">(TODAY()-Tabla1[[#This Row],[Fecha desempleo]])/30</f>
        <v>11.5</v>
      </c>
      <c r="V111">
        <f>IF(Tabla1[[#This Row],[Fecha recolocación]]&lt;&gt;"",1,0)</f>
        <v>0</v>
      </c>
      <c r="W111" s="16">
        <f ca="1">INT((TODAY()-Tabla1[[#This Row],[Fecha de Nacimiento]])/365.25)</f>
        <v>42</v>
      </c>
      <c r="X11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2" spans="1:24" x14ac:dyDescent="0.2">
      <c r="A112">
        <v>682401</v>
      </c>
      <c r="B112" t="s">
        <v>792</v>
      </c>
      <c r="C112" t="s">
        <v>327</v>
      </c>
      <c r="D112" t="s">
        <v>132</v>
      </c>
      <c r="E112" t="s">
        <v>340</v>
      </c>
      <c r="F112" t="s">
        <v>27</v>
      </c>
      <c r="G112" s="48">
        <v>44106.150694444441</v>
      </c>
      <c r="H112" t="s">
        <v>940</v>
      </c>
      <c r="I112" t="s">
        <v>64</v>
      </c>
      <c r="J112" t="s">
        <v>28</v>
      </c>
      <c r="K112" s="1">
        <v>43784</v>
      </c>
      <c r="L112" s="1">
        <v>43892</v>
      </c>
      <c r="M112" t="s">
        <v>19</v>
      </c>
      <c r="N112" t="s">
        <v>20</v>
      </c>
      <c r="O112" s="1">
        <v>26658</v>
      </c>
      <c r="P112" t="s">
        <v>536</v>
      </c>
      <c r="Q112" t="s">
        <v>369</v>
      </c>
      <c r="R112" s="32">
        <f ca="1">IF(Tabla1[[#This Row],[Cuenta Recolocación]]=1,(Tabla1[[#This Row],[Fecha recolocación]]-Tabla1[[#This Row],[Fecha de entrada de outplacement]])/30,(TODAY()-Tabla1[[#This Row],[Fecha de entrada de outplacement]])/30)</f>
        <v>9.9</v>
      </c>
      <c r="S112" s="32">
        <f ca="1">IF(Tabla1[[#This Row],[Cuenta Recolocación]]=1,(Tabla1[[#This Row],[Fecha recolocación]]-Tabla1[[#This Row],[Fecha desempleo]])/30,(TODAY()-Tabla1[[#This Row],[Fecha desempleo]])/30)</f>
        <v>13.5</v>
      </c>
      <c r="T112" s="32">
        <f>(Tabla1[[#This Row],[Fecha de entrada de outplacement]]-Tabla1[[#This Row],[Fecha desempleo]])/30</f>
        <v>3.6</v>
      </c>
      <c r="U112" s="3">
        <f ca="1">(TODAY()-Tabla1[[#This Row],[Fecha desempleo]])/30</f>
        <v>13.5</v>
      </c>
      <c r="V112">
        <f>IF(Tabla1[[#This Row],[Fecha recolocación]]&lt;&gt;"",1,0)</f>
        <v>0</v>
      </c>
      <c r="W112" s="16">
        <f ca="1">INT((TODAY()-Tabla1[[#This Row],[Fecha de Nacimiento]])/365.25)</f>
        <v>47</v>
      </c>
      <c r="X11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3" spans="1:24" x14ac:dyDescent="0.2">
      <c r="A113">
        <v>682451</v>
      </c>
      <c r="B113" t="s">
        <v>793</v>
      </c>
      <c r="C113" t="s">
        <v>615</v>
      </c>
      <c r="D113" t="s">
        <v>622</v>
      </c>
      <c r="E113" t="s">
        <v>240</v>
      </c>
      <c r="F113" t="s">
        <v>27</v>
      </c>
      <c r="G113" s="48">
        <v>44077.614583333336</v>
      </c>
      <c r="H113" t="s">
        <v>47</v>
      </c>
      <c r="I113" t="s">
        <v>64</v>
      </c>
      <c r="J113" t="s">
        <v>18</v>
      </c>
      <c r="K113" s="1">
        <v>43840</v>
      </c>
      <c r="L113" s="1">
        <v>43892</v>
      </c>
      <c r="M113" s="1">
        <v>44088</v>
      </c>
      <c r="N113" t="s">
        <v>20</v>
      </c>
      <c r="O113" s="1">
        <v>29300</v>
      </c>
      <c r="P113" t="s">
        <v>537</v>
      </c>
      <c r="Q113" t="s">
        <v>369</v>
      </c>
      <c r="R113" s="32">
        <f ca="1">IF(Tabla1[[#This Row],[Cuenta Recolocación]]=1,(Tabla1[[#This Row],[Fecha recolocación]]-Tabla1[[#This Row],[Fecha de entrada de outplacement]])/30,(TODAY()-Tabla1[[#This Row],[Fecha de entrada de outplacement]])/30)</f>
        <v>6.5333333333333332</v>
      </c>
      <c r="S113" s="32">
        <f ca="1">IF(Tabla1[[#This Row],[Cuenta Recolocación]]=1,(Tabla1[[#This Row],[Fecha recolocación]]-Tabla1[[#This Row],[Fecha desempleo]])/30,(TODAY()-Tabla1[[#This Row],[Fecha desempleo]])/30)</f>
        <v>8.2666666666666675</v>
      </c>
      <c r="T113" s="32">
        <f>(Tabla1[[#This Row],[Fecha de entrada de outplacement]]-Tabla1[[#This Row],[Fecha desempleo]])/30</f>
        <v>1.7333333333333334</v>
      </c>
      <c r="U113" s="3">
        <f ca="1">(TODAY()-Tabla1[[#This Row],[Fecha desempleo]])/30</f>
        <v>11.633333333333333</v>
      </c>
      <c r="V113">
        <f>IF(Tabla1[[#This Row],[Fecha recolocación]]&lt;&gt;"",1,0)</f>
        <v>1</v>
      </c>
      <c r="W113" s="16">
        <f ca="1">INT((TODAY()-Tabla1[[#This Row],[Fecha de Nacimiento]])/365.25)</f>
        <v>40</v>
      </c>
      <c r="X11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4" spans="1:24" x14ac:dyDescent="0.2">
      <c r="A114">
        <v>682501</v>
      </c>
      <c r="B114" t="s">
        <v>794</v>
      </c>
      <c r="C114" t="s">
        <v>62</v>
      </c>
      <c r="D114" t="s">
        <v>416</v>
      </c>
      <c r="E114" t="s">
        <v>417</v>
      </c>
      <c r="F114" t="s">
        <v>569</v>
      </c>
      <c r="G114" s="48">
        <v>43969.705555555556</v>
      </c>
      <c r="H114" t="s">
        <v>418</v>
      </c>
      <c r="I114" t="s">
        <v>64</v>
      </c>
      <c r="J114" t="s">
        <v>18</v>
      </c>
      <c r="K114" s="1">
        <v>43875</v>
      </c>
      <c r="L114" s="1">
        <v>43892</v>
      </c>
      <c r="M114" t="s">
        <v>19</v>
      </c>
      <c r="N114" t="s">
        <v>20</v>
      </c>
      <c r="O114" s="1">
        <v>26027</v>
      </c>
      <c r="P114" t="s">
        <v>538</v>
      </c>
      <c r="Q114" t="s">
        <v>369</v>
      </c>
      <c r="R114" s="32">
        <f ca="1">IF(Tabla1[[#This Row],[Cuenta Recolocación]]=1,(Tabla1[[#This Row],[Fecha recolocación]]-Tabla1[[#This Row],[Fecha de entrada de outplacement]])/30,(TODAY()-Tabla1[[#This Row],[Fecha de entrada de outplacement]])/30)</f>
        <v>9.9</v>
      </c>
      <c r="S114" s="32">
        <f ca="1">IF(Tabla1[[#This Row],[Cuenta Recolocación]]=1,(Tabla1[[#This Row],[Fecha recolocación]]-Tabla1[[#This Row],[Fecha desempleo]])/30,(TODAY()-Tabla1[[#This Row],[Fecha desempleo]])/30)</f>
        <v>10.466666666666667</v>
      </c>
      <c r="T114" s="32">
        <f>(Tabla1[[#This Row],[Fecha de entrada de outplacement]]-Tabla1[[#This Row],[Fecha desempleo]])/30</f>
        <v>0.56666666666666665</v>
      </c>
      <c r="U114" s="3">
        <f ca="1">(TODAY()-Tabla1[[#This Row],[Fecha desempleo]])/30</f>
        <v>10.466666666666667</v>
      </c>
      <c r="V114">
        <f>IF(Tabla1[[#This Row],[Fecha recolocación]]&lt;&gt;"",1,0)</f>
        <v>0</v>
      </c>
      <c r="W114" s="16">
        <f ca="1">INT((TODAY()-Tabla1[[#This Row],[Fecha de Nacimiento]])/365.25)</f>
        <v>49</v>
      </c>
      <c r="X11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5" spans="1:24" x14ac:dyDescent="0.2">
      <c r="A115">
        <v>682551</v>
      </c>
      <c r="B115" t="s">
        <v>795</v>
      </c>
      <c r="C115" t="s">
        <v>163</v>
      </c>
      <c r="D115" t="s">
        <v>305</v>
      </c>
      <c r="E115" t="s">
        <v>306</v>
      </c>
      <c r="F115" t="s">
        <v>27</v>
      </c>
      <c r="G115" s="48">
        <v>44088.842361111114</v>
      </c>
      <c r="H115" t="s">
        <v>47</v>
      </c>
      <c r="I115" t="s">
        <v>64</v>
      </c>
      <c r="J115" t="s">
        <v>18</v>
      </c>
      <c r="K115" s="1">
        <v>43864</v>
      </c>
      <c r="L115" s="1">
        <v>43892</v>
      </c>
      <c r="M115" s="1">
        <v>44095</v>
      </c>
      <c r="N115" t="s">
        <v>20</v>
      </c>
      <c r="O115" s="1">
        <v>27724</v>
      </c>
      <c r="P115" t="s">
        <v>539</v>
      </c>
      <c r="Q115" t="s">
        <v>369</v>
      </c>
      <c r="R115" s="32">
        <f ca="1">IF(Tabla1[[#This Row],[Cuenta Recolocación]]=1,(Tabla1[[#This Row],[Fecha recolocación]]-Tabla1[[#This Row],[Fecha de entrada de outplacement]])/30,(TODAY()-Tabla1[[#This Row],[Fecha de entrada de outplacement]])/30)</f>
        <v>6.7666666666666666</v>
      </c>
      <c r="S115" s="32">
        <f ca="1">IF(Tabla1[[#This Row],[Cuenta Recolocación]]=1,(Tabla1[[#This Row],[Fecha recolocación]]-Tabla1[[#This Row],[Fecha desempleo]])/30,(TODAY()-Tabla1[[#This Row],[Fecha desempleo]])/30)</f>
        <v>7.7</v>
      </c>
      <c r="T115" s="32">
        <f>(Tabla1[[#This Row],[Fecha de entrada de outplacement]]-Tabla1[[#This Row],[Fecha desempleo]])/30</f>
        <v>0.93333333333333335</v>
      </c>
      <c r="U115" s="3">
        <f ca="1">(TODAY()-Tabla1[[#This Row],[Fecha desempleo]])/30</f>
        <v>10.833333333333334</v>
      </c>
      <c r="V115">
        <f>IF(Tabla1[[#This Row],[Fecha recolocación]]&lt;&gt;"",1,0)</f>
        <v>1</v>
      </c>
      <c r="W115" s="16">
        <f ca="1">INT((TODAY()-Tabla1[[#This Row],[Fecha de Nacimiento]])/365.25)</f>
        <v>45</v>
      </c>
      <c r="X11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6" spans="1:24" x14ac:dyDescent="0.2">
      <c r="A116">
        <v>682601</v>
      </c>
      <c r="B116" t="s">
        <v>796</v>
      </c>
      <c r="C116" t="s">
        <v>283</v>
      </c>
      <c r="D116" t="s">
        <v>284</v>
      </c>
      <c r="E116" t="s">
        <v>285</v>
      </c>
      <c r="F116" t="s">
        <v>27</v>
      </c>
      <c r="G116" s="48">
        <v>44056.939583333333</v>
      </c>
      <c r="H116" t="s">
        <v>286</v>
      </c>
      <c r="I116" t="s">
        <v>84</v>
      </c>
      <c r="J116" t="s">
        <v>18</v>
      </c>
      <c r="K116" s="1">
        <v>43894</v>
      </c>
      <c r="L116" s="1">
        <v>43906</v>
      </c>
      <c r="M116" s="1">
        <v>44056</v>
      </c>
      <c r="N116" t="s">
        <v>20</v>
      </c>
      <c r="O116" s="1">
        <v>27435</v>
      </c>
      <c r="P116" t="s">
        <v>540</v>
      </c>
      <c r="Q116" t="s">
        <v>369</v>
      </c>
      <c r="R116" s="32">
        <f ca="1">IF(Tabla1[[#This Row],[Cuenta Recolocación]]=1,(Tabla1[[#This Row],[Fecha recolocación]]-Tabla1[[#This Row],[Fecha de entrada de outplacement]])/30,(TODAY()-Tabla1[[#This Row],[Fecha de entrada de outplacement]])/30)</f>
        <v>5</v>
      </c>
      <c r="S116" s="32">
        <f ca="1">IF(Tabla1[[#This Row],[Cuenta Recolocación]]=1,(Tabla1[[#This Row],[Fecha recolocación]]-Tabla1[[#This Row],[Fecha desempleo]])/30,(TODAY()-Tabla1[[#This Row],[Fecha desempleo]])/30)</f>
        <v>5.4</v>
      </c>
      <c r="T116" s="32">
        <f>(Tabla1[[#This Row],[Fecha de entrada de outplacement]]-Tabla1[[#This Row],[Fecha desempleo]])/30</f>
        <v>0.4</v>
      </c>
      <c r="U116" s="3">
        <f ca="1">(TODAY()-Tabla1[[#This Row],[Fecha desempleo]])/30</f>
        <v>9.8333333333333339</v>
      </c>
      <c r="V116">
        <f>IF(Tabla1[[#This Row],[Fecha recolocación]]&lt;&gt;"",1,0)</f>
        <v>1</v>
      </c>
      <c r="W116" s="16">
        <f ca="1">INT((TODAY()-Tabla1[[#This Row],[Fecha de Nacimiento]])/365.25)</f>
        <v>45</v>
      </c>
      <c r="X11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7" spans="1:24" x14ac:dyDescent="0.2">
      <c r="A117">
        <v>682701</v>
      </c>
      <c r="B117" t="s">
        <v>797</v>
      </c>
      <c r="C117" t="s">
        <v>407</v>
      </c>
      <c r="D117" t="s">
        <v>408</v>
      </c>
      <c r="E117" t="s">
        <v>409</v>
      </c>
      <c r="F117" t="s">
        <v>27</v>
      </c>
      <c r="G117" s="48">
        <v>44166.663194444445</v>
      </c>
      <c r="H117" t="s">
        <v>106</v>
      </c>
      <c r="I117" t="s">
        <v>405</v>
      </c>
      <c r="J117" t="s">
        <v>18</v>
      </c>
      <c r="K117" s="1">
        <v>43888</v>
      </c>
      <c r="L117" s="1">
        <v>43927</v>
      </c>
      <c r="M117" s="1">
        <v>44166</v>
      </c>
      <c r="N117" t="s">
        <v>20</v>
      </c>
      <c r="O117" s="1">
        <v>27523</v>
      </c>
      <c r="P117" t="s">
        <v>572</v>
      </c>
      <c r="Q117" t="s">
        <v>110</v>
      </c>
      <c r="R117" s="32">
        <f ca="1">IF(Tabla1[[#This Row],[Cuenta Recolocación]]=1,(Tabla1[[#This Row],[Fecha recolocación]]-Tabla1[[#This Row],[Fecha de entrada de outplacement]])/30,(TODAY()-Tabla1[[#This Row],[Fecha de entrada de outplacement]])/30)</f>
        <v>7.9666666666666668</v>
      </c>
      <c r="S117" s="32">
        <f ca="1">IF(Tabla1[[#This Row],[Cuenta Recolocación]]=1,(Tabla1[[#This Row],[Fecha recolocación]]-Tabla1[[#This Row],[Fecha desempleo]])/30,(TODAY()-Tabla1[[#This Row],[Fecha desempleo]])/30)</f>
        <v>9.2666666666666675</v>
      </c>
      <c r="T117" s="32">
        <f>(Tabla1[[#This Row],[Fecha de entrada de outplacement]]-Tabla1[[#This Row],[Fecha desempleo]])/30</f>
        <v>1.3</v>
      </c>
      <c r="U117" s="3">
        <f ca="1">(TODAY()-Tabla1[[#This Row],[Fecha desempleo]])/30</f>
        <v>10.033333333333333</v>
      </c>
      <c r="V117">
        <f>IF(Tabla1[[#This Row],[Fecha recolocación]]&lt;&gt;"",1,0)</f>
        <v>1</v>
      </c>
      <c r="W117" s="16">
        <f ca="1">INT((TODAY()-Tabla1[[#This Row],[Fecha de Nacimiento]])/365.25)</f>
        <v>45</v>
      </c>
      <c r="X11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18" spans="1:24" x14ac:dyDescent="0.2">
      <c r="A118">
        <v>683001</v>
      </c>
      <c r="B118" t="s">
        <v>798</v>
      </c>
      <c r="C118" t="s">
        <v>840</v>
      </c>
      <c r="D118" t="s">
        <v>841</v>
      </c>
      <c r="E118" t="s">
        <v>63</v>
      </c>
      <c r="F118" t="s">
        <v>27</v>
      </c>
      <c r="G118" s="48">
        <v>44146.827777777777</v>
      </c>
      <c r="H118" t="s">
        <v>47</v>
      </c>
      <c r="I118" t="s">
        <v>64</v>
      </c>
      <c r="J118" t="s">
        <v>18</v>
      </c>
      <c r="K118" s="1">
        <v>43861</v>
      </c>
      <c r="L118" s="1">
        <v>43892</v>
      </c>
      <c r="M118" s="1">
        <v>44146</v>
      </c>
      <c r="N118" t="s">
        <v>20</v>
      </c>
      <c r="O118" s="1">
        <v>19948</v>
      </c>
      <c r="P118" t="s">
        <v>541</v>
      </c>
      <c r="Q118" t="s">
        <v>369</v>
      </c>
      <c r="R118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S118" s="32">
        <f ca="1">IF(Tabla1[[#This Row],[Cuenta Recolocación]]=1,(Tabla1[[#This Row],[Fecha recolocación]]-Tabla1[[#This Row],[Fecha desempleo]])/30,(TODAY()-Tabla1[[#This Row],[Fecha desempleo]])/30)</f>
        <v>9.5</v>
      </c>
      <c r="T118" s="32">
        <f>(Tabla1[[#This Row],[Fecha de entrada de outplacement]]-Tabla1[[#This Row],[Fecha desempleo]])/30</f>
        <v>1.0333333333333334</v>
      </c>
      <c r="U118" s="3">
        <f ca="1">(TODAY()-Tabla1[[#This Row],[Fecha desempleo]])/30</f>
        <v>10.933333333333334</v>
      </c>
      <c r="V118">
        <f>IF(Tabla1[[#This Row],[Fecha recolocación]]&lt;&gt;"",1,0)</f>
        <v>1</v>
      </c>
      <c r="W118" s="16">
        <f ca="1">INT((TODAY()-Tabla1[[#This Row],[Fecha de Nacimiento]])/365.25)</f>
        <v>66</v>
      </c>
      <c r="X11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19" spans="1:24" x14ac:dyDescent="0.2">
      <c r="A119">
        <v>683801</v>
      </c>
      <c r="B119" t="s">
        <v>799</v>
      </c>
      <c r="C119" t="s">
        <v>364</v>
      </c>
      <c r="D119" t="s">
        <v>365</v>
      </c>
      <c r="E119" t="s">
        <v>366</v>
      </c>
      <c r="F119" t="s">
        <v>27</v>
      </c>
      <c r="G119" s="48">
        <v>44146.82916666667</v>
      </c>
      <c r="H119" t="s">
        <v>47</v>
      </c>
      <c r="I119" t="s">
        <v>64</v>
      </c>
      <c r="J119" t="s">
        <v>18</v>
      </c>
      <c r="K119" s="1">
        <v>43869</v>
      </c>
      <c r="L119" s="1">
        <v>43892</v>
      </c>
      <c r="M119" s="1">
        <v>44146</v>
      </c>
      <c r="N119" t="s">
        <v>20</v>
      </c>
      <c r="O119" s="1">
        <v>20948</v>
      </c>
      <c r="P119" t="s">
        <v>542</v>
      </c>
      <c r="Q119" s="33" t="s">
        <v>110</v>
      </c>
      <c r="R119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S119" s="32">
        <f ca="1">IF(Tabla1[[#This Row],[Cuenta Recolocación]]=1,(Tabla1[[#This Row],[Fecha recolocación]]-Tabla1[[#This Row],[Fecha desempleo]])/30,(TODAY()-Tabla1[[#This Row],[Fecha desempleo]])/30)</f>
        <v>9.2333333333333325</v>
      </c>
      <c r="T119" s="32">
        <f>(Tabla1[[#This Row],[Fecha de entrada de outplacement]]-Tabla1[[#This Row],[Fecha desempleo]])/30</f>
        <v>0.76666666666666672</v>
      </c>
      <c r="U119" s="3">
        <f ca="1">(TODAY()-Tabla1[[#This Row],[Fecha desempleo]])/30</f>
        <v>10.666666666666666</v>
      </c>
      <c r="V119">
        <f>IF(Tabla1[[#This Row],[Fecha recolocación]]&lt;&gt;"",1,0)</f>
        <v>1</v>
      </c>
      <c r="W119" s="16">
        <f ca="1">INT((TODAY()-Tabla1[[#This Row],[Fecha de Nacimiento]])/365.25)</f>
        <v>63</v>
      </c>
      <c r="X11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20" spans="1:24" x14ac:dyDescent="0.2">
      <c r="A120">
        <v>683851</v>
      </c>
      <c r="B120" t="s">
        <v>800</v>
      </c>
      <c r="C120" t="s">
        <v>276</v>
      </c>
      <c r="D120" t="s">
        <v>237</v>
      </c>
      <c r="E120" t="s">
        <v>277</v>
      </c>
      <c r="F120" t="s">
        <v>27</v>
      </c>
      <c r="G120" s="48">
        <v>44022.909722222219</v>
      </c>
      <c r="H120" t="s">
        <v>106</v>
      </c>
      <c r="I120" t="s">
        <v>84</v>
      </c>
      <c r="J120" t="s">
        <v>18</v>
      </c>
      <c r="K120" s="1">
        <v>43888</v>
      </c>
      <c r="L120" s="1">
        <v>43906</v>
      </c>
      <c r="M120" s="1">
        <v>44025</v>
      </c>
      <c r="N120" t="s">
        <v>20</v>
      </c>
      <c r="O120" s="1">
        <v>30325</v>
      </c>
      <c r="P120" t="s">
        <v>543</v>
      </c>
      <c r="Q120" t="s">
        <v>369</v>
      </c>
      <c r="R120" s="32">
        <f ca="1">IF(Tabla1[[#This Row],[Cuenta Recolocación]]=1,(Tabla1[[#This Row],[Fecha recolocación]]-Tabla1[[#This Row],[Fecha de entrada de outplacement]])/30,(TODAY()-Tabla1[[#This Row],[Fecha de entrada de outplacement]])/30)</f>
        <v>3.9666666666666668</v>
      </c>
      <c r="S120" s="32">
        <f ca="1">IF(Tabla1[[#This Row],[Cuenta Recolocación]]=1,(Tabla1[[#This Row],[Fecha recolocación]]-Tabla1[[#This Row],[Fecha desempleo]])/30,(TODAY()-Tabla1[[#This Row],[Fecha desempleo]])/30)</f>
        <v>4.5666666666666664</v>
      </c>
      <c r="T120" s="32">
        <f>(Tabla1[[#This Row],[Fecha de entrada de outplacement]]-Tabla1[[#This Row],[Fecha desempleo]])/30</f>
        <v>0.6</v>
      </c>
      <c r="U120" s="3">
        <f ca="1">(TODAY()-Tabla1[[#This Row],[Fecha desempleo]])/30</f>
        <v>10.033333333333333</v>
      </c>
      <c r="V120">
        <f>IF(Tabla1[[#This Row],[Fecha recolocación]]&lt;&gt;"",1,0)</f>
        <v>1</v>
      </c>
      <c r="W120" s="16">
        <f ca="1">INT((TODAY()-Tabla1[[#This Row],[Fecha de Nacimiento]])/365.25)</f>
        <v>37</v>
      </c>
      <c r="X12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21" spans="1:24" x14ac:dyDescent="0.2">
      <c r="A121">
        <v>683901</v>
      </c>
      <c r="B121" t="s">
        <v>801</v>
      </c>
      <c r="C121" t="s">
        <v>103</v>
      </c>
      <c r="D121" t="s">
        <v>104</v>
      </c>
      <c r="E121" t="s">
        <v>105</v>
      </c>
      <c r="F121" t="s">
        <v>568</v>
      </c>
      <c r="G121" s="48">
        <v>44161.536111111112</v>
      </c>
      <c r="H121" t="s">
        <v>106</v>
      </c>
      <c r="I121" t="s">
        <v>64</v>
      </c>
      <c r="J121" t="s">
        <v>18</v>
      </c>
      <c r="K121" s="1">
        <v>43888</v>
      </c>
      <c r="L121" s="1">
        <v>43892</v>
      </c>
      <c r="M121" t="s">
        <v>19</v>
      </c>
      <c r="N121" t="s">
        <v>20</v>
      </c>
      <c r="O121" s="1">
        <v>27367</v>
      </c>
      <c r="P121" t="s">
        <v>544</v>
      </c>
      <c r="Q121" t="s">
        <v>369</v>
      </c>
      <c r="R121" s="32">
        <f ca="1">IF(Tabla1[[#This Row],[Cuenta Recolocación]]=1,(Tabla1[[#This Row],[Fecha recolocación]]-Tabla1[[#This Row],[Fecha de entrada de outplacement]])/30,(TODAY()-Tabla1[[#This Row],[Fecha de entrada de outplacement]])/30)</f>
        <v>9.9</v>
      </c>
      <c r="S121" s="32">
        <f ca="1">IF(Tabla1[[#This Row],[Cuenta Recolocación]]=1,(Tabla1[[#This Row],[Fecha recolocación]]-Tabla1[[#This Row],[Fecha desempleo]])/30,(TODAY()-Tabla1[[#This Row],[Fecha desempleo]])/30)</f>
        <v>10.033333333333333</v>
      </c>
      <c r="T121" s="32">
        <f>(Tabla1[[#This Row],[Fecha de entrada de outplacement]]-Tabla1[[#This Row],[Fecha desempleo]])/30</f>
        <v>0.13333333333333333</v>
      </c>
      <c r="U121" s="3">
        <f ca="1">(TODAY()-Tabla1[[#This Row],[Fecha desempleo]])/30</f>
        <v>10.033333333333333</v>
      </c>
      <c r="V121">
        <f>IF(Tabla1[[#This Row],[Fecha recolocación]]&lt;&gt;"",1,0)</f>
        <v>0</v>
      </c>
      <c r="W121" s="16">
        <f ca="1">INT((TODAY()-Tabla1[[#This Row],[Fecha de Nacimiento]])/365.25)</f>
        <v>46</v>
      </c>
      <c r="X12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22" spans="1:24" x14ac:dyDescent="0.2">
      <c r="A122">
        <v>700951</v>
      </c>
      <c r="B122" t="s">
        <v>802</v>
      </c>
      <c r="C122" t="s">
        <v>623</v>
      </c>
      <c r="D122" t="s">
        <v>624</v>
      </c>
      <c r="E122" t="s">
        <v>415</v>
      </c>
      <c r="F122" t="s">
        <v>569</v>
      </c>
      <c r="G122" s="48">
        <v>43985.063888888886</v>
      </c>
      <c r="H122" t="s">
        <v>47</v>
      </c>
      <c r="I122" t="s">
        <v>405</v>
      </c>
      <c r="J122" t="s">
        <v>18</v>
      </c>
      <c r="K122" s="1">
        <v>43840</v>
      </c>
      <c r="L122" s="1">
        <v>43927</v>
      </c>
      <c r="M122" t="s">
        <v>19</v>
      </c>
      <c r="N122" t="s">
        <v>20</v>
      </c>
      <c r="O122" s="1">
        <v>20397</v>
      </c>
      <c r="P122" t="s">
        <v>573</v>
      </c>
      <c r="Q122" t="s">
        <v>369</v>
      </c>
      <c r="R122" s="32">
        <f ca="1">IF(Tabla1[[#This Row],[Cuenta Recolocación]]=1,(Tabla1[[#This Row],[Fecha recolocación]]-Tabla1[[#This Row],[Fecha de entrada de outplacement]])/30,(TODAY()-Tabla1[[#This Row],[Fecha de entrada de outplacement]])/30)</f>
        <v>8.7333333333333325</v>
      </c>
      <c r="S122" s="32">
        <f ca="1">IF(Tabla1[[#This Row],[Cuenta Recolocación]]=1,(Tabla1[[#This Row],[Fecha recolocación]]-Tabla1[[#This Row],[Fecha desempleo]])/30,(TODAY()-Tabla1[[#This Row],[Fecha desempleo]])/30)</f>
        <v>11.633333333333333</v>
      </c>
      <c r="T122" s="32">
        <f>(Tabla1[[#This Row],[Fecha de entrada de outplacement]]-Tabla1[[#This Row],[Fecha desempleo]])/30</f>
        <v>2.9</v>
      </c>
      <c r="U122" s="3">
        <f ca="1">(TODAY()-Tabla1[[#This Row],[Fecha desempleo]])/30</f>
        <v>11.633333333333333</v>
      </c>
      <c r="V122">
        <f>IF(Tabla1[[#This Row],[Fecha recolocación]]&lt;&gt;"",1,0)</f>
        <v>0</v>
      </c>
      <c r="W122" s="16">
        <f ca="1">INT((TODAY()-Tabla1[[#This Row],[Fecha de Nacimiento]])/365.25)</f>
        <v>65</v>
      </c>
      <c r="X12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23" spans="1:24" x14ac:dyDescent="0.2">
      <c r="A123">
        <v>701051</v>
      </c>
      <c r="B123" t="s">
        <v>803</v>
      </c>
      <c r="C123" t="s">
        <v>157</v>
      </c>
      <c r="D123" t="s">
        <v>574</v>
      </c>
      <c r="E123" t="s">
        <v>187</v>
      </c>
      <c r="F123" t="s">
        <v>27</v>
      </c>
      <c r="G123" s="48">
        <v>44032.843055555553</v>
      </c>
      <c r="H123" t="s">
        <v>106</v>
      </c>
      <c r="I123" t="s">
        <v>84</v>
      </c>
      <c r="J123" t="s">
        <v>18</v>
      </c>
      <c r="K123" s="1">
        <v>43888</v>
      </c>
      <c r="L123" s="1">
        <v>43906</v>
      </c>
      <c r="M123" s="1">
        <v>44032</v>
      </c>
      <c r="N123" t="s">
        <v>20</v>
      </c>
      <c r="O123" s="1">
        <v>19113</v>
      </c>
      <c r="P123" t="s">
        <v>545</v>
      </c>
      <c r="Q123" t="s">
        <v>369</v>
      </c>
      <c r="R123" s="32">
        <f ca="1">IF(Tabla1[[#This Row],[Cuenta Recolocación]]=1,(Tabla1[[#This Row],[Fecha recolocación]]-Tabla1[[#This Row],[Fecha de entrada de outplacement]])/30,(TODAY()-Tabla1[[#This Row],[Fecha de entrada de outplacement]])/30)</f>
        <v>4.2</v>
      </c>
      <c r="S123" s="32">
        <f ca="1">IF(Tabla1[[#This Row],[Cuenta Recolocación]]=1,(Tabla1[[#This Row],[Fecha recolocación]]-Tabla1[[#This Row],[Fecha desempleo]])/30,(TODAY()-Tabla1[[#This Row],[Fecha desempleo]])/30)</f>
        <v>4.8</v>
      </c>
      <c r="T123" s="32">
        <f>(Tabla1[[#This Row],[Fecha de entrada de outplacement]]-Tabla1[[#This Row],[Fecha desempleo]])/30</f>
        <v>0.6</v>
      </c>
      <c r="U123" s="3">
        <f ca="1">(TODAY()-Tabla1[[#This Row],[Fecha desempleo]])/30</f>
        <v>10.033333333333333</v>
      </c>
      <c r="V123">
        <f>IF(Tabla1[[#This Row],[Fecha recolocación]]&lt;&gt;"",1,0)</f>
        <v>1</v>
      </c>
      <c r="W123" s="16">
        <f ca="1">INT((TODAY()-Tabla1[[#This Row],[Fecha de Nacimiento]])/365.25)</f>
        <v>68</v>
      </c>
      <c r="X12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24" spans="1:24" x14ac:dyDescent="0.2">
      <c r="A124">
        <v>701101</v>
      </c>
      <c r="B124" t="s">
        <v>804</v>
      </c>
      <c r="C124" t="s">
        <v>32</v>
      </c>
      <c r="D124" t="s">
        <v>325</v>
      </c>
      <c r="E124" t="s">
        <v>326</v>
      </c>
      <c r="F124" t="s">
        <v>27</v>
      </c>
      <c r="G124" s="48">
        <v>44054.754166666666</v>
      </c>
      <c r="H124" t="s">
        <v>106</v>
      </c>
      <c r="I124" t="s">
        <v>84</v>
      </c>
      <c r="J124" t="s">
        <v>18</v>
      </c>
      <c r="K124" s="1">
        <v>43888</v>
      </c>
      <c r="L124" s="1">
        <v>43906</v>
      </c>
      <c r="M124" s="1">
        <v>44077</v>
      </c>
      <c r="N124" t="s">
        <v>20</v>
      </c>
      <c r="O124" s="1">
        <v>28967</v>
      </c>
      <c r="P124" t="s">
        <v>546</v>
      </c>
      <c r="Q124" t="s">
        <v>369</v>
      </c>
      <c r="R124" s="32">
        <f ca="1">IF(Tabla1[[#This Row],[Cuenta Recolocación]]=1,(Tabla1[[#This Row],[Fecha recolocación]]-Tabla1[[#This Row],[Fecha de entrada de outplacement]])/30,(TODAY()-Tabla1[[#This Row],[Fecha de entrada de outplacement]])/30)</f>
        <v>5.7</v>
      </c>
      <c r="S124" s="32">
        <f ca="1">IF(Tabla1[[#This Row],[Cuenta Recolocación]]=1,(Tabla1[[#This Row],[Fecha recolocación]]-Tabla1[[#This Row],[Fecha desempleo]])/30,(TODAY()-Tabla1[[#This Row],[Fecha desempleo]])/30)</f>
        <v>6.3</v>
      </c>
      <c r="T124" s="32">
        <f>(Tabla1[[#This Row],[Fecha de entrada de outplacement]]-Tabla1[[#This Row],[Fecha desempleo]])/30</f>
        <v>0.6</v>
      </c>
      <c r="U124" s="3">
        <f ca="1">(TODAY()-Tabla1[[#This Row],[Fecha desempleo]])/30</f>
        <v>10.033333333333333</v>
      </c>
      <c r="V124">
        <f>IF(Tabla1[[#This Row],[Fecha recolocación]]&lt;&gt;"",1,0)</f>
        <v>1</v>
      </c>
      <c r="W124" s="16">
        <f ca="1">INT((TODAY()-Tabla1[[#This Row],[Fecha de Nacimiento]])/365.25)</f>
        <v>41</v>
      </c>
      <c r="X12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25" spans="1:24" x14ac:dyDescent="0.2">
      <c r="A125">
        <v>701151</v>
      </c>
      <c r="B125" t="s">
        <v>805</v>
      </c>
      <c r="C125" t="s">
        <v>341</v>
      </c>
      <c r="D125" t="s">
        <v>424</v>
      </c>
      <c r="E125" t="s">
        <v>425</v>
      </c>
      <c r="F125" t="s">
        <v>27</v>
      </c>
      <c r="G125" s="48">
        <v>44155.65902777778</v>
      </c>
      <c r="H125" t="s">
        <v>106</v>
      </c>
      <c r="I125" t="s">
        <v>84</v>
      </c>
      <c r="J125" t="s">
        <v>18</v>
      </c>
      <c r="K125" s="1">
        <v>43888</v>
      </c>
      <c r="L125" s="1">
        <v>43906</v>
      </c>
      <c r="M125" s="1">
        <v>44155</v>
      </c>
      <c r="N125" t="s">
        <v>20</v>
      </c>
      <c r="O125" s="1">
        <v>21218</v>
      </c>
      <c r="P125" t="s">
        <v>556</v>
      </c>
      <c r="Q125" t="s">
        <v>369</v>
      </c>
      <c r="R125" s="32">
        <f ca="1">IF(Tabla1[[#This Row],[Cuenta Recolocación]]=1,(Tabla1[[#This Row],[Fecha recolocación]]-Tabla1[[#This Row],[Fecha de entrada de outplacement]])/30,(TODAY()-Tabla1[[#This Row],[Fecha de entrada de outplacement]])/30)</f>
        <v>8.3000000000000007</v>
      </c>
      <c r="S125" s="32">
        <f ca="1">IF(Tabla1[[#This Row],[Cuenta Recolocación]]=1,(Tabla1[[#This Row],[Fecha recolocación]]-Tabla1[[#This Row],[Fecha desempleo]])/30,(TODAY()-Tabla1[[#This Row],[Fecha desempleo]])/30)</f>
        <v>8.9</v>
      </c>
      <c r="T125" s="32">
        <f>(Tabla1[[#This Row],[Fecha de entrada de outplacement]]-Tabla1[[#This Row],[Fecha desempleo]])/30</f>
        <v>0.6</v>
      </c>
      <c r="U125" s="3">
        <f ca="1">(TODAY()-Tabla1[[#This Row],[Fecha desempleo]])/30</f>
        <v>10.033333333333333</v>
      </c>
      <c r="V125">
        <f>IF(Tabla1[[#This Row],[Fecha recolocación]]&lt;&gt;"",1,0)</f>
        <v>1</v>
      </c>
      <c r="W125" s="16">
        <f ca="1">INT((TODAY()-Tabla1[[#This Row],[Fecha de Nacimiento]])/365.25)</f>
        <v>62</v>
      </c>
      <c r="X12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26" spans="1:24" x14ac:dyDescent="0.2">
      <c r="A126">
        <v>701201</v>
      </c>
      <c r="B126" t="s">
        <v>806</v>
      </c>
      <c r="C126" t="s">
        <v>649</v>
      </c>
      <c r="D126" t="s">
        <v>880</v>
      </c>
      <c r="E126" t="s">
        <v>280</v>
      </c>
      <c r="F126" t="s">
        <v>561</v>
      </c>
      <c r="G126" s="48">
        <v>44168.861805555556</v>
      </c>
      <c r="H126" t="s">
        <v>106</v>
      </c>
      <c r="I126" t="s">
        <v>84</v>
      </c>
      <c r="J126" t="s">
        <v>18</v>
      </c>
      <c r="K126" s="1">
        <v>43888</v>
      </c>
      <c r="L126" s="1">
        <v>43906</v>
      </c>
      <c r="M126" t="s">
        <v>19</v>
      </c>
      <c r="N126" t="s">
        <v>20</v>
      </c>
      <c r="O126" s="1">
        <v>26174</v>
      </c>
      <c r="P126" t="s">
        <v>547</v>
      </c>
      <c r="Q126" t="s">
        <v>369</v>
      </c>
      <c r="R126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126" s="32">
        <f ca="1">IF(Tabla1[[#This Row],[Cuenta Recolocación]]=1,(Tabla1[[#This Row],[Fecha recolocación]]-Tabla1[[#This Row],[Fecha desempleo]])/30,(TODAY()-Tabla1[[#This Row],[Fecha desempleo]])/30)</f>
        <v>10.033333333333333</v>
      </c>
      <c r="T126" s="32">
        <f>(Tabla1[[#This Row],[Fecha de entrada de outplacement]]-Tabla1[[#This Row],[Fecha desempleo]])/30</f>
        <v>0.6</v>
      </c>
      <c r="U126" s="3">
        <f ca="1">(TODAY()-Tabla1[[#This Row],[Fecha desempleo]])/30</f>
        <v>10.033333333333333</v>
      </c>
      <c r="V126">
        <f>IF(Tabla1[[#This Row],[Fecha recolocación]]&lt;&gt;"",1,0)</f>
        <v>0</v>
      </c>
      <c r="W126" s="16">
        <f ca="1">INT((TODAY()-Tabla1[[#This Row],[Fecha de Nacimiento]])/365.25)</f>
        <v>49</v>
      </c>
      <c r="X12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27" spans="1:24" x14ac:dyDescent="0.2">
      <c r="A127">
        <v>701251</v>
      </c>
      <c r="B127" t="s">
        <v>807</v>
      </c>
      <c r="C127" t="s">
        <v>80</v>
      </c>
      <c r="D127" t="s">
        <v>81</v>
      </c>
      <c r="E127" t="s">
        <v>82</v>
      </c>
      <c r="F127" t="s">
        <v>27</v>
      </c>
      <c r="G127" s="48">
        <v>44004.60833333333</v>
      </c>
      <c r="H127" t="s">
        <v>83</v>
      </c>
      <c r="I127" t="s">
        <v>84</v>
      </c>
      <c r="J127" t="s">
        <v>18</v>
      </c>
      <c r="K127" s="1">
        <v>43890</v>
      </c>
      <c r="L127" s="1">
        <v>43906</v>
      </c>
      <c r="M127" s="1">
        <v>43997</v>
      </c>
      <c r="N127" t="s">
        <v>20</v>
      </c>
      <c r="O127" s="1">
        <v>28282</v>
      </c>
      <c r="P127" t="s">
        <v>548</v>
      </c>
      <c r="Q127" t="s">
        <v>369</v>
      </c>
      <c r="R127" s="32">
        <f ca="1">IF(Tabla1[[#This Row],[Cuenta Recolocación]]=1,(Tabla1[[#This Row],[Fecha recolocación]]-Tabla1[[#This Row],[Fecha de entrada de outplacement]])/30,(TODAY()-Tabla1[[#This Row],[Fecha de entrada de outplacement]])/30)</f>
        <v>3.0333333333333332</v>
      </c>
      <c r="S127" s="32">
        <f ca="1">IF(Tabla1[[#This Row],[Cuenta Recolocación]]=1,(Tabla1[[#This Row],[Fecha recolocación]]-Tabla1[[#This Row],[Fecha desempleo]])/30,(TODAY()-Tabla1[[#This Row],[Fecha desempleo]])/30)</f>
        <v>3.5666666666666669</v>
      </c>
      <c r="T127" s="32">
        <f>(Tabla1[[#This Row],[Fecha de entrada de outplacement]]-Tabla1[[#This Row],[Fecha desempleo]])/30</f>
        <v>0.53333333333333333</v>
      </c>
      <c r="U127" s="3">
        <f ca="1">(TODAY()-Tabla1[[#This Row],[Fecha desempleo]])/30</f>
        <v>9.9666666666666668</v>
      </c>
      <c r="V127">
        <f>IF(Tabla1[[#This Row],[Fecha recolocación]]&lt;&gt;"",1,0)</f>
        <v>1</v>
      </c>
      <c r="W127" s="16">
        <f ca="1">INT((TODAY()-Tabla1[[#This Row],[Fecha de Nacimiento]])/365.25)</f>
        <v>43</v>
      </c>
      <c r="X12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28" spans="1:24" x14ac:dyDescent="0.2">
      <c r="A128">
        <v>701252</v>
      </c>
      <c r="B128" t="s">
        <v>808</v>
      </c>
      <c r="C128" t="s">
        <v>73</v>
      </c>
      <c r="D128" t="s">
        <v>281</v>
      </c>
      <c r="E128" t="s">
        <v>282</v>
      </c>
      <c r="F128" t="s">
        <v>568</v>
      </c>
      <c r="G128" s="48">
        <v>44014.623611111114</v>
      </c>
      <c r="H128" t="s">
        <v>106</v>
      </c>
      <c r="I128" t="s">
        <v>84</v>
      </c>
      <c r="J128" t="s">
        <v>18</v>
      </c>
      <c r="K128" s="1">
        <v>43893</v>
      </c>
      <c r="L128" s="1">
        <v>43906</v>
      </c>
      <c r="M128" t="s">
        <v>19</v>
      </c>
      <c r="N128" t="s">
        <v>20</v>
      </c>
      <c r="O128" s="1">
        <v>29599</v>
      </c>
      <c r="P128" t="s">
        <v>549</v>
      </c>
      <c r="Q128" t="s">
        <v>369</v>
      </c>
      <c r="R128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128" s="32">
        <f ca="1">IF(Tabla1[[#This Row],[Cuenta Recolocación]]=1,(Tabla1[[#This Row],[Fecha recolocación]]-Tabla1[[#This Row],[Fecha desempleo]])/30,(TODAY()-Tabla1[[#This Row],[Fecha desempleo]])/30)</f>
        <v>9.8666666666666671</v>
      </c>
      <c r="T128" s="32">
        <f>(Tabla1[[#This Row],[Fecha de entrada de outplacement]]-Tabla1[[#This Row],[Fecha desempleo]])/30</f>
        <v>0.43333333333333335</v>
      </c>
      <c r="U128" s="3">
        <f ca="1">(TODAY()-Tabla1[[#This Row],[Fecha desempleo]])/30</f>
        <v>9.8666666666666671</v>
      </c>
      <c r="V128">
        <f>IF(Tabla1[[#This Row],[Fecha recolocación]]&lt;&gt;"",1,0)</f>
        <v>0</v>
      </c>
      <c r="W128" s="16">
        <f ca="1">INT((TODAY()-Tabla1[[#This Row],[Fecha de Nacimiento]])/365.25)</f>
        <v>39</v>
      </c>
      <c r="X12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29" spans="1:24" x14ac:dyDescent="0.2">
      <c r="A129">
        <v>701301</v>
      </c>
      <c r="B129" t="s">
        <v>809</v>
      </c>
      <c r="C129" t="s">
        <v>37</v>
      </c>
      <c r="D129" t="s">
        <v>625</v>
      </c>
      <c r="E129" t="s">
        <v>414</v>
      </c>
      <c r="F129" t="s">
        <v>27</v>
      </c>
      <c r="G129" s="48">
        <v>44056.913194444445</v>
      </c>
      <c r="H129" t="s">
        <v>106</v>
      </c>
      <c r="I129" t="s">
        <v>405</v>
      </c>
      <c r="J129" t="s">
        <v>18</v>
      </c>
      <c r="K129" s="1">
        <v>43889</v>
      </c>
      <c r="L129" s="1">
        <v>43927</v>
      </c>
      <c r="M129" s="1">
        <v>44014</v>
      </c>
      <c r="N129" t="s">
        <v>20</v>
      </c>
      <c r="O129" s="1">
        <v>26686</v>
      </c>
      <c r="P129" t="s">
        <v>575</v>
      </c>
      <c r="Q129" t="s">
        <v>369</v>
      </c>
      <c r="R129" s="32">
        <f ca="1">IF(Tabla1[[#This Row],[Cuenta Recolocación]]=1,(Tabla1[[#This Row],[Fecha recolocación]]-Tabla1[[#This Row],[Fecha de entrada de outplacement]])/30,(TODAY()-Tabla1[[#This Row],[Fecha de entrada de outplacement]])/30)</f>
        <v>2.9</v>
      </c>
      <c r="S129" s="32">
        <f ca="1">IF(Tabla1[[#This Row],[Cuenta Recolocación]]=1,(Tabla1[[#This Row],[Fecha recolocación]]-Tabla1[[#This Row],[Fecha desempleo]])/30,(TODAY()-Tabla1[[#This Row],[Fecha desempleo]])/30)</f>
        <v>4.166666666666667</v>
      </c>
      <c r="T129" s="32">
        <f>(Tabla1[[#This Row],[Fecha de entrada de outplacement]]-Tabla1[[#This Row],[Fecha desempleo]])/30</f>
        <v>1.2666666666666666</v>
      </c>
      <c r="U129" s="3">
        <f ca="1">(TODAY()-Tabla1[[#This Row],[Fecha desempleo]])/30</f>
        <v>10</v>
      </c>
      <c r="V129">
        <f>IF(Tabla1[[#This Row],[Fecha recolocación]]&lt;&gt;"",1,0)</f>
        <v>1</v>
      </c>
      <c r="W129" s="16">
        <f ca="1">INT((TODAY()-Tabla1[[#This Row],[Fecha de Nacimiento]])/365.25)</f>
        <v>47</v>
      </c>
      <c r="X12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30" spans="1:24" x14ac:dyDescent="0.2">
      <c r="A130">
        <v>701351</v>
      </c>
      <c r="B130" t="s">
        <v>810</v>
      </c>
      <c r="C130" t="s">
        <v>21</v>
      </c>
      <c r="D130" t="s">
        <v>241</v>
      </c>
      <c r="E130" t="s">
        <v>334</v>
      </c>
      <c r="F130" t="s">
        <v>569</v>
      </c>
      <c r="G130" s="48">
        <v>44161.536805555559</v>
      </c>
      <c r="H130" t="s">
        <v>335</v>
      </c>
      <c r="I130" t="s">
        <v>84</v>
      </c>
      <c r="J130" t="s">
        <v>18</v>
      </c>
      <c r="K130" s="1">
        <v>43879</v>
      </c>
      <c r="L130" s="1">
        <v>43906</v>
      </c>
      <c r="M130" t="s">
        <v>19</v>
      </c>
      <c r="N130" t="s">
        <v>20</v>
      </c>
      <c r="O130" s="1">
        <v>25588</v>
      </c>
      <c r="P130" t="s">
        <v>550</v>
      </c>
      <c r="Q130" t="s">
        <v>369</v>
      </c>
      <c r="R130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130" s="32">
        <f ca="1">IF(Tabla1[[#This Row],[Cuenta Recolocación]]=1,(Tabla1[[#This Row],[Fecha recolocación]]-Tabla1[[#This Row],[Fecha desempleo]])/30,(TODAY()-Tabla1[[#This Row],[Fecha desempleo]])/30)</f>
        <v>10.333333333333334</v>
      </c>
      <c r="T130" s="32">
        <f>(Tabla1[[#This Row],[Fecha de entrada de outplacement]]-Tabla1[[#This Row],[Fecha desempleo]])/30</f>
        <v>0.9</v>
      </c>
      <c r="U130" s="3">
        <f ca="1">(TODAY()-Tabla1[[#This Row],[Fecha desempleo]])/30</f>
        <v>10.333333333333334</v>
      </c>
      <c r="V130" s="2">
        <f>IF(Tabla1[[#This Row],[Fecha recolocación]]&lt;&gt;"",1,0)</f>
        <v>0</v>
      </c>
      <c r="W130" s="16">
        <f ca="1">INT((TODAY()-Tabla1[[#This Row],[Fecha de Nacimiento]])/365.25)</f>
        <v>50</v>
      </c>
      <c r="X13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31" spans="1:24" x14ac:dyDescent="0.2">
      <c r="A131">
        <v>701451</v>
      </c>
      <c r="B131" t="s">
        <v>811</v>
      </c>
      <c r="C131" t="s">
        <v>288</v>
      </c>
      <c r="D131" t="s">
        <v>632</v>
      </c>
      <c r="E131" t="s">
        <v>406</v>
      </c>
      <c r="F131" t="s">
        <v>562</v>
      </c>
      <c r="G131" s="48">
        <v>44126.795138888891</v>
      </c>
      <c r="H131" t="s">
        <v>329</v>
      </c>
      <c r="I131" t="s">
        <v>405</v>
      </c>
      <c r="J131" t="s">
        <v>18</v>
      </c>
      <c r="K131" s="1">
        <v>43892</v>
      </c>
      <c r="L131" s="1">
        <v>43927</v>
      </c>
      <c r="M131" t="s">
        <v>19</v>
      </c>
      <c r="N131" t="s">
        <v>20</v>
      </c>
      <c r="O131" s="1">
        <v>23873</v>
      </c>
      <c r="P131" t="s">
        <v>576</v>
      </c>
      <c r="Q131" t="s">
        <v>369</v>
      </c>
      <c r="R131" s="32">
        <f ca="1">IF(Tabla1[[#This Row],[Cuenta Recolocación]]=1,(Tabla1[[#This Row],[Fecha recolocación]]-Tabla1[[#This Row],[Fecha de entrada de outplacement]])/30,(TODAY()-Tabla1[[#This Row],[Fecha de entrada de outplacement]])/30)</f>
        <v>8.7333333333333325</v>
      </c>
      <c r="S131" s="32">
        <f ca="1">IF(Tabla1[[#This Row],[Cuenta Recolocación]]=1,(Tabla1[[#This Row],[Fecha recolocación]]-Tabla1[[#This Row],[Fecha desempleo]])/30,(TODAY()-Tabla1[[#This Row],[Fecha desempleo]])/30)</f>
        <v>9.9</v>
      </c>
      <c r="T131" s="32">
        <f>(Tabla1[[#This Row],[Fecha de entrada de outplacement]]-Tabla1[[#This Row],[Fecha desempleo]])/30</f>
        <v>1.1666666666666667</v>
      </c>
      <c r="U131" s="3">
        <f ca="1">(TODAY()-Tabla1[[#This Row],[Fecha desempleo]])/30</f>
        <v>9.9</v>
      </c>
      <c r="V131">
        <f>IF(Tabla1[[#This Row],[Fecha recolocación]]&lt;&gt;"",1,0)</f>
        <v>0</v>
      </c>
      <c r="W131" s="16">
        <f ca="1">INT((TODAY()-Tabla1[[#This Row],[Fecha de Nacimiento]])/365.25)</f>
        <v>55</v>
      </c>
      <c r="X13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32" spans="1:24" x14ac:dyDescent="0.2">
      <c r="A132">
        <v>712551</v>
      </c>
      <c r="B132" t="s">
        <v>812</v>
      </c>
      <c r="C132" t="s">
        <v>244</v>
      </c>
      <c r="D132" t="s">
        <v>245</v>
      </c>
      <c r="E132" t="s">
        <v>413</v>
      </c>
      <c r="F132" t="s">
        <v>568</v>
      </c>
      <c r="G132" s="48">
        <v>44161.536111111112</v>
      </c>
      <c r="H132" t="s">
        <v>106</v>
      </c>
      <c r="I132" t="s">
        <v>84</v>
      </c>
      <c r="J132" t="s">
        <v>18</v>
      </c>
      <c r="K132" s="1">
        <v>43888</v>
      </c>
      <c r="L132" s="1">
        <v>43906</v>
      </c>
      <c r="M132" t="s">
        <v>19</v>
      </c>
      <c r="N132" t="s">
        <v>20</v>
      </c>
      <c r="O132" s="1">
        <v>25486</v>
      </c>
      <c r="P132" t="s">
        <v>551</v>
      </c>
      <c r="Q132" t="s">
        <v>369</v>
      </c>
      <c r="R132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132" s="32">
        <f ca="1">IF(Tabla1[[#This Row],[Cuenta Recolocación]]=1,(Tabla1[[#This Row],[Fecha recolocación]]-Tabla1[[#This Row],[Fecha desempleo]])/30,(TODAY()-Tabla1[[#This Row],[Fecha desempleo]])/30)</f>
        <v>10.033333333333333</v>
      </c>
      <c r="T132" s="32">
        <f>(Tabla1[[#This Row],[Fecha de entrada de outplacement]]-Tabla1[[#This Row],[Fecha desempleo]])/30</f>
        <v>0.6</v>
      </c>
      <c r="U132" s="3">
        <f ca="1">(TODAY()-Tabla1[[#This Row],[Fecha desempleo]])/30</f>
        <v>10.033333333333333</v>
      </c>
      <c r="V132">
        <f>IF(Tabla1[[#This Row],[Fecha recolocación]]&lt;&gt;"",1,0)</f>
        <v>0</v>
      </c>
      <c r="W132" s="16">
        <f ca="1">INT((TODAY()-Tabla1[[#This Row],[Fecha de Nacimiento]])/365.25)</f>
        <v>51</v>
      </c>
      <c r="X13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33" spans="1:24" x14ac:dyDescent="0.2">
      <c r="A133">
        <v>712701</v>
      </c>
      <c r="B133" t="s">
        <v>813</v>
      </c>
      <c r="C133" t="s">
        <v>586</v>
      </c>
      <c r="D133" t="s">
        <v>925</v>
      </c>
      <c r="E133" t="s">
        <v>587</v>
      </c>
      <c r="F133" t="s">
        <v>27</v>
      </c>
      <c r="G133" s="48">
        <v>44034.88958333333</v>
      </c>
      <c r="H133" t="s">
        <v>106</v>
      </c>
      <c r="I133" t="s">
        <v>588</v>
      </c>
      <c r="J133" t="s">
        <v>18</v>
      </c>
      <c r="K133" s="1">
        <v>43895</v>
      </c>
      <c r="L133" s="1">
        <v>43969</v>
      </c>
      <c r="M133" s="1">
        <v>44034</v>
      </c>
      <c r="N133" t="s">
        <v>20</v>
      </c>
      <c r="O133" s="1">
        <v>26854</v>
      </c>
      <c r="P133" t="s">
        <v>589</v>
      </c>
      <c r="Q133" t="s">
        <v>110</v>
      </c>
      <c r="R133" s="32">
        <f ca="1">IF(Tabla1[[#This Row],[Cuenta Recolocación]]=1,(Tabla1[[#This Row],[Fecha recolocación]]-Tabla1[[#This Row],[Fecha de entrada de outplacement]])/30,(TODAY()-Tabla1[[#This Row],[Fecha de entrada de outplacement]])/30)</f>
        <v>2.1666666666666665</v>
      </c>
      <c r="S133" s="32">
        <f ca="1">IF(Tabla1[[#This Row],[Cuenta Recolocación]]=1,(Tabla1[[#This Row],[Fecha recolocación]]-Tabla1[[#This Row],[Fecha desempleo]])/30,(TODAY()-Tabla1[[#This Row],[Fecha desempleo]])/30)</f>
        <v>4.6333333333333337</v>
      </c>
      <c r="T133" s="32">
        <f>(Tabla1[[#This Row],[Fecha de entrada de outplacement]]-Tabla1[[#This Row],[Fecha desempleo]])/30</f>
        <v>2.4666666666666668</v>
      </c>
      <c r="U133" s="3">
        <f ca="1">(TODAY()-Tabla1[[#This Row],[Fecha desempleo]])/30</f>
        <v>9.8000000000000007</v>
      </c>
      <c r="V133" s="2">
        <f>IF(Tabla1[[#This Row],[Fecha recolocación]]&lt;&gt;"",1,0)</f>
        <v>1</v>
      </c>
      <c r="W133" s="16">
        <f ca="1">INT((TODAY()-Tabla1[[#This Row],[Fecha de Nacimiento]])/365.25)</f>
        <v>47</v>
      </c>
      <c r="X13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34" spans="1:24" x14ac:dyDescent="0.2">
      <c r="A134">
        <v>716901</v>
      </c>
      <c r="B134" t="s">
        <v>814</v>
      </c>
      <c r="C134" t="s">
        <v>947</v>
      </c>
      <c r="D134" t="s">
        <v>948</v>
      </c>
      <c r="E134" t="s">
        <v>350</v>
      </c>
      <c r="F134" t="s">
        <v>15</v>
      </c>
      <c r="G134" s="48">
        <v>43969.711805555555</v>
      </c>
      <c r="H134" t="s">
        <v>47</v>
      </c>
      <c r="I134" t="s">
        <v>84</v>
      </c>
      <c r="J134" t="s">
        <v>18</v>
      </c>
      <c r="K134" s="1">
        <v>43900</v>
      </c>
      <c r="L134" s="1">
        <v>43906</v>
      </c>
      <c r="M134" t="s">
        <v>19</v>
      </c>
      <c r="N134" t="s">
        <v>20</v>
      </c>
      <c r="O134" s="1">
        <v>23817</v>
      </c>
      <c r="P134" t="s">
        <v>552</v>
      </c>
      <c r="Q134" t="s">
        <v>110</v>
      </c>
      <c r="R134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134" s="32">
        <f ca="1">IF(Tabla1[[#This Row],[Cuenta Recolocación]]=1,(Tabla1[[#This Row],[Fecha recolocación]]-Tabla1[[#This Row],[Fecha desempleo]])/30,(TODAY()-Tabla1[[#This Row],[Fecha desempleo]])/30)</f>
        <v>9.6333333333333329</v>
      </c>
      <c r="T134" s="32">
        <f>(Tabla1[[#This Row],[Fecha de entrada de outplacement]]-Tabla1[[#This Row],[Fecha desempleo]])/30</f>
        <v>0.2</v>
      </c>
      <c r="U134" s="3">
        <f ca="1">(TODAY()-Tabla1[[#This Row],[Fecha desempleo]])/30</f>
        <v>9.6333333333333329</v>
      </c>
      <c r="V134">
        <f>IF(Tabla1[[#This Row],[Fecha recolocación]]&lt;&gt;"",1,0)</f>
        <v>0</v>
      </c>
      <c r="W134" s="16">
        <f ca="1">INT((TODAY()-Tabla1[[#This Row],[Fecha de Nacimiento]])/365.25)</f>
        <v>55</v>
      </c>
      <c r="X13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35" spans="1:24" x14ac:dyDescent="0.2">
      <c r="A135">
        <v>726901</v>
      </c>
      <c r="B135" t="s">
        <v>815</v>
      </c>
      <c r="C135" t="s">
        <v>650</v>
      </c>
      <c r="D135" t="s">
        <v>651</v>
      </c>
      <c r="E135" t="s">
        <v>336</v>
      </c>
      <c r="F135" t="s">
        <v>568</v>
      </c>
      <c r="G135" s="48">
        <v>43985.061805555553</v>
      </c>
      <c r="H135" t="s">
        <v>337</v>
      </c>
      <c r="I135" t="s">
        <v>84</v>
      </c>
      <c r="J135" t="s">
        <v>28</v>
      </c>
      <c r="K135" s="1">
        <v>43689</v>
      </c>
      <c r="L135" s="1">
        <v>43906</v>
      </c>
      <c r="M135" t="s">
        <v>19</v>
      </c>
      <c r="N135" t="s">
        <v>20</v>
      </c>
      <c r="O135" s="1">
        <v>22910</v>
      </c>
      <c r="P135" t="s">
        <v>577</v>
      </c>
      <c r="Q135" t="s">
        <v>369</v>
      </c>
      <c r="R135" s="32">
        <f ca="1">IF(Tabla1[[#This Row],[Cuenta Recolocación]]=1,(Tabla1[[#This Row],[Fecha recolocación]]-Tabla1[[#This Row],[Fecha de entrada de outplacement]])/30,(TODAY()-Tabla1[[#This Row],[Fecha de entrada de outplacement]])/30)</f>
        <v>9.4333333333333336</v>
      </c>
      <c r="S135" s="32">
        <f ca="1">IF(Tabla1[[#This Row],[Cuenta Recolocación]]=1,(Tabla1[[#This Row],[Fecha recolocación]]-Tabla1[[#This Row],[Fecha desempleo]])/30,(TODAY()-Tabla1[[#This Row],[Fecha desempleo]])/30)</f>
        <v>16.666666666666668</v>
      </c>
      <c r="T135" s="32">
        <f>(Tabla1[[#This Row],[Fecha de entrada de outplacement]]-Tabla1[[#This Row],[Fecha desempleo]])/30</f>
        <v>7.2333333333333334</v>
      </c>
      <c r="U135" s="3">
        <f ca="1">(TODAY()-Tabla1[[#This Row],[Fecha desempleo]])/30</f>
        <v>16.666666666666668</v>
      </c>
      <c r="V135">
        <f>IF(Tabla1[[#This Row],[Fecha recolocación]]&lt;&gt;"",1,0)</f>
        <v>0</v>
      </c>
      <c r="W135" s="16">
        <f ca="1">INT((TODAY()-Tabla1[[#This Row],[Fecha de Nacimiento]])/365.25)</f>
        <v>58</v>
      </c>
      <c r="X13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36" spans="1:24" x14ac:dyDescent="0.2">
      <c r="A136">
        <v>736351</v>
      </c>
      <c r="B136" t="s">
        <v>816</v>
      </c>
      <c r="C136" t="s">
        <v>652</v>
      </c>
      <c r="D136" t="s">
        <v>653</v>
      </c>
      <c r="E136" t="s">
        <v>410</v>
      </c>
      <c r="F136" t="s">
        <v>562</v>
      </c>
      <c r="G136" s="48">
        <v>44021.68472222222</v>
      </c>
      <c r="H136" t="s">
        <v>47</v>
      </c>
      <c r="I136" t="s">
        <v>405</v>
      </c>
      <c r="J136" t="s">
        <v>18</v>
      </c>
      <c r="K136" s="1">
        <v>43871</v>
      </c>
      <c r="L136" s="1">
        <v>43927</v>
      </c>
      <c r="M136" t="s">
        <v>19</v>
      </c>
      <c r="N136" t="s">
        <v>20</v>
      </c>
      <c r="O136" s="1">
        <v>26554</v>
      </c>
      <c r="P136" t="s">
        <v>578</v>
      </c>
      <c r="Q136" t="s">
        <v>369</v>
      </c>
      <c r="R136" s="32">
        <f ca="1">IF(Tabla1[[#This Row],[Cuenta Recolocación]]=1,(Tabla1[[#This Row],[Fecha recolocación]]-Tabla1[[#This Row],[Fecha de entrada de outplacement]])/30,(TODAY()-Tabla1[[#This Row],[Fecha de entrada de outplacement]])/30)</f>
        <v>8.7333333333333325</v>
      </c>
      <c r="S136" s="32">
        <f ca="1">IF(Tabla1[[#This Row],[Cuenta Recolocación]]=1,(Tabla1[[#This Row],[Fecha recolocación]]-Tabla1[[#This Row],[Fecha desempleo]])/30,(TODAY()-Tabla1[[#This Row],[Fecha desempleo]])/30)</f>
        <v>10.6</v>
      </c>
      <c r="T136" s="32">
        <f>(Tabla1[[#This Row],[Fecha de entrada de outplacement]]-Tabla1[[#This Row],[Fecha desempleo]])/30</f>
        <v>1.8666666666666667</v>
      </c>
      <c r="U136" s="3">
        <f ca="1">(TODAY()-Tabla1[[#This Row],[Fecha desempleo]])/30</f>
        <v>10.6</v>
      </c>
      <c r="V136">
        <f>IF(Tabla1[[#This Row],[Fecha recolocación]]&lt;&gt;"",1,0)</f>
        <v>0</v>
      </c>
      <c r="W136" s="16">
        <f ca="1">INT((TODAY()-Tabla1[[#This Row],[Fecha de Nacimiento]])/365.25)</f>
        <v>48</v>
      </c>
      <c r="X13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37" spans="1:24" x14ac:dyDescent="0.2">
      <c r="A137">
        <v>777501</v>
      </c>
      <c r="B137" t="s">
        <v>817</v>
      </c>
      <c r="C137" t="s">
        <v>918</v>
      </c>
      <c r="D137" t="s">
        <v>419</v>
      </c>
      <c r="E137" t="s">
        <v>420</v>
      </c>
      <c r="F137" t="s">
        <v>562</v>
      </c>
      <c r="G137" s="48">
        <v>44008.765277777777</v>
      </c>
      <c r="H137" t="s">
        <v>47</v>
      </c>
      <c r="I137" t="s">
        <v>405</v>
      </c>
      <c r="J137" t="s">
        <v>18</v>
      </c>
      <c r="K137" s="1">
        <v>43921</v>
      </c>
      <c r="L137" s="1">
        <v>43927</v>
      </c>
      <c r="M137" t="s">
        <v>19</v>
      </c>
      <c r="N137" t="s">
        <v>20</v>
      </c>
      <c r="O137" s="1">
        <v>28119</v>
      </c>
      <c r="P137" t="s">
        <v>579</v>
      </c>
      <c r="Q137" t="s">
        <v>369</v>
      </c>
      <c r="R137" s="32">
        <f ca="1">IF(Tabla1[[#This Row],[Cuenta Recolocación]]=1,(Tabla1[[#This Row],[Fecha recolocación]]-Tabla1[[#This Row],[Fecha de entrada de outplacement]])/30,(TODAY()-Tabla1[[#This Row],[Fecha de entrada de outplacement]])/30)</f>
        <v>8.7333333333333325</v>
      </c>
      <c r="S137" s="32">
        <f ca="1">IF(Tabla1[[#This Row],[Cuenta Recolocación]]=1,(Tabla1[[#This Row],[Fecha recolocación]]-Tabla1[[#This Row],[Fecha desempleo]])/30,(TODAY()-Tabla1[[#This Row],[Fecha desempleo]])/30)</f>
        <v>8.9333333333333336</v>
      </c>
      <c r="T137" s="32">
        <f>(Tabla1[[#This Row],[Fecha de entrada de outplacement]]-Tabla1[[#This Row],[Fecha desempleo]])/30</f>
        <v>0.2</v>
      </c>
      <c r="U137" s="3">
        <f ca="1">(TODAY()-Tabla1[[#This Row],[Fecha desempleo]])/30</f>
        <v>8.9333333333333336</v>
      </c>
      <c r="V137">
        <f>IF(Tabla1[[#This Row],[Fecha recolocación]]&lt;&gt;"",1,0)</f>
        <v>0</v>
      </c>
      <c r="W137" s="16">
        <f ca="1">INT((TODAY()-Tabla1[[#This Row],[Fecha de Nacimiento]])/365.25)</f>
        <v>43</v>
      </c>
      <c r="X13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38" spans="1:24" x14ac:dyDescent="0.2">
      <c r="A138">
        <v>777551</v>
      </c>
      <c r="B138" t="s">
        <v>818</v>
      </c>
      <c r="C138" t="s">
        <v>411</v>
      </c>
      <c r="D138" t="s">
        <v>634</v>
      </c>
      <c r="E138" t="s">
        <v>412</v>
      </c>
      <c r="F138" t="s">
        <v>27</v>
      </c>
      <c r="G138" s="48">
        <v>44070.724305555559</v>
      </c>
      <c r="H138" t="s">
        <v>47</v>
      </c>
      <c r="I138" t="s">
        <v>405</v>
      </c>
      <c r="J138" t="s">
        <v>18</v>
      </c>
      <c r="K138" s="1">
        <v>43861</v>
      </c>
      <c r="L138" s="1">
        <v>43927</v>
      </c>
      <c r="M138" s="1">
        <v>44075</v>
      </c>
      <c r="N138" t="s">
        <v>20</v>
      </c>
      <c r="O138" s="1">
        <v>28492</v>
      </c>
      <c r="P138" t="s">
        <v>580</v>
      </c>
      <c r="Q138" t="s">
        <v>369</v>
      </c>
      <c r="R138" s="32">
        <f ca="1">IF(Tabla1[[#This Row],[Cuenta Recolocación]]=1,(Tabla1[[#This Row],[Fecha recolocación]]-Tabla1[[#This Row],[Fecha de entrada de outplacement]])/30,(TODAY()-Tabla1[[#This Row],[Fecha de entrada de outplacement]])/30)</f>
        <v>4.9333333333333336</v>
      </c>
      <c r="S138" s="32">
        <f ca="1">IF(Tabla1[[#This Row],[Cuenta Recolocación]]=1,(Tabla1[[#This Row],[Fecha recolocación]]-Tabla1[[#This Row],[Fecha desempleo]])/30,(TODAY()-Tabla1[[#This Row],[Fecha desempleo]])/30)</f>
        <v>7.1333333333333337</v>
      </c>
      <c r="T138" s="32">
        <f>(Tabla1[[#This Row],[Fecha de entrada de outplacement]]-Tabla1[[#This Row],[Fecha desempleo]])/30</f>
        <v>2.2000000000000002</v>
      </c>
      <c r="U138" s="3">
        <f ca="1">(TODAY()-Tabla1[[#This Row],[Fecha desempleo]])/30</f>
        <v>10.933333333333334</v>
      </c>
      <c r="V138">
        <f>IF(Tabla1[[#This Row],[Fecha recolocación]]&lt;&gt;"",1,0)</f>
        <v>1</v>
      </c>
      <c r="W138" s="16">
        <f ca="1">INT((TODAY()-Tabla1[[#This Row],[Fecha de Nacimiento]])/365.25)</f>
        <v>42</v>
      </c>
      <c r="X13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39" spans="1:24" x14ac:dyDescent="0.2">
      <c r="A139">
        <v>777651</v>
      </c>
      <c r="B139" t="s">
        <v>819</v>
      </c>
      <c r="C139" t="s">
        <v>421</v>
      </c>
      <c r="D139" t="s">
        <v>422</v>
      </c>
      <c r="E139" t="s">
        <v>423</v>
      </c>
      <c r="F139" t="s">
        <v>569</v>
      </c>
      <c r="G139" s="48">
        <v>44049.563194444447</v>
      </c>
      <c r="H139" t="s">
        <v>47</v>
      </c>
      <c r="I139" t="s">
        <v>405</v>
      </c>
      <c r="J139" t="s">
        <v>18</v>
      </c>
      <c r="K139" s="1">
        <v>43867</v>
      </c>
      <c r="L139" s="1">
        <v>43927</v>
      </c>
      <c r="M139" t="s">
        <v>19</v>
      </c>
      <c r="N139" t="s">
        <v>20</v>
      </c>
      <c r="O139" s="1">
        <v>26721</v>
      </c>
      <c r="P139" t="s">
        <v>581</v>
      </c>
      <c r="Q139" t="s">
        <v>369</v>
      </c>
      <c r="R139" s="32">
        <f ca="1">IF(Tabla1[[#This Row],[Cuenta Recolocación]]=1,(Tabla1[[#This Row],[Fecha recolocación]]-Tabla1[[#This Row],[Fecha de entrada de outplacement]])/30,(TODAY()-Tabla1[[#This Row],[Fecha de entrada de outplacement]])/30)</f>
        <v>8.7333333333333325</v>
      </c>
      <c r="S139" s="32">
        <f ca="1">IF(Tabla1[[#This Row],[Cuenta Recolocación]]=1,(Tabla1[[#This Row],[Fecha recolocación]]-Tabla1[[#This Row],[Fecha desempleo]])/30,(TODAY()-Tabla1[[#This Row],[Fecha desempleo]])/30)</f>
        <v>10.733333333333333</v>
      </c>
      <c r="T139" s="32">
        <f>(Tabla1[[#This Row],[Fecha de entrada de outplacement]]-Tabla1[[#This Row],[Fecha desempleo]])/30</f>
        <v>2</v>
      </c>
      <c r="U139" s="3">
        <f ca="1">(TODAY()-Tabla1[[#This Row],[Fecha desempleo]])/30</f>
        <v>10.733333333333333</v>
      </c>
      <c r="V139">
        <f>IF(Tabla1[[#This Row],[Fecha recolocación]]&lt;&gt;"",1,0)</f>
        <v>0</v>
      </c>
      <c r="W139" s="16">
        <f ca="1">INT((TODAY()-Tabla1[[#This Row],[Fecha de Nacimiento]])/365.25)</f>
        <v>47</v>
      </c>
      <c r="X13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40" spans="1:24" x14ac:dyDescent="0.2">
      <c r="A140">
        <v>783801</v>
      </c>
      <c r="B140" t="s">
        <v>820</v>
      </c>
      <c r="C140" t="s">
        <v>198</v>
      </c>
      <c r="D140" t="s">
        <v>426</v>
      </c>
      <c r="E140" t="s">
        <v>427</v>
      </c>
      <c r="F140" t="s">
        <v>569</v>
      </c>
      <c r="G140" s="48">
        <v>43985.063194444447</v>
      </c>
      <c r="H140" t="s">
        <v>47</v>
      </c>
      <c r="I140" t="s">
        <v>405</v>
      </c>
      <c r="J140" t="s">
        <v>18</v>
      </c>
      <c r="K140" s="1">
        <v>43861</v>
      </c>
      <c r="L140" s="1">
        <v>43927</v>
      </c>
      <c r="M140" t="s">
        <v>19</v>
      </c>
      <c r="N140" t="s">
        <v>20</v>
      </c>
      <c r="O140" s="1">
        <v>21005</v>
      </c>
      <c r="P140" t="s">
        <v>582</v>
      </c>
      <c r="Q140" t="s">
        <v>369</v>
      </c>
      <c r="R140" s="32">
        <f ca="1">IF(Tabla1[[#This Row],[Cuenta Recolocación]]=1,(Tabla1[[#This Row],[Fecha recolocación]]-Tabla1[[#This Row],[Fecha de entrada de outplacement]])/30,(TODAY()-Tabla1[[#This Row],[Fecha de entrada de outplacement]])/30)</f>
        <v>8.7333333333333325</v>
      </c>
      <c r="S140" s="32">
        <f ca="1">IF(Tabla1[[#This Row],[Cuenta Recolocación]]=1,(Tabla1[[#This Row],[Fecha recolocación]]-Tabla1[[#This Row],[Fecha desempleo]])/30,(TODAY()-Tabla1[[#This Row],[Fecha desempleo]])/30)</f>
        <v>10.933333333333334</v>
      </c>
      <c r="T140" s="32">
        <f>(Tabla1[[#This Row],[Fecha de entrada de outplacement]]-Tabla1[[#This Row],[Fecha desempleo]])/30</f>
        <v>2.2000000000000002</v>
      </c>
      <c r="U140" s="3">
        <f ca="1">(TODAY()-Tabla1[[#This Row],[Fecha desempleo]])/30</f>
        <v>10.933333333333334</v>
      </c>
      <c r="V140" s="2">
        <f>IF(Tabla1[[#This Row],[Fecha recolocación]]&lt;&gt;"",1,0)</f>
        <v>0</v>
      </c>
      <c r="W140" s="16">
        <f ca="1">INT((TODAY()-Tabla1[[#This Row],[Fecha de Nacimiento]])/365.25)</f>
        <v>63</v>
      </c>
      <c r="X14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41" spans="1:24" x14ac:dyDescent="0.2">
      <c r="A141">
        <v>795451</v>
      </c>
      <c r="B141" t="s">
        <v>821</v>
      </c>
      <c r="C141" t="s">
        <v>557</v>
      </c>
      <c r="D141" t="s">
        <v>558</v>
      </c>
      <c r="E141" t="s">
        <v>559</v>
      </c>
      <c r="F141" t="s">
        <v>27</v>
      </c>
      <c r="G141" s="48">
        <v>43966.613194444442</v>
      </c>
      <c r="H141" t="s">
        <v>418</v>
      </c>
      <c r="I141" t="s">
        <v>405</v>
      </c>
      <c r="J141" t="s">
        <v>18</v>
      </c>
      <c r="K141" s="1">
        <v>43921</v>
      </c>
      <c r="L141" s="1">
        <v>43955</v>
      </c>
      <c r="M141" s="1">
        <v>43969</v>
      </c>
      <c r="N141" t="s">
        <v>20</v>
      </c>
      <c r="O141" s="1">
        <v>26403</v>
      </c>
      <c r="P141" t="s">
        <v>560</v>
      </c>
      <c r="Q141" t="s">
        <v>369</v>
      </c>
      <c r="R141" s="32">
        <f ca="1">IF(Tabla1[[#This Row],[Cuenta Recolocación]]=1,(Tabla1[[#This Row],[Fecha recolocación]]-Tabla1[[#This Row],[Fecha de entrada de outplacement]])/30,(TODAY()-Tabla1[[#This Row],[Fecha de entrada de outplacement]])/30)</f>
        <v>0.46666666666666667</v>
      </c>
      <c r="S141" s="32">
        <f ca="1">IF(Tabla1[[#This Row],[Cuenta Recolocación]]=1,(Tabla1[[#This Row],[Fecha recolocación]]-Tabla1[[#This Row],[Fecha desempleo]])/30,(TODAY()-Tabla1[[#This Row],[Fecha desempleo]])/30)</f>
        <v>1.6</v>
      </c>
      <c r="T141" s="32">
        <f>(Tabla1[[#This Row],[Fecha de entrada de outplacement]]-Tabla1[[#This Row],[Fecha desempleo]])/30</f>
        <v>1.1333333333333333</v>
      </c>
      <c r="U141" s="3">
        <f ca="1">(TODAY()-Tabla1[[#This Row],[Fecha desempleo]])/30</f>
        <v>8.9333333333333336</v>
      </c>
      <c r="V141" s="2">
        <f>IF(Tabla1[[#This Row],[Fecha recolocación]]&lt;&gt;"",1,0)</f>
        <v>1</v>
      </c>
      <c r="W141" s="16">
        <f ca="1">INT((TODAY()-Tabla1[[#This Row],[Fecha de Nacimiento]])/365.25)</f>
        <v>48</v>
      </c>
      <c r="X14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42" spans="1:24" x14ac:dyDescent="0.2">
      <c r="A142">
        <v>882151</v>
      </c>
      <c r="B142" t="s">
        <v>822</v>
      </c>
      <c r="C142" t="s">
        <v>626</v>
      </c>
      <c r="D142" t="s">
        <v>926</v>
      </c>
      <c r="E142" t="s">
        <v>590</v>
      </c>
      <c r="F142" t="s">
        <v>27</v>
      </c>
      <c r="G142" s="48">
        <v>44098.54583333333</v>
      </c>
      <c r="H142" t="s">
        <v>981</v>
      </c>
      <c r="I142" t="s">
        <v>588</v>
      </c>
      <c r="J142" t="s">
        <v>18</v>
      </c>
      <c r="K142" s="1">
        <v>43959</v>
      </c>
      <c r="L142" s="1">
        <v>43969</v>
      </c>
      <c r="M142" s="1">
        <v>44105</v>
      </c>
      <c r="N142" t="s">
        <v>20</v>
      </c>
      <c r="O142" s="1">
        <v>29721</v>
      </c>
      <c r="P142" t="s">
        <v>591</v>
      </c>
      <c r="Q142" t="s">
        <v>110</v>
      </c>
      <c r="R142" s="32">
        <f ca="1">IF(Tabla1[[#This Row],[Cuenta Recolocación]]=1,(Tabla1[[#This Row],[Fecha recolocación]]-Tabla1[[#This Row],[Fecha de entrada de outplacement]])/30,(TODAY()-Tabla1[[#This Row],[Fecha de entrada de outplacement]])/30)</f>
        <v>4.5333333333333332</v>
      </c>
      <c r="S142" s="32">
        <f ca="1">IF(Tabla1[[#This Row],[Cuenta Recolocación]]=1,(Tabla1[[#This Row],[Fecha recolocación]]-Tabla1[[#This Row],[Fecha desempleo]])/30,(TODAY()-Tabla1[[#This Row],[Fecha desempleo]])/30)</f>
        <v>4.8666666666666663</v>
      </c>
      <c r="T142" s="32">
        <f>(Tabla1[[#This Row],[Fecha de entrada de outplacement]]-Tabla1[[#This Row],[Fecha desempleo]])/30</f>
        <v>0.33333333333333331</v>
      </c>
      <c r="U142" s="3">
        <f ca="1">(TODAY()-Tabla1[[#This Row],[Fecha desempleo]])/30</f>
        <v>7.666666666666667</v>
      </c>
      <c r="V142" s="2">
        <f>IF(Tabla1[[#This Row],[Fecha recolocación]]&lt;&gt;"",1,0)</f>
        <v>1</v>
      </c>
      <c r="W142" s="16">
        <f ca="1">INT((TODAY()-Tabla1[[#This Row],[Fecha de Nacimiento]])/365.25)</f>
        <v>39</v>
      </c>
      <c r="X14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43" spans="1:24" x14ac:dyDescent="0.2">
      <c r="A143">
        <v>953151</v>
      </c>
      <c r="B143" t="s">
        <v>823</v>
      </c>
      <c r="C143" t="s">
        <v>592</v>
      </c>
      <c r="D143" t="s">
        <v>627</v>
      </c>
      <c r="E143" t="s">
        <v>593</v>
      </c>
      <c r="F143" t="s">
        <v>27</v>
      </c>
      <c r="G143" s="48">
        <v>44126.570833333331</v>
      </c>
      <c r="H143" t="s">
        <v>981</v>
      </c>
      <c r="I143" t="s">
        <v>588</v>
      </c>
      <c r="J143" t="s">
        <v>18</v>
      </c>
      <c r="K143" s="1">
        <v>43959</v>
      </c>
      <c r="L143" s="1">
        <v>43969</v>
      </c>
      <c r="M143" s="1">
        <v>44126</v>
      </c>
      <c r="N143" t="s">
        <v>20</v>
      </c>
      <c r="O143" s="1">
        <v>28896</v>
      </c>
      <c r="P143" t="s">
        <v>594</v>
      </c>
      <c r="Q143" t="s">
        <v>110</v>
      </c>
      <c r="R143" s="32">
        <f ca="1">IF(Tabla1[[#This Row],[Cuenta Recolocación]]=1,(Tabla1[[#This Row],[Fecha recolocación]]-Tabla1[[#This Row],[Fecha de entrada de outplacement]])/30,(TODAY()-Tabla1[[#This Row],[Fecha de entrada de outplacement]])/30)</f>
        <v>5.2333333333333334</v>
      </c>
      <c r="S143" s="32">
        <f ca="1">IF(Tabla1[[#This Row],[Cuenta Recolocación]]=1,(Tabla1[[#This Row],[Fecha recolocación]]-Tabla1[[#This Row],[Fecha desempleo]])/30,(TODAY()-Tabla1[[#This Row],[Fecha desempleo]])/30)</f>
        <v>5.5666666666666664</v>
      </c>
      <c r="T143" s="32">
        <f>(Tabla1[[#This Row],[Fecha de entrada de outplacement]]-Tabla1[[#This Row],[Fecha desempleo]])/30</f>
        <v>0.33333333333333331</v>
      </c>
      <c r="U143" s="3">
        <f ca="1">(TODAY()-Tabla1[[#This Row],[Fecha desempleo]])/30</f>
        <v>7.666666666666667</v>
      </c>
      <c r="V143" s="2">
        <f>IF(Tabla1[[#This Row],[Fecha recolocación]]&lt;&gt;"",1,0)</f>
        <v>1</v>
      </c>
      <c r="W143" s="16">
        <f ca="1">INT((TODAY()-Tabla1[[#This Row],[Fecha de Nacimiento]])/365.25)</f>
        <v>41</v>
      </c>
      <c r="X14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44" spans="1:24" x14ac:dyDescent="0.2">
      <c r="A144">
        <v>954601</v>
      </c>
      <c r="B144" t="s">
        <v>824</v>
      </c>
      <c r="C144" t="s">
        <v>628</v>
      </c>
      <c r="D144" t="s">
        <v>629</v>
      </c>
      <c r="E144" t="s">
        <v>595</v>
      </c>
      <c r="F144" t="s">
        <v>27</v>
      </c>
      <c r="G144" s="48">
        <v>44084.813888888886</v>
      </c>
      <c r="H144" t="s">
        <v>981</v>
      </c>
      <c r="I144" t="s">
        <v>588</v>
      </c>
      <c r="J144" t="s">
        <v>18</v>
      </c>
      <c r="K144" s="1">
        <v>43963</v>
      </c>
      <c r="L144" s="1">
        <v>43969</v>
      </c>
      <c r="M144" s="1">
        <v>44083</v>
      </c>
      <c r="N144" t="s">
        <v>20</v>
      </c>
      <c r="O144" s="1">
        <v>27611</v>
      </c>
      <c r="P144" t="s">
        <v>596</v>
      </c>
      <c r="Q144" t="s">
        <v>110</v>
      </c>
      <c r="R144" s="32">
        <f ca="1">IF(Tabla1[[#This Row],[Cuenta Recolocación]]=1,(Tabla1[[#This Row],[Fecha recolocación]]-Tabla1[[#This Row],[Fecha de entrada de outplacement]])/30,(TODAY()-Tabla1[[#This Row],[Fecha de entrada de outplacement]])/30)</f>
        <v>3.8</v>
      </c>
      <c r="S144" s="32">
        <f ca="1">IF(Tabla1[[#This Row],[Cuenta Recolocación]]=1,(Tabla1[[#This Row],[Fecha recolocación]]-Tabla1[[#This Row],[Fecha desempleo]])/30,(TODAY()-Tabla1[[#This Row],[Fecha desempleo]])/30)</f>
        <v>4</v>
      </c>
      <c r="T144" s="32">
        <f>(Tabla1[[#This Row],[Fecha de entrada de outplacement]]-Tabla1[[#This Row],[Fecha desempleo]])/30</f>
        <v>0.2</v>
      </c>
      <c r="U144" s="3">
        <f ca="1">(TODAY()-Tabla1[[#This Row],[Fecha desempleo]])/30</f>
        <v>7.5333333333333332</v>
      </c>
      <c r="V144" s="2">
        <f>IF(Tabla1[[#This Row],[Fecha recolocación]]&lt;&gt;"",1,0)</f>
        <v>1</v>
      </c>
      <c r="W144" s="16">
        <f ca="1">INT((TODAY()-Tabla1[[#This Row],[Fecha de Nacimiento]])/365.25)</f>
        <v>45</v>
      </c>
      <c r="X14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45" spans="1:24" x14ac:dyDescent="0.2">
      <c r="A145">
        <v>965851</v>
      </c>
      <c r="B145" t="s">
        <v>825</v>
      </c>
      <c r="C145" t="s">
        <v>143</v>
      </c>
      <c r="D145" t="s">
        <v>132</v>
      </c>
      <c r="E145" t="s">
        <v>597</v>
      </c>
      <c r="F145" t="s">
        <v>562</v>
      </c>
      <c r="G145" s="48">
        <v>44133.768055555556</v>
      </c>
      <c r="H145" t="s">
        <v>329</v>
      </c>
      <c r="I145" t="s">
        <v>588</v>
      </c>
      <c r="J145" t="s">
        <v>18</v>
      </c>
      <c r="K145" s="1">
        <v>43951</v>
      </c>
      <c r="L145" s="1">
        <v>43969</v>
      </c>
      <c r="M145" t="s">
        <v>19</v>
      </c>
      <c r="N145" t="s">
        <v>20</v>
      </c>
      <c r="O145" s="1">
        <v>23238</v>
      </c>
      <c r="P145" t="s">
        <v>598</v>
      </c>
      <c r="Q145" t="s">
        <v>369</v>
      </c>
      <c r="R145" s="32">
        <f ca="1">IF(Tabla1[[#This Row],[Cuenta Recolocación]]=1,(Tabla1[[#This Row],[Fecha recolocación]]-Tabla1[[#This Row],[Fecha de entrada de outplacement]])/30,(TODAY()-Tabla1[[#This Row],[Fecha de entrada de outplacement]])/30)</f>
        <v>7.333333333333333</v>
      </c>
      <c r="S145" s="32">
        <f ca="1">IF(Tabla1[[#This Row],[Cuenta Recolocación]]=1,(Tabla1[[#This Row],[Fecha recolocación]]-Tabla1[[#This Row],[Fecha desempleo]])/30,(TODAY()-Tabla1[[#This Row],[Fecha desempleo]])/30)</f>
        <v>7.9333333333333336</v>
      </c>
      <c r="T145" s="32">
        <f>(Tabla1[[#This Row],[Fecha de entrada de outplacement]]-Tabla1[[#This Row],[Fecha desempleo]])/30</f>
        <v>0.6</v>
      </c>
      <c r="U145" s="3">
        <f ca="1">(TODAY()-Tabla1[[#This Row],[Fecha desempleo]])/30</f>
        <v>7.9333333333333336</v>
      </c>
      <c r="V145" s="2">
        <f>IF(Tabla1[[#This Row],[Fecha recolocación]]&lt;&gt;"",1,0)</f>
        <v>0</v>
      </c>
      <c r="W145" s="16">
        <f ca="1">INT((TODAY()-Tabla1[[#This Row],[Fecha de Nacimiento]])/365.25)</f>
        <v>57</v>
      </c>
      <c r="X14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46" spans="1:24" x14ac:dyDescent="0.2">
      <c r="A146">
        <v>968601</v>
      </c>
      <c r="B146" t="s">
        <v>930</v>
      </c>
      <c r="C146" t="s">
        <v>931</v>
      </c>
      <c r="D146" t="s">
        <v>932</v>
      </c>
      <c r="E146" t="s">
        <v>933</v>
      </c>
      <c r="F146" t="s">
        <v>568</v>
      </c>
      <c r="G146" s="48">
        <v>44111.586111111108</v>
      </c>
      <c r="H146" t="s">
        <v>873</v>
      </c>
      <c r="I146" t="s">
        <v>934</v>
      </c>
      <c r="J146" t="s">
        <v>18</v>
      </c>
      <c r="K146" s="1">
        <v>44074</v>
      </c>
      <c r="L146" s="1">
        <v>44095</v>
      </c>
      <c r="M146" t="s">
        <v>19</v>
      </c>
      <c r="N146" t="s">
        <v>20</v>
      </c>
      <c r="O146" s="1">
        <v>25632</v>
      </c>
      <c r="P146" t="s">
        <v>935</v>
      </c>
      <c r="Q146" t="s">
        <v>110</v>
      </c>
      <c r="R146" s="32">
        <f ca="1">IF(Tabla1[[#This Row],[Cuenta Recolocación]]=1,(Tabla1[[#This Row],[Fecha recolocación]]-Tabla1[[#This Row],[Fecha de entrada de outplacement]])/30,(TODAY()-Tabla1[[#This Row],[Fecha de entrada de outplacement]])/30)</f>
        <v>3.1333333333333333</v>
      </c>
      <c r="S146" s="32">
        <f ca="1">IF(Tabla1[[#This Row],[Cuenta Recolocación]]=1,(Tabla1[[#This Row],[Fecha recolocación]]-Tabla1[[#This Row],[Fecha desempleo]])/30,(TODAY()-Tabla1[[#This Row],[Fecha desempleo]])/30)</f>
        <v>3.8333333333333335</v>
      </c>
      <c r="T146" s="32">
        <f>(Tabla1[[#This Row],[Fecha de entrada de outplacement]]-Tabla1[[#This Row],[Fecha desempleo]])/30</f>
        <v>0.7</v>
      </c>
      <c r="U146" s="3">
        <f ca="1">(TODAY()-Tabla1[[#This Row],[Fecha desempleo]])/30</f>
        <v>3.8333333333333335</v>
      </c>
      <c r="V146" s="2">
        <f>IF(Tabla1[[#This Row],[Fecha recolocación]]&lt;&gt;"",1,0)</f>
        <v>0</v>
      </c>
      <c r="W146" s="16">
        <f ca="1">INT((TODAY()-Tabla1[[#This Row],[Fecha de Nacimiento]])/365.25)</f>
        <v>50</v>
      </c>
      <c r="X14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47" spans="1:24" x14ac:dyDescent="0.2">
      <c r="A147">
        <v>979501</v>
      </c>
      <c r="B147" t="s">
        <v>826</v>
      </c>
      <c r="C147" t="s">
        <v>90</v>
      </c>
      <c r="D147" t="s">
        <v>643</v>
      </c>
      <c r="E147" t="s">
        <v>644</v>
      </c>
      <c r="F147" t="s">
        <v>568</v>
      </c>
      <c r="G147" s="48">
        <v>44021.659722222219</v>
      </c>
      <c r="H147" t="s">
        <v>645</v>
      </c>
      <c r="I147" t="s">
        <v>588</v>
      </c>
      <c r="J147" t="s">
        <v>18</v>
      </c>
      <c r="K147" s="1">
        <v>43982</v>
      </c>
      <c r="L147" s="1">
        <v>43969</v>
      </c>
      <c r="M147" t="s">
        <v>19</v>
      </c>
      <c r="N147" t="s">
        <v>20</v>
      </c>
      <c r="O147" s="1">
        <v>22710</v>
      </c>
      <c r="P147" t="s">
        <v>927</v>
      </c>
      <c r="Q147" t="s">
        <v>369</v>
      </c>
      <c r="R147" s="32">
        <f ca="1">IF(Tabla1[[#This Row],[Cuenta Recolocación]]=1,(Tabla1[[#This Row],[Fecha recolocación]]-Tabla1[[#This Row],[Fecha de entrada de outplacement]])/30,(TODAY()-Tabla1[[#This Row],[Fecha de entrada de outplacement]])/30)</f>
        <v>7.333333333333333</v>
      </c>
      <c r="S147" s="32">
        <f ca="1">IF(Tabla1[[#This Row],[Cuenta Recolocación]]=1,(Tabla1[[#This Row],[Fecha recolocación]]-Tabla1[[#This Row],[Fecha desempleo]])/30,(TODAY()-Tabla1[[#This Row],[Fecha desempleo]])/30)</f>
        <v>6.9</v>
      </c>
      <c r="T147" s="32">
        <f>(Tabla1[[#This Row],[Fecha de entrada de outplacement]]-Tabla1[[#This Row],[Fecha desempleo]])/30</f>
        <v>-0.43333333333333335</v>
      </c>
      <c r="U147" s="3">
        <f ca="1">(TODAY()-Tabla1[[#This Row],[Fecha desempleo]])/30</f>
        <v>6.9</v>
      </c>
      <c r="V147" s="2">
        <f>IF(Tabla1[[#This Row],[Fecha recolocación]]&lt;&gt;"",1,0)</f>
        <v>0</v>
      </c>
      <c r="W147" s="16">
        <f ca="1">INT((TODAY()-Tabla1[[#This Row],[Fecha de Nacimiento]])/365.25)</f>
        <v>58</v>
      </c>
      <c r="X14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48" spans="1:24" x14ac:dyDescent="0.2">
      <c r="A148">
        <v>988251</v>
      </c>
      <c r="B148" t="s">
        <v>827</v>
      </c>
      <c r="C148" t="s">
        <v>654</v>
      </c>
      <c r="D148" t="s">
        <v>655</v>
      </c>
      <c r="E148" t="s">
        <v>656</v>
      </c>
      <c r="F148" t="s">
        <v>27</v>
      </c>
      <c r="G148" s="48">
        <v>44105.541666666664</v>
      </c>
      <c r="H148" t="s">
        <v>981</v>
      </c>
      <c r="I148" t="s">
        <v>657</v>
      </c>
      <c r="J148" t="s">
        <v>18</v>
      </c>
      <c r="K148" s="1">
        <v>43971</v>
      </c>
      <c r="L148" s="1">
        <v>44018</v>
      </c>
      <c r="M148" s="1">
        <v>44200</v>
      </c>
      <c r="N148" t="s">
        <v>20</v>
      </c>
      <c r="O148" s="1">
        <v>32336</v>
      </c>
      <c r="P148" t="s">
        <v>658</v>
      </c>
      <c r="Q148" t="s">
        <v>369</v>
      </c>
      <c r="R148" s="32">
        <f ca="1">IF(Tabla1[[#This Row],[Cuenta Recolocación]]=1,(Tabla1[[#This Row],[Fecha recolocación]]-Tabla1[[#This Row],[Fecha de entrada de outplacement]])/30,(TODAY()-Tabla1[[#This Row],[Fecha de entrada de outplacement]])/30)</f>
        <v>6.0666666666666664</v>
      </c>
      <c r="S148" s="32">
        <f ca="1">IF(Tabla1[[#This Row],[Cuenta Recolocación]]=1,(Tabla1[[#This Row],[Fecha recolocación]]-Tabla1[[#This Row],[Fecha desempleo]])/30,(TODAY()-Tabla1[[#This Row],[Fecha desempleo]])/30)</f>
        <v>7.6333333333333337</v>
      </c>
      <c r="T148" s="32">
        <f>(Tabla1[[#This Row],[Fecha de entrada de outplacement]]-Tabla1[[#This Row],[Fecha desempleo]])/30</f>
        <v>1.5666666666666667</v>
      </c>
      <c r="U148" s="3">
        <f ca="1">(TODAY()-Tabla1[[#This Row],[Fecha desempleo]])/30</f>
        <v>7.2666666666666666</v>
      </c>
      <c r="V148" s="2">
        <f>IF(Tabla1[[#This Row],[Fecha recolocación]]&lt;&gt;"",1,0)</f>
        <v>1</v>
      </c>
      <c r="W148" s="16">
        <f ca="1">INT((TODAY()-Tabla1[[#This Row],[Fecha de Nacimiento]])/365.25)</f>
        <v>32</v>
      </c>
      <c r="X14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49" spans="1:24" x14ac:dyDescent="0.2">
      <c r="A149">
        <v>1025501</v>
      </c>
      <c r="B149" t="s">
        <v>881</v>
      </c>
      <c r="C149" t="s">
        <v>882</v>
      </c>
      <c r="D149" t="s">
        <v>883</v>
      </c>
      <c r="E149" t="s">
        <v>884</v>
      </c>
      <c r="F149" t="s">
        <v>562</v>
      </c>
      <c r="G149" s="48">
        <v>44126.794444444444</v>
      </c>
      <c r="H149" t="s">
        <v>19</v>
      </c>
      <c r="I149" t="s">
        <v>885</v>
      </c>
      <c r="J149" t="s">
        <v>28</v>
      </c>
      <c r="K149" s="1">
        <v>43801</v>
      </c>
      <c r="L149" s="1">
        <v>44074</v>
      </c>
      <c r="M149" t="s">
        <v>19</v>
      </c>
      <c r="N149" t="s">
        <v>20</v>
      </c>
      <c r="O149" s="1">
        <v>27787</v>
      </c>
      <c r="P149" t="s">
        <v>886</v>
      </c>
      <c r="Q149" t="s">
        <v>369</v>
      </c>
      <c r="R149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49" s="32">
        <f ca="1">IF(Tabla1[[#This Row],[Cuenta Recolocación]]=1,(Tabla1[[#This Row],[Fecha recolocación]]-Tabla1[[#This Row],[Fecha desempleo]])/30,(TODAY()-Tabla1[[#This Row],[Fecha desempleo]])/30)</f>
        <v>12.933333333333334</v>
      </c>
      <c r="T149" s="32">
        <f>(Tabla1[[#This Row],[Fecha de entrada de outplacement]]-Tabla1[[#This Row],[Fecha desempleo]])/30</f>
        <v>9.1</v>
      </c>
      <c r="U149" s="3">
        <f ca="1">(TODAY()-Tabla1[[#This Row],[Fecha desempleo]])/30</f>
        <v>12.933333333333334</v>
      </c>
      <c r="V149" s="2">
        <f>IF(Tabla1[[#This Row],[Fecha recolocación]]&lt;&gt;"",1,0)</f>
        <v>0</v>
      </c>
      <c r="W149" s="16">
        <f ca="1">INT((TODAY()-Tabla1[[#This Row],[Fecha de Nacimiento]])/365.25)</f>
        <v>44</v>
      </c>
      <c r="X14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50" spans="1:24" x14ac:dyDescent="0.2">
      <c r="A150">
        <v>1032001</v>
      </c>
      <c r="B150" t="s">
        <v>828</v>
      </c>
      <c r="C150" t="s">
        <v>236</v>
      </c>
      <c r="D150" t="s">
        <v>635</v>
      </c>
      <c r="E150" t="s">
        <v>636</v>
      </c>
      <c r="F150" t="s">
        <v>27</v>
      </c>
      <c r="G150" s="48">
        <v>44105.632638888892</v>
      </c>
      <c r="H150" t="s">
        <v>637</v>
      </c>
      <c r="I150" t="s">
        <v>638</v>
      </c>
      <c r="J150" t="s">
        <v>18</v>
      </c>
      <c r="K150" s="1">
        <v>43982</v>
      </c>
      <c r="L150" s="1">
        <v>43990</v>
      </c>
      <c r="M150" s="1">
        <v>44105</v>
      </c>
      <c r="N150" t="s">
        <v>20</v>
      </c>
      <c r="O150" s="1">
        <v>30759</v>
      </c>
      <c r="P150" t="s">
        <v>639</v>
      </c>
      <c r="Q150" t="s">
        <v>369</v>
      </c>
      <c r="R150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50" s="32">
        <f ca="1">IF(Tabla1[[#This Row],[Cuenta Recolocación]]=1,(Tabla1[[#This Row],[Fecha recolocación]]-Tabla1[[#This Row],[Fecha desempleo]])/30,(TODAY()-Tabla1[[#This Row],[Fecha desempleo]])/30)</f>
        <v>4.0999999999999996</v>
      </c>
      <c r="T150" s="32">
        <f>(Tabla1[[#This Row],[Fecha de entrada de outplacement]]-Tabla1[[#This Row],[Fecha desempleo]])/30</f>
        <v>0.26666666666666666</v>
      </c>
      <c r="U150" s="3">
        <f ca="1">(TODAY()-Tabla1[[#This Row],[Fecha desempleo]])/30</f>
        <v>6.9</v>
      </c>
      <c r="V150" s="2">
        <f>IF(Tabla1[[#This Row],[Fecha recolocación]]&lt;&gt;"",1,0)</f>
        <v>1</v>
      </c>
      <c r="W150" s="16">
        <f ca="1">INT((TODAY()-Tabla1[[#This Row],[Fecha de Nacimiento]])/365.25)</f>
        <v>36</v>
      </c>
      <c r="X15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51" spans="1:24" x14ac:dyDescent="0.2">
      <c r="A151">
        <v>1044401</v>
      </c>
      <c r="B151" t="s">
        <v>829</v>
      </c>
      <c r="C151" t="s">
        <v>73</v>
      </c>
      <c r="D151" t="s">
        <v>640</v>
      </c>
      <c r="E151" t="s">
        <v>641</v>
      </c>
      <c r="F151" t="s">
        <v>27</v>
      </c>
      <c r="G151" s="48">
        <v>44118.643055555556</v>
      </c>
      <c r="H151" t="s">
        <v>981</v>
      </c>
      <c r="I151" t="s">
        <v>638</v>
      </c>
      <c r="J151" t="s">
        <v>18</v>
      </c>
      <c r="K151" s="1">
        <v>43982</v>
      </c>
      <c r="L151" s="1">
        <v>43990</v>
      </c>
      <c r="M151" s="1">
        <v>44117</v>
      </c>
      <c r="N151" t="s">
        <v>20</v>
      </c>
      <c r="O151" s="1">
        <v>30949</v>
      </c>
      <c r="P151" t="s">
        <v>642</v>
      </c>
      <c r="Q151" t="s">
        <v>369</v>
      </c>
      <c r="R151" s="32">
        <f ca="1">IF(Tabla1[[#This Row],[Cuenta Recolocación]]=1,(Tabla1[[#This Row],[Fecha recolocación]]-Tabla1[[#This Row],[Fecha de entrada de outplacement]])/30,(TODAY()-Tabla1[[#This Row],[Fecha de entrada de outplacement]])/30)</f>
        <v>4.2333333333333334</v>
      </c>
      <c r="S151" s="32">
        <f ca="1">IF(Tabla1[[#This Row],[Cuenta Recolocación]]=1,(Tabla1[[#This Row],[Fecha recolocación]]-Tabla1[[#This Row],[Fecha desempleo]])/30,(TODAY()-Tabla1[[#This Row],[Fecha desempleo]])/30)</f>
        <v>4.5</v>
      </c>
      <c r="T151" s="32">
        <f>(Tabla1[[#This Row],[Fecha de entrada de outplacement]]-Tabla1[[#This Row],[Fecha desempleo]])/30</f>
        <v>0.26666666666666666</v>
      </c>
      <c r="U151" s="3">
        <f ca="1">(TODAY()-Tabla1[[#This Row],[Fecha desempleo]])/30</f>
        <v>6.9</v>
      </c>
      <c r="V151" s="2">
        <f>IF(Tabla1[[#This Row],[Fecha recolocación]]&lt;&gt;"",1,0)</f>
        <v>1</v>
      </c>
      <c r="W151" s="16">
        <f ca="1">INT((TODAY()-Tabla1[[#This Row],[Fecha de Nacimiento]])/365.25)</f>
        <v>36</v>
      </c>
      <c r="X15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52" spans="1:24" x14ac:dyDescent="0.2">
      <c r="A152">
        <v>1083251</v>
      </c>
      <c r="B152" t="s">
        <v>830</v>
      </c>
      <c r="C152" t="s">
        <v>659</v>
      </c>
      <c r="D152" t="s">
        <v>660</v>
      </c>
      <c r="E152" t="s">
        <v>661</v>
      </c>
      <c r="F152" t="s">
        <v>569</v>
      </c>
      <c r="G152" s="48">
        <v>44126.796527777777</v>
      </c>
      <c r="H152" t="s">
        <v>72</v>
      </c>
      <c r="I152" t="s">
        <v>657</v>
      </c>
      <c r="J152" t="s">
        <v>18</v>
      </c>
      <c r="K152" s="1">
        <v>44012</v>
      </c>
      <c r="L152" s="1">
        <v>44018</v>
      </c>
      <c r="M152" t="s">
        <v>19</v>
      </c>
      <c r="N152" t="s">
        <v>20</v>
      </c>
      <c r="O152" s="1">
        <v>23252</v>
      </c>
      <c r="P152" t="s">
        <v>662</v>
      </c>
      <c r="Q152" t="s">
        <v>369</v>
      </c>
      <c r="R152" s="32">
        <f ca="1">IF(Tabla1[[#This Row],[Cuenta Recolocación]]=1,(Tabla1[[#This Row],[Fecha recolocación]]-Tabla1[[#This Row],[Fecha de entrada de outplacement]])/30,(TODAY()-Tabla1[[#This Row],[Fecha de entrada de outplacement]])/30)</f>
        <v>5.7</v>
      </c>
      <c r="S152" s="32">
        <f ca="1">IF(Tabla1[[#This Row],[Cuenta Recolocación]]=1,(Tabla1[[#This Row],[Fecha recolocación]]-Tabla1[[#This Row],[Fecha desempleo]])/30,(TODAY()-Tabla1[[#This Row],[Fecha desempleo]])/30)</f>
        <v>5.9</v>
      </c>
      <c r="T152" s="32">
        <f>(Tabla1[[#This Row],[Fecha de entrada de outplacement]]-Tabla1[[#This Row],[Fecha desempleo]])/30</f>
        <v>0.2</v>
      </c>
      <c r="U152" s="3">
        <f ca="1">(TODAY()-Tabla1[[#This Row],[Fecha desempleo]])/30</f>
        <v>5.9</v>
      </c>
      <c r="V152" s="2">
        <f>IF(Tabla1[[#This Row],[Fecha recolocación]]&lt;&gt;"",1,0)</f>
        <v>0</v>
      </c>
      <c r="W152" s="16">
        <f ca="1">INT((TODAY()-Tabla1[[#This Row],[Fecha de Nacimiento]])/365.25)</f>
        <v>57</v>
      </c>
      <c r="X15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53" spans="1:24" x14ac:dyDescent="0.2">
      <c r="A153">
        <v>1123201</v>
      </c>
      <c r="B153" t="s">
        <v>831</v>
      </c>
      <c r="C153" t="s">
        <v>919</v>
      </c>
      <c r="D153" t="s">
        <v>920</v>
      </c>
      <c r="E153" t="s">
        <v>663</v>
      </c>
      <c r="F153" t="s">
        <v>568</v>
      </c>
      <c r="G153" s="48">
        <v>44039.851388888892</v>
      </c>
      <c r="H153" t="s">
        <v>664</v>
      </c>
      <c r="I153" t="s">
        <v>657</v>
      </c>
      <c r="J153" t="s">
        <v>28</v>
      </c>
      <c r="K153" s="1">
        <v>43707</v>
      </c>
      <c r="L153" s="1">
        <v>44018</v>
      </c>
      <c r="M153" t="s">
        <v>19</v>
      </c>
      <c r="N153" t="s">
        <v>20</v>
      </c>
      <c r="O153" s="1">
        <v>22047</v>
      </c>
      <c r="P153" t="s">
        <v>665</v>
      </c>
      <c r="Q153" t="s">
        <v>369</v>
      </c>
      <c r="R153" s="32">
        <f ca="1">IF(Tabla1[[#This Row],[Cuenta Recolocación]]=1,(Tabla1[[#This Row],[Fecha recolocación]]-Tabla1[[#This Row],[Fecha de entrada de outplacement]])/30,(TODAY()-Tabla1[[#This Row],[Fecha de entrada de outplacement]])/30)</f>
        <v>5.7</v>
      </c>
      <c r="S153" s="32">
        <f ca="1">IF(Tabla1[[#This Row],[Cuenta Recolocación]]=1,(Tabla1[[#This Row],[Fecha recolocación]]-Tabla1[[#This Row],[Fecha desempleo]])/30,(TODAY()-Tabla1[[#This Row],[Fecha desempleo]])/30)</f>
        <v>16.066666666666666</v>
      </c>
      <c r="T153" s="32">
        <f>(Tabla1[[#This Row],[Fecha de entrada de outplacement]]-Tabla1[[#This Row],[Fecha desempleo]])/30</f>
        <v>10.366666666666667</v>
      </c>
      <c r="U153" s="3">
        <f ca="1">(TODAY()-Tabla1[[#This Row],[Fecha desempleo]])/30</f>
        <v>16.066666666666666</v>
      </c>
      <c r="V153" s="2">
        <f>IF(Tabla1[[#This Row],[Fecha recolocación]]&lt;&gt;"",1,0)</f>
        <v>0</v>
      </c>
      <c r="W153" s="16">
        <f ca="1">INT((TODAY()-Tabla1[[#This Row],[Fecha de Nacimiento]])/365.25)</f>
        <v>60</v>
      </c>
      <c r="X15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54" spans="1:24" x14ac:dyDescent="0.2">
      <c r="A154">
        <v>1151801</v>
      </c>
      <c r="B154" t="s">
        <v>832</v>
      </c>
      <c r="C154" t="s">
        <v>93</v>
      </c>
      <c r="D154" t="s">
        <v>646</v>
      </c>
      <c r="E154" t="s">
        <v>647</v>
      </c>
      <c r="F154" t="s">
        <v>27</v>
      </c>
      <c r="G154" s="48">
        <v>44075.511805555558</v>
      </c>
      <c r="H154" t="s">
        <v>47</v>
      </c>
      <c r="I154" t="s">
        <v>330</v>
      </c>
      <c r="J154" t="s">
        <v>18</v>
      </c>
      <c r="K154" s="1">
        <v>43853</v>
      </c>
      <c r="L154" s="1">
        <v>43871</v>
      </c>
      <c r="M154" s="1">
        <v>44075</v>
      </c>
      <c r="N154" t="s">
        <v>20</v>
      </c>
      <c r="O154" s="1">
        <v>25701</v>
      </c>
      <c r="P154" t="s">
        <v>648</v>
      </c>
      <c r="Q154" t="s">
        <v>369</v>
      </c>
      <c r="R154" s="32">
        <f ca="1">IF(Tabla1[[#This Row],[Cuenta Recolocación]]=1,(Tabla1[[#This Row],[Fecha recolocación]]-Tabla1[[#This Row],[Fecha de entrada de outplacement]])/30,(TODAY()-Tabla1[[#This Row],[Fecha de entrada de outplacement]])/30)</f>
        <v>6.8</v>
      </c>
      <c r="S154" s="32">
        <f ca="1">IF(Tabla1[[#This Row],[Cuenta Recolocación]]=1,(Tabla1[[#This Row],[Fecha recolocación]]-Tabla1[[#This Row],[Fecha desempleo]])/30,(TODAY()-Tabla1[[#This Row],[Fecha desempleo]])/30)</f>
        <v>7.4</v>
      </c>
      <c r="T154" s="32">
        <f>(Tabla1[[#This Row],[Fecha de entrada de outplacement]]-Tabla1[[#This Row],[Fecha desempleo]])/30</f>
        <v>0.6</v>
      </c>
      <c r="U154" s="3">
        <f ca="1">(TODAY()-Tabla1[[#This Row],[Fecha desempleo]])/30</f>
        <v>11.2</v>
      </c>
      <c r="V154" s="2">
        <f>IF(Tabla1[[#This Row],[Fecha recolocación]]&lt;&gt;"",1,0)</f>
        <v>1</v>
      </c>
      <c r="W154" s="16">
        <f ca="1">INT((TODAY()-Tabla1[[#This Row],[Fecha de Nacimiento]])/365.25)</f>
        <v>50</v>
      </c>
      <c r="X15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55" spans="1:24" x14ac:dyDescent="0.2">
      <c r="A155">
        <v>1155551</v>
      </c>
      <c r="B155" t="s">
        <v>833</v>
      </c>
      <c r="C155" t="s">
        <v>666</v>
      </c>
      <c r="D155" t="s">
        <v>667</v>
      </c>
      <c r="E155" t="s">
        <v>668</v>
      </c>
      <c r="F155" t="s">
        <v>562</v>
      </c>
      <c r="G155" s="48">
        <v>44111.584722222222</v>
      </c>
      <c r="H155" t="s">
        <v>47</v>
      </c>
      <c r="I155" t="s">
        <v>657</v>
      </c>
      <c r="J155" t="s">
        <v>18</v>
      </c>
      <c r="K155" s="1">
        <v>43896</v>
      </c>
      <c r="L155" s="1">
        <v>44018</v>
      </c>
      <c r="M155" t="s">
        <v>19</v>
      </c>
      <c r="N155" t="s">
        <v>20</v>
      </c>
      <c r="O155" s="1">
        <v>26882</v>
      </c>
      <c r="P155" t="s">
        <v>669</v>
      </c>
      <c r="Q155" t="s">
        <v>369</v>
      </c>
      <c r="R155" s="32">
        <f ca="1">IF(Tabla1[[#This Row],[Cuenta Recolocación]]=1,(Tabla1[[#This Row],[Fecha recolocación]]-Tabla1[[#This Row],[Fecha de entrada de outplacement]])/30,(TODAY()-Tabla1[[#This Row],[Fecha de entrada de outplacement]])/30)</f>
        <v>5.7</v>
      </c>
      <c r="S155" s="32">
        <f ca="1">IF(Tabla1[[#This Row],[Cuenta Recolocación]]=1,(Tabla1[[#This Row],[Fecha recolocación]]-Tabla1[[#This Row],[Fecha desempleo]])/30,(TODAY()-Tabla1[[#This Row],[Fecha desempleo]])/30)</f>
        <v>9.7666666666666675</v>
      </c>
      <c r="T155" s="32">
        <f>(Tabla1[[#This Row],[Fecha de entrada de outplacement]]-Tabla1[[#This Row],[Fecha desempleo]])/30</f>
        <v>4.0666666666666664</v>
      </c>
      <c r="U155" s="3">
        <f ca="1">(TODAY()-Tabla1[[#This Row],[Fecha desempleo]])/30</f>
        <v>9.7666666666666675</v>
      </c>
      <c r="V155" s="2">
        <f>IF(Tabla1[[#This Row],[Fecha recolocación]]&lt;&gt;"",1,0)</f>
        <v>0</v>
      </c>
      <c r="W155" s="16">
        <f ca="1">INT((TODAY()-Tabla1[[#This Row],[Fecha de Nacimiento]])/365.25)</f>
        <v>47</v>
      </c>
      <c r="X15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56" spans="1:24" x14ac:dyDescent="0.2">
      <c r="A156">
        <v>1180551</v>
      </c>
      <c r="B156" t="s">
        <v>834</v>
      </c>
      <c r="C156" t="s">
        <v>670</v>
      </c>
      <c r="D156" t="s">
        <v>671</v>
      </c>
      <c r="E156" t="s">
        <v>672</v>
      </c>
      <c r="F156" t="s">
        <v>562</v>
      </c>
      <c r="G156" s="48">
        <v>44090.772916666669</v>
      </c>
      <c r="H156" t="s">
        <v>47</v>
      </c>
      <c r="I156" t="s">
        <v>657</v>
      </c>
      <c r="J156" t="s">
        <v>18</v>
      </c>
      <c r="K156" s="1">
        <v>44007</v>
      </c>
      <c r="L156" s="1">
        <v>44018</v>
      </c>
      <c r="M156" t="s">
        <v>19</v>
      </c>
      <c r="N156" t="s">
        <v>20</v>
      </c>
      <c r="O156" s="1">
        <v>22552</v>
      </c>
      <c r="P156" t="s">
        <v>673</v>
      </c>
      <c r="Q156" t="s">
        <v>369</v>
      </c>
      <c r="R156" s="32">
        <f ca="1">IF(Tabla1[[#This Row],[Cuenta Recolocación]]=1,(Tabla1[[#This Row],[Fecha recolocación]]-Tabla1[[#This Row],[Fecha de entrada de outplacement]])/30,(TODAY()-Tabla1[[#This Row],[Fecha de entrada de outplacement]])/30)</f>
        <v>5.7</v>
      </c>
      <c r="S156" s="32">
        <f ca="1">IF(Tabla1[[#This Row],[Cuenta Recolocación]]=1,(Tabla1[[#This Row],[Fecha recolocación]]-Tabla1[[#This Row],[Fecha desempleo]])/30,(TODAY()-Tabla1[[#This Row],[Fecha desempleo]])/30)</f>
        <v>6.0666666666666664</v>
      </c>
      <c r="T156" s="32">
        <f>(Tabla1[[#This Row],[Fecha de entrada de outplacement]]-Tabla1[[#This Row],[Fecha desempleo]])/30</f>
        <v>0.36666666666666664</v>
      </c>
      <c r="U156" s="3">
        <f ca="1">(TODAY()-Tabla1[[#This Row],[Fecha desempleo]])/30</f>
        <v>6.0666666666666664</v>
      </c>
      <c r="V156" s="2">
        <f>IF(Tabla1[[#This Row],[Fecha recolocación]]&lt;&gt;"",1,0)</f>
        <v>0</v>
      </c>
      <c r="W156" s="16">
        <f ca="1">INT((TODAY()-Tabla1[[#This Row],[Fecha de Nacimiento]])/365.25)</f>
        <v>59</v>
      </c>
      <c r="X15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57" spans="1:24" x14ac:dyDescent="0.2">
      <c r="A157">
        <v>1183101</v>
      </c>
      <c r="B157" t="s">
        <v>842</v>
      </c>
      <c r="C157" t="s">
        <v>843</v>
      </c>
      <c r="D157" t="s">
        <v>844</v>
      </c>
      <c r="E157" t="s">
        <v>845</v>
      </c>
      <c r="F157" t="s">
        <v>569</v>
      </c>
      <c r="G157" s="48">
        <v>44105.711805555555</v>
      </c>
      <c r="H157" t="s">
        <v>864</v>
      </c>
      <c r="I157" t="s">
        <v>865</v>
      </c>
      <c r="J157" t="s">
        <v>18</v>
      </c>
      <c r="K157" s="1">
        <v>44007</v>
      </c>
      <c r="L157" s="1">
        <v>44053</v>
      </c>
      <c r="M157" t="s">
        <v>19</v>
      </c>
      <c r="N157" t="s">
        <v>20</v>
      </c>
      <c r="O157" s="1">
        <v>24011</v>
      </c>
      <c r="P157" t="s">
        <v>866</v>
      </c>
      <c r="Q157" t="s">
        <v>369</v>
      </c>
      <c r="R157" s="32">
        <f ca="1">IF(Tabla1[[#This Row],[Cuenta Recolocación]]=1,(Tabla1[[#This Row],[Fecha recolocación]]-Tabla1[[#This Row],[Fecha de entrada de outplacement]])/30,(TODAY()-Tabla1[[#This Row],[Fecha de entrada de outplacement]])/30)</f>
        <v>4.5333333333333332</v>
      </c>
      <c r="S157" s="32">
        <f ca="1">IF(Tabla1[[#This Row],[Cuenta Recolocación]]=1,(Tabla1[[#This Row],[Fecha recolocación]]-Tabla1[[#This Row],[Fecha desempleo]])/30,(TODAY()-Tabla1[[#This Row],[Fecha desempleo]])/30)</f>
        <v>6.0666666666666664</v>
      </c>
      <c r="T157" s="32">
        <f>(Tabla1[[#This Row],[Fecha de entrada de outplacement]]-Tabla1[[#This Row],[Fecha desempleo]])/30</f>
        <v>1.5333333333333334</v>
      </c>
      <c r="U157" s="3">
        <f ca="1">(TODAY()-Tabla1[[#This Row],[Fecha desempleo]])/30</f>
        <v>6.0666666666666664</v>
      </c>
      <c r="V157" s="2">
        <f>IF(Tabla1[[#This Row],[Fecha recolocación]]&lt;&gt;"",1,0)</f>
        <v>0</v>
      </c>
      <c r="W157" s="16">
        <f ca="1">INT((TODAY()-Tabla1[[#This Row],[Fecha de Nacimiento]])/365.25)</f>
        <v>55</v>
      </c>
      <c r="X15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58" spans="1:24" x14ac:dyDescent="0.2">
      <c r="A158">
        <v>1188001</v>
      </c>
      <c r="B158" t="s">
        <v>835</v>
      </c>
      <c r="C158" t="s">
        <v>170</v>
      </c>
      <c r="D158" t="s">
        <v>674</v>
      </c>
      <c r="E158" t="s">
        <v>675</v>
      </c>
      <c r="F158" t="s">
        <v>569</v>
      </c>
      <c r="G158" s="48">
        <v>44098.712500000001</v>
      </c>
      <c r="H158" t="s">
        <v>72</v>
      </c>
      <c r="I158" t="s">
        <v>657</v>
      </c>
      <c r="J158" t="s">
        <v>18</v>
      </c>
      <c r="K158" s="1">
        <v>44006</v>
      </c>
      <c r="L158" s="1">
        <v>44018</v>
      </c>
      <c r="M158" t="s">
        <v>19</v>
      </c>
      <c r="N158" t="s">
        <v>20</v>
      </c>
      <c r="O158" s="1">
        <v>25761</v>
      </c>
      <c r="P158" t="s">
        <v>676</v>
      </c>
      <c r="Q158" t="s">
        <v>369</v>
      </c>
      <c r="R158" s="32">
        <f ca="1">IF(Tabla1[[#This Row],[Cuenta Recolocación]]=1,(Tabla1[[#This Row],[Fecha recolocación]]-Tabla1[[#This Row],[Fecha de entrada de outplacement]])/30,(TODAY()-Tabla1[[#This Row],[Fecha de entrada de outplacement]])/30)</f>
        <v>5.7</v>
      </c>
      <c r="S158" s="32">
        <f ca="1">IF(Tabla1[[#This Row],[Cuenta Recolocación]]=1,(Tabla1[[#This Row],[Fecha recolocación]]-Tabla1[[#This Row],[Fecha desempleo]])/30,(TODAY()-Tabla1[[#This Row],[Fecha desempleo]])/30)</f>
        <v>6.1</v>
      </c>
      <c r="T158" s="32">
        <f>(Tabla1[[#This Row],[Fecha de entrada de outplacement]]-Tabla1[[#This Row],[Fecha desempleo]])/30</f>
        <v>0.4</v>
      </c>
      <c r="U158" s="3">
        <f ca="1">(TODAY()-Tabla1[[#This Row],[Fecha desempleo]])/30</f>
        <v>6.1</v>
      </c>
      <c r="V158" s="2">
        <f>IF(Tabla1[[#This Row],[Fecha recolocación]]&lt;&gt;"",1,0)</f>
        <v>0</v>
      </c>
      <c r="W158" s="16">
        <f ca="1">INT((TODAY()-Tabla1[[#This Row],[Fecha de Nacimiento]])/365.25)</f>
        <v>50</v>
      </c>
      <c r="X15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59" spans="1:24" x14ac:dyDescent="0.2">
      <c r="A159">
        <v>1195951</v>
      </c>
      <c r="B159" t="s">
        <v>836</v>
      </c>
      <c r="C159" t="s">
        <v>283</v>
      </c>
      <c r="D159" t="s">
        <v>677</v>
      </c>
      <c r="E159" t="s">
        <v>678</v>
      </c>
      <c r="F159" t="s">
        <v>27</v>
      </c>
      <c r="G159" s="48">
        <v>44068.834027777775</v>
      </c>
      <c r="H159" t="s">
        <v>679</v>
      </c>
      <c r="I159" t="s">
        <v>657</v>
      </c>
      <c r="J159" t="s">
        <v>18</v>
      </c>
      <c r="K159" s="1">
        <v>43983</v>
      </c>
      <c r="L159" s="1">
        <v>44018</v>
      </c>
      <c r="M159" s="1">
        <v>44070</v>
      </c>
      <c r="N159" t="s">
        <v>20</v>
      </c>
      <c r="O159" s="1">
        <v>28426</v>
      </c>
      <c r="P159" t="s">
        <v>680</v>
      </c>
      <c r="Q159" t="s">
        <v>369</v>
      </c>
      <c r="R159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S159" s="32">
        <f ca="1">IF(Tabla1[[#This Row],[Cuenta Recolocación]]=1,(Tabla1[[#This Row],[Fecha recolocación]]-Tabla1[[#This Row],[Fecha desempleo]])/30,(TODAY()-Tabla1[[#This Row],[Fecha desempleo]])/30)</f>
        <v>2.9</v>
      </c>
      <c r="T159" s="32">
        <f>(Tabla1[[#This Row],[Fecha de entrada de outplacement]]-Tabla1[[#This Row],[Fecha desempleo]])/30</f>
        <v>1.1666666666666667</v>
      </c>
      <c r="U159" s="3">
        <f ca="1">(TODAY()-Tabla1[[#This Row],[Fecha desempleo]])/30</f>
        <v>6.8666666666666663</v>
      </c>
      <c r="V159" s="2">
        <f>IF(Tabla1[[#This Row],[Fecha recolocación]]&lt;&gt;"",1,0)</f>
        <v>1</v>
      </c>
      <c r="W159" s="16">
        <f ca="1">INT((TODAY()-Tabla1[[#This Row],[Fecha de Nacimiento]])/365.25)</f>
        <v>43</v>
      </c>
      <c r="X15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0" spans="1:24" x14ac:dyDescent="0.2">
      <c r="A160">
        <v>1264351</v>
      </c>
      <c r="B160" t="s">
        <v>846</v>
      </c>
      <c r="C160" t="s">
        <v>928</v>
      </c>
      <c r="D160" t="s">
        <v>847</v>
      </c>
      <c r="E160" t="s">
        <v>848</v>
      </c>
      <c r="F160" t="s">
        <v>27</v>
      </c>
      <c r="G160" s="48">
        <v>44181.820833333331</v>
      </c>
      <c r="H160" t="s">
        <v>867</v>
      </c>
      <c r="I160" t="s">
        <v>865</v>
      </c>
      <c r="J160" t="s">
        <v>18</v>
      </c>
      <c r="K160" s="1">
        <v>44033</v>
      </c>
      <c r="L160" s="1">
        <v>44053</v>
      </c>
      <c r="M160" t="s">
        <v>19</v>
      </c>
      <c r="N160" t="s">
        <v>20</v>
      </c>
      <c r="O160" s="1">
        <v>28768</v>
      </c>
      <c r="P160" t="s">
        <v>868</v>
      </c>
      <c r="Q160" t="s">
        <v>369</v>
      </c>
      <c r="R160" s="32">
        <f ca="1">IF(Tabla1[[#This Row],[Cuenta Recolocación]]=1,(Tabla1[[#This Row],[Fecha recolocación]]-Tabla1[[#This Row],[Fecha de entrada de outplacement]])/30,(TODAY()-Tabla1[[#This Row],[Fecha de entrada de outplacement]])/30)</f>
        <v>4.5333333333333332</v>
      </c>
      <c r="S160" s="32">
        <f ca="1">IF(Tabla1[[#This Row],[Cuenta Recolocación]]=1,(Tabla1[[#This Row],[Fecha recolocación]]-Tabla1[[#This Row],[Fecha desempleo]])/30,(TODAY()-Tabla1[[#This Row],[Fecha desempleo]])/30)</f>
        <v>5.2</v>
      </c>
      <c r="T160" s="32">
        <f>(Tabla1[[#This Row],[Fecha de entrada de outplacement]]-Tabla1[[#This Row],[Fecha desempleo]])/30</f>
        <v>0.66666666666666663</v>
      </c>
      <c r="U160" s="3">
        <f ca="1">(TODAY()-Tabla1[[#This Row],[Fecha desempleo]])/30</f>
        <v>5.2</v>
      </c>
      <c r="V160" s="2">
        <f>IF(Tabla1[[#This Row],[Fecha recolocación]]&lt;&gt;"",1,0)</f>
        <v>0</v>
      </c>
      <c r="W160" s="16">
        <f ca="1">INT((TODAY()-Tabla1[[#This Row],[Fecha de Nacimiento]])/365.25)</f>
        <v>42</v>
      </c>
      <c r="X16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1" spans="1:24" x14ac:dyDescent="0.2">
      <c r="A161">
        <v>1264501</v>
      </c>
      <c r="B161" t="s">
        <v>849</v>
      </c>
      <c r="C161" t="s">
        <v>283</v>
      </c>
      <c r="D161" t="s">
        <v>921</v>
      </c>
      <c r="E161" t="s">
        <v>850</v>
      </c>
      <c r="F161" t="s">
        <v>27</v>
      </c>
      <c r="G161" s="48">
        <v>44134.79791666667</v>
      </c>
      <c r="H161" t="s">
        <v>867</v>
      </c>
      <c r="I161" t="s">
        <v>865</v>
      </c>
      <c r="J161" t="s">
        <v>18</v>
      </c>
      <c r="K161" s="1">
        <v>44033</v>
      </c>
      <c r="L161" s="1">
        <v>44053</v>
      </c>
      <c r="M161" s="1">
        <v>44137</v>
      </c>
      <c r="N161" t="s">
        <v>20</v>
      </c>
      <c r="O161" s="1">
        <v>22267</v>
      </c>
      <c r="P161" t="s">
        <v>869</v>
      </c>
      <c r="Q161" t="s">
        <v>369</v>
      </c>
      <c r="R161" s="32">
        <f ca="1">IF(Tabla1[[#This Row],[Cuenta Recolocación]]=1,(Tabla1[[#This Row],[Fecha recolocación]]-Tabla1[[#This Row],[Fecha de entrada de outplacement]])/30,(TODAY()-Tabla1[[#This Row],[Fecha de entrada de outplacement]])/30)</f>
        <v>2.8</v>
      </c>
      <c r="S161" s="32">
        <f ca="1">IF(Tabla1[[#This Row],[Cuenta Recolocación]]=1,(Tabla1[[#This Row],[Fecha recolocación]]-Tabla1[[#This Row],[Fecha desempleo]])/30,(TODAY()-Tabla1[[#This Row],[Fecha desempleo]])/30)</f>
        <v>3.4666666666666668</v>
      </c>
      <c r="T161" s="32">
        <f>(Tabla1[[#This Row],[Fecha de entrada de outplacement]]-Tabla1[[#This Row],[Fecha desempleo]])/30</f>
        <v>0.66666666666666663</v>
      </c>
      <c r="U161" s="3">
        <f ca="1">(TODAY()-Tabla1[[#This Row],[Fecha desempleo]])/30</f>
        <v>5.2</v>
      </c>
      <c r="V161" s="2">
        <f>IF(Tabla1[[#This Row],[Fecha recolocación]]&lt;&gt;"",1,0)</f>
        <v>1</v>
      </c>
      <c r="W161" s="16">
        <f ca="1">INT((TODAY()-Tabla1[[#This Row],[Fecha de Nacimiento]])/365.25)</f>
        <v>60</v>
      </c>
      <c r="X16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162" spans="1:24" x14ac:dyDescent="0.2">
      <c r="A162">
        <v>1264701</v>
      </c>
      <c r="B162" t="s">
        <v>851</v>
      </c>
      <c r="C162" t="s">
        <v>852</v>
      </c>
      <c r="D162" t="s">
        <v>853</v>
      </c>
      <c r="E162" t="s">
        <v>854</v>
      </c>
      <c r="F162" t="s">
        <v>27</v>
      </c>
      <c r="G162" s="48">
        <v>44075.512499999997</v>
      </c>
      <c r="H162" t="s">
        <v>867</v>
      </c>
      <c r="I162" t="s">
        <v>865</v>
      </c>
      <c r="J162" t="s">
        <v>18</v>
      </c>
      <c r="K162" s="1">
        <v>44033</v>
      </c>
      <c r="L162" s="1">
        <v>44053</v>
      </c>
      <c r="M162" s="1">
        <v>44075</v>
      </c>
      <c r="N162" t="s">
        <v>20</v>
      </c>
      <c r="O162" s="1">
        <v>28434</v>
      </c>
      <c r="P162" t="s">
        <v>870</v>
      </c>
      <c r="Q162" t="s">
        <v>369</v>
      </c>
      <c r="R162" s="32">
        <f ca="1">IF(Tabla1[[#This Row],[Cuenta Recolocación]]=1,(Tabla1[[#This Row],[Fecha recolocación]]-Tabla1[[#This Row],[Fecha de entrada de outplacement]])/30,(TODAY()-Tabla1[[#This Row],[Fecha de entrada de outplacement]])/30)</f>
        <v>0.73333333333333328</v>
      </c>
      <c r="S162" s="32">
        <f ca="1">IF(Tabla1[[#This Row],[Cuenta Recolocación]]=1,(Tabla1[[#This Row],[Fecha recolocación]]-Tabla1[[#This Row],[Fecha desempleo]])/30,(TODAY()-Tabla1[[#This Row],[Fecha desempleo]])/30)</f>
        <v>1.4</v>
      </c>
      <c r="T162" s="32">
        <f>(Tabla1[[#This Row],[Fecha de entrada de outplacement]]-Tabla1[[#This Row],[Fecha desempleo]])/30</f>
        <v>0.66666666666666663</v>
      </c>
      <c r="U162" s="3">
        <f ca="1">(TODAY()-Tabla1[[#This Row],[Fecha desempleo]])/30</f>
        <v>5.2</v>
      </c>
      <c r="V162" s="2">
        <f>IF(Tabla1[[#This Row],[Fecha recolocación]]&lt;&gt;"",1,0)</f>
        <v>1</v>
      </c>
      <c r="W162" s="16">
        <f ca="1">INT((TODAY()-Tabla1[[#This Row],[Fecha de Nacimiento]])/365.25)</f>
        <v>43</v>
      </c>
      <c r="X16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3" spans="1:24" x14ac:dyDescent="0.2">
      <c r="A163">
        <v>1298201</v>
      </c>
      <c r="B163" t="s">
        <v>855</v>
      </c>
      <c r="C163" t="s">
        <v>856</v>
      </c>
      <c r="D163" t="s">
        <v>857</v>
      </c>
      <c r="E163" t="s">
        <v>858</v>
      </c>
      <c r="F163" t="s">
        <v>27</v>
      </c>
      <c r="G163" s="48">
        <v>44084.741666666669</v>
      </c>
      <c r="H163" t="s">
        <v>871</v>
      </c>
      <c r="I163" t="s">
        <v>865</v>
      </c>
      <c r="J163" t="s">
        <v>18</v>
      </c>
      <c r="K163" s="1">
        <v>44034</v>
      </c>
      <c r="L163" s="1">
        <v>44053</v>
      </c>
      <c r="M163" s="1">
        <v>44105</v>
      </c>
      <c r="N163" t="s">
        <v>20</v>
      </c>
      <c r="O163" s="1">
        <v>30618</v>
      </c>
      <c r="P163" t="s">
        <v>872</v>
      </c>
      <c r="Q163" t="s">
        <v>110</v>
      </c>
      <c r="R163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S163" s="32">
        <f ca="1">IF(Tabla1[[#This Row],[Cuenta Recolocación]]=1,(Tabla1[[#This Row],[Fecha recolocación]]-Tabla1[[#This Row],[Fecha desempleo]])/30,(TODAY()-Tabla1[[#This Row],[Fecha desempleo]])/30)</f>
        <v>2.3666666666666667</v>
      </c>
      <c r="T163" s="32">
        <f>(Tabla1[[#This Row],[Fecha de entrada de outplacement]]-Tabla1[[#This Row],[Fecha desempleo]])/30</f>
        <v>0.6333333333333333</v>
      </c>
      <c r="U163" s="3">
        <f ca="1">(TODAY()-Tabla1[[#This Row],[Fecha desempleo]])/30</f>
        <v>5.166666666666667</v>
      </c>
      <c r="V163" s="2">
        <f>IF(Tabla1[[#This Row],[Fecha recolocación]]&lt;&gt;"",1,0)</f>
        <v>1</v>
      </c>
      <c r="W163" s="16">
        <f ca="1">INT((TODAY()-Tabla1[[#This Row],[Fecha de Nacimiento]])/365.25)</f>
        <v>37</v>
      </c>
      <c r="X16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164" spans="1:24" x14ac:dyDescent="0.2">
      <c r="A164">
        <v>1315001</v>
      </c>
      <c r="B164" t="s">
        <v>859</v>
      </c>
      <c r="C164" t="s">
        <v>922</v>
      </c>
      <c r="D164" t="s">
        <v>923</v>
      </c>
      <c r="E164" t="s">
        <v>860</v>
      </c>
      <c r="F164" t="s">
        <v>562</v>
      </c>
      <c r="G164" s="48">
        <v>44105.711805555555</v>
      </c>
      <c r="H164" t="s">
        <v>873</v>
      </c>
      <c r="I164" t="s">
        <v>865</v>
      </c>
      <c r="J164" t="s">
        <v>18</v>
      </c>
      <c r="K164" s="1">
        <v>44055</v>
      </c>
      <c r="L164" s="1">
        <v>44053</v>
      </c>
      <c r="M164" t="s">
        <v>19</v>
      </c>
      <c r="N164" t="s">
        <v>20</v>
      </c>
      <c r="O164" s="1">
        <v>26569</v>
      </c>
      <c r="P164" t="s">
        <v>874</v>
      </c>
      <c r="Q164" t="s">
        <v>110</v>
      </c>
      <c r="R164" s="32">
        <f ca="1">IF(Tabla1[[#This Row],[Cuenta Recolocación]]=1,(Tabla1[[#This Row],[Fecha recolocación]]-Tabla1[[#This Row],[Fecha de entrada de outplacement]])/30,(TODAY()-Tabla1[[#This Row],[Fecha de entrada de outplacement]])/30)</f>
        <v>4.5333333333333332</v>
      </c>
      <c r="S164" s="32">
        <f ca="1">IF(Tabla1[[#This Row],[Cuenta Recolocación]]=1,(Tabla1[[#This Row],[Fecha recolocación]]-Tabla1[[#This Row],[Fecha desempleo]])/30,(TODAY()-Tabla1[[#This Row],[Fecha desempleo]])/30)</f>
        <v>4.4666666666666668</v>
      </c>
      <c r="T164" s="32">
        <f>(Tabla1[[#This Row],[Fecha de entrada de outplacement]]-Tabla1[[#This Row],[Fecha desempleo]])/30</f>
        <v>-6.6666666666666666E-2</v>
      </c>
      <c r="U164" s="3">
        <f ca="1">(TODAY()-Tabla1[[#This Row],[Fecha desempleo]])/30</f>
        <v>4.4666666666666668</v>
      </c>
      <c r="V164" s="2">
        <f>IF(Tabla1[[#This Row],[Fecha recolocación]]&lt;&gt;"",1,0)</f>
        <v>0</v>
      </c>
      <c r="W164" s="16">
        <f ca="1">INT((TODAY()-Tabla1[[#This Row],[Fecha de Nacimiento]])/365.25)</f>
        <v>48</v>
      </c>
      <c r="X16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5" spans="1:24" x14ac:dyDescent="0.2">
      <c r="A165">
        <v>1315651</v>
      </c>
      <c r="B165" t="s">
        <v>861</v>
      </c>
      <c r="C165" t="s">
        <v>318</v>
      </c>
      <c r="D165" t="s">
        <v>862</v>
      </c>
      <c r="E165" t="s">
        <v>863</v>
      </c>
      <c r="F165" t="s">
        <v>27</v>
      </c>
      <c r="G165" s="48">
        <v>44186.8</v>
      </c>
      <c r="H165" t="s">
        <v>875</v>
      </c>
      <c r="I165" t="s">
        <v>865</v>
      </c>
      <c r="J165" t="s">
        <v>18</v>
      </c>
      <c r="K165" s="1">
        <v>44047</v>
      </c>
      <c r="L165" s="1">
        <v>44053</v>
      </c>
      <c r="M165" t="s">
        <v>19</v>
      </c>
      <c r="N165" t="s">
        <v>20</v>
      </c>
      <c r="O165" s="1">
        <v>29092</v>
      </c>
      <c r="P165" t="s">
        <v>876</v>
      </c>
      <c r="Q165" t="s">
        <v>369</v>
      </c>
      <c r="R165" s="32">
        <f ca="1">IF(Tabla1[[#This Row],[Cuenta Recolocación]]=1,(Tabla1[[#This Row],[Fecha recolocación]]-Tabla1[[#This Row],[Fecha de entrada de outplacement]])/30,(TODAY()-Tabla1[[#This Row],[Fecha de entrada de outplacement]])/30)</f>
        <v>4.5333333333333332</v>
      </c>
      <c r="S165" s="32">
        <f ca="1">IF(Tabla1[[#This Row],[Cuenta Recolocación]]=1,(Tabla1[[#This Row],[Fecha recolocación]]-Tabla1[[#This Row],[Fecha desempleo]])/30,(TODAY()-Tabla1[[#This Row],[Fecha desempleo]])/30)</f>
        <v>4.7333333333333334</v>
      </c>
      <c r="T165" s="32">
        <f>(Tabla1[[#This Row],[Fecha de entrada de outplacement]]-Tabla1[[#This Row],[Fecha desempleo]])/30</f>
        <v>0.2</v>
      </c>
      <c r="U165" s="3">
        <f ca="1">(TODAY()-Tabla1[[#This Row],[Fecha desempleo]])/30</f>
        <v>4.7333333333333334</v>
      </c>
      <c r="V165" s="2">
        <f>IF(Tabla1[[#This Row],[Fecha recolocación]]&lt;&gt;"",1,0)</f>
        <v>0</v>
      </c>
      <c r="W165" s="16">
        <f ca="1">INT((TODAY()-Tabla1[[#This Row],[Fecha de Nacimiento]])/365.25)</f>
        <v>41</v>
      </c>
      <c r="X16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6" spans="1:24" x14ac:dyDescent="0.2">
      <c r="A166">
        <v>1355301</v>
      </c>
      <c r="B166" t="s">
        <v>887</v>
      </c>
      <c r="C166" t="s">
        <v>80</v>
      </c>
      <c r="D166" t="s">
        <v>888</v>
      </c>
      <c r="E166" t="s">
        <v>889</v>
      </c>
      <c r="F166" t="s">
        <v>562</v>
      </c>
      <c r="G166" s="48">
        <v>44168.77847222222</v>
      </c>
      <c r="H166" t="s">
        <v>875</v>
      </c>
      <c r="I166" t="s">
        <v>885</v>
      </c>
      <c r="J166" t="s">
        <v>18</v>
      </c>
      <c r="K166" s="1">
        <v>44071</v>
      </c>
      <c r="L166" s="1">
        <v>44074</v>
      </c>
      <c r="M166" t="s">
        <v>19</v>
      </c>
      <c r="N166" t="s">
        <v>20</v>
      </c>
      <c r="O166" s="1">
        <v>26484</v>
      </c>
      <c r="P166" t="s">
        <v>929</v>
      </c>
      <c r="Q166" t="s">
        <v>369</v>
      </c>
      <c r="R166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66" s="32">
        <f ca="1">IF(Tabla1[[#This Row],[Cuenta Recolocación]]=1,(Tabla1[[#This Row],[Fecha recolocación]]-Tabla1[[#This Row],[Fecha desempleo]])/30,(TODAY()-Tabla1[[#This Row],[Fecha desempleo]])/30)</f>
        <v>3.9333333333333331</v>
      </c>
      <c r="T166" s="32">
        <f>(Tabla1[[#This Row],[Fecha de entrada de outplacement]]-Tabla1[[#This Row],[Fecha desempleo]])/30</f>
        <v>0.1</v>
      </c>
      <c r="U166" s="3">
        <f ca="1">(TODAY()-Tabla1[[#This Row],[Fecha desempleo]])/30</f>
        <v>3.9333333333333331</v>
      </c>
      <c r="V166" s="2">
        <f>IF(Tabla1[[#This Row],[Fecha recolocación]]&lt;&gt;"",1,0)</f>
        <v>0</v>
      </c>
      <c r="W166" s="16">
        <f ca="1">INT((TODAY()-Tabla1[[#This Row],[Fecha de Nacimiento]])/365.25)</f>
        <v>48</v>
      </c>
      <c r="X16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7" spans="1:24" x14ac:dyDescent="0.2">
      <c r="A167">
        <v>1355351</v>
      </c>
      <c r="B167" t="s">
        <v>890</v>
      </c>
      <c r="C167" t="s">
        <v>891</v>
      </c>
      <c r="D167" t="s">
        <v>892</v>
      </c>
      <c r="E167" t="s">
        <v>893</v>
      </c>
      <c r="F167" t="s">
        <v>562</v>
      </c>
      <c r="G167" s="48">
        <v>44140.775000000001</v>
      </c>
      <c r="H167" t="s">
        <v>873</v>
      </c>
      <c r="I167" t="s">
        <v>885</v>
      </c>
      <c r="J167" t="s">
        <v>18</v>
      </c>
      <c r="K167" s="1">
        <v>44047</v>
      </c>
      <c r="L167" s="1">
        <v>44074</v>
      </c>
      <c r="M167" t="s">
        <v>19</v>
      </c>
      <c r="N167" t="s">
        <v>20</v>
      </c>
      <c r="O167" s="1">
        <v>26030</v>
      </c>
      <c r="P167" t="s">
        <v>894</v>
      </c>
      <c r="Q167" t="s">
        <v>110</v>
      </c>
      <c r="R167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67" s="32">
        <f ca="1">IF(Tabla1[[#This Row],[Cuenta Recolocación]]=1,(Tabla1[[#This Row],[Fecha recolocación]]-Tabla1[[#This Row],[Fecha desempleo]])/30,(TODAY()-Tabla1[[#This Row],[Fecha desempleo]])/30)</f>
        <v>4.7333333333333334</v>
      </c>
      <c r="T167" s="32">
        <f>(Tabla1[[#This Row],[Fecha de entrada de outplacement]]-Tabla1[[#This Row],[Fecha desempleo]])/30</f>
        <v>0.9</v>
      </c>
      <c r="U167" s="3">
        <f ca="1">(TODAY()-Tabla1[[#This Row],[Fecha desempleo]])/30</f>
        <v>4.7333333333333334</v>
      </c>
      <c r="V167" s="2">
        <f>IF(Tabla1[[#This Row],[Fecha recolocación]]&lt;&gt;"",1,0)</f>
        <v>0</v>
      </c>
      <c r="W167" s="16">
        <f ca="1">INT((TODAY()-Tabla1[[#This Row],[Fecha de Nacimiento]])/365.25)</f>
        <v>49</v>
      </c>
      <c r="X16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68" spans="1:24" x14ac:dyDescent="0.2">
      <c r="A168">
        <v>1362401</v>
      </c>
      <c r="B168" t="s">
        <v>895</v>
      </c>
      <c r="C168" t="s">
        <v>896</v>
      </c>
      <c r="D168" t="s">
        <v>897</v>
      </c>
      <c r="E168" t="s">
        <v>898</v>
      </c>
      <c r="F168" t="s">
        <v>15</v>
      </c>
      <c r="G168" s="48">
        <v>44161.535416666666</v>
      </c>
      <c r="H168" t="s">
        <v>899</v>
      </c>
      <c r="I168" t="s">
        <v>885</v>
      </c>
      <c r="J168" t="s">
        <v>18</v>
      </c>
      <c r="K168" s="1">
        <v>44049</v>
      </c>
      <c r="L168" s="1">
        <v>44074</v>
      </c>
      <c r="M168" t="s">
        <v>19</v>
      </c>
      <c r="N168" t="s">
        <v>20</v>
      </c>
      <c r="O168" s="1">
        <v>25623</v>
      </c>
      <c r="P168" t="s">
        <v>900</v>
      </c>
      <c r="Q168" t="s">
        <v>369</v>
      </c>
      <c r="R168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68" s="32">
        <f ca="1">IF(Tabla1[[#This Row],[Cuenta Recolocación]]=1,(Tabla1[[#This Row],[Fecha recolocación]]-Tabla1[[#This Row],[Fecha desempleo]])/30,(TODAY()-Tabla1[[#This Row],[Fecha desempleo]])/30)</f>
        <v>4.666666666666667</v>
      </c>
      <c r="T168" s="32">
        <f>(Tabla1[[#This Row],[Fecha de entrada de outplacement]]-Tabla1[[#This Row],[Fecha desempleo]])/30</f>
        <v>0.83333333333333337</v>
      </c>
      <c r="U168" s="3">
        <f ca="1">(TODAY()-Tabla1[[#This Row],[Fecha desempleo]])/30</f>
        <v>4.666666666666667</v>
      </c>
      <c r="V168" s="2">
        <f>IF(Tabla1[[#This Row],[Fecha recolocación]]&lt;&gt;"",1,0)</f>
        <v>0</v>
      </c>
      <c r="W168" s="16">
        <f ca="1">INT((TODAY()-Tabla1[[#This Row],[Fecha de Nacimiento]])/365.25)</f>
        <v>50</v>
      </c>
      <c r="X16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69" spans="1:24" x14ac:dyDescent="0.2">
      <c r="A169">
        <v>1367951</v>
      </c>
      <c r="B169" t="s">
        <v>901</v>
      </c>
      <c r="C169" t="s">
        <v>902</v>
      </c>
      <c r="D169" t="s">
        <v>903</v>
      </c>
      <c r="E169" t="s">
        <v>904</v>
      </c>
      <c r="F169" t="s">
        <v>562</v>
      </c>
      <c r="G169" s="48">
        <v>44154.775000000001</v>
      </c>
      <c r="H169" t="s">
        <v>905</v>
      </c>
      <c r="I169" t="s">
        <v>885</v>
      </c>
      <c r="J169" t="s">
        <v>18</v>
      </c>
      <c r="K169" s="1">
        <v>44055</v>
      </c>
      <c r="L169" s="1">
        <v>44074</v>
      </c>
      <c r="M169" t="s">
        <v>19</v>
      </c>
      <c r="N169" t="s">
        <v>20</v>
      </c>
      <c r="O169" s="1">
        <v>24835</v>
      </c>
      <c r="P169" t="s">
        <v>906</v>
      </c>
      <c r="Q169" t="s">
        <v>369</v>
      </c>
      <c r="R169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69" s="32">
        <f ca="1">IF(Tabla1[[#This Row],[Cuenta Recolocación]]=1,(Tabla1[[#This Row],[Fecha recolocación]]-Tabla1[[#This Row],[Fecha desempleo]])/30,(TODAY()-Tabla1[[#This Row],[Fecha desempleo]])/30)</f>
        <v>4.4666666666666668</v>
      </c>
      <c r="T169" s="32">
        <f>(Tabla1[[#This Row],[Fecha de entrada de outplacement]]-Tabla1[[#This Row],[Fecha desempleo]])/30</f>
        <v>0.6333333333333333</v>
      </c>
      <c r="U169" s="3">
        <f ca="1">(TODAY()-Tabla1[[#This Row],[Fecha desempleo]])/30</f>
        <v>4.4666666666666668</v>
      </c>
      <c r="V169" s="2">
        <f>IF(Tabla1[[#This Row],[Fecha recolocación]]&lt;&gt;"",1,0)</f>
        <v>0</v>
      </c>
      <c r="W169" s="16">
        <f ca="1">INT((TODAY()-Tabla1[[#This Row],[Fecha de Nacimiento]])/365.25)</f>
        <v>52</v>
      </c>
      <c r="X16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70" spans="1:24" x14ac:dyDescent="0.2">
      <c r="A170">
        <v>1368451</v>
      </c>
      <c r="B170" t="s">
        <v>907</v>
      </c>
      <c r="C170" t="s">
        <v>585</v>
      </c>
      <c r="D170" t="s">
        <v>924</v>
      </c>
      <c r="E170" t="s">
        <v>908</v>
      </c>
      <c r="F170" t="s">
        <v>568</v>
      </c>
      <c r="G170" s="48">
        <v>44161.535416666666</v>
      </c>
      <c r="H170" t="s">
        <v>905</v>
      </c>
      <c r="I170" t="s">
        <v>885</v>
      </c>
      <c r="J170" t="s">
        <v>18</v>
      </c>
      <c r="K170" s="1">
        <v>44055</v>
      </c>
      <c r="L170" s="1">
        <v>44074</v>
      </c>
      <c r="M170" t="s">
        <v>19</v>
      </c>
      <c r="N170" t="s">
        <v>20</v>
      </c>
      <c r="O170" s="1">
        <v>25909</v>
      </c>
      <c r="P170" t="s">
        <v>909</v>
      </c>
      <c r="Q170" t="s">
        <v>369</v>
      </c>
      <c r="R170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70" s="32">
        <f ca="1">IF(Tabla1[[#This Row],[Cuenta Recolocación]]=1,(Tabla1[[#This Row],[Fecha recolocación]]-Tabla1[[#This Row],[Fecha desempleo]])/30,(TODAY()-Tabla1[[#This Row],[Fecha desempleo]])/30)</f>
        <v>4.4666666666666668</v>
      </c>
      <c r="T170" s="32">
        <f>(Tabla1[[#This Row],[Fecha de entrada de outplacement]]-Tabla1[[#This Row],[Fecha desempleo]])/30</f>
        <v>0.6333333333333333</v>
      </c>
      <c r="U170" s="3">
        <f ca="1">(TODAY()-Tabla1[[#This Row],[Fecha desempleo]])/30</f>
        <v>4.4666666666666668</v>
      </c>
      <c r="V170" s="2">
        <f>IF(Tabla1[[#This Row],[Fecha recolocación]]&lt;&gt;"",1,0)</f>
        <v>0</v>
      </c>
      <c r="W170" s="16">
        <f ca="1">INT((TODAY()-Tabla1[[#This Row],[Fecha de Nacimiento]])/365.25)</f>
        <v>50</v>
      </c>
      <c r="X17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71" spans="1:24" x14ac:dyDescent="0.2">
      <c r="A171">
        <v>1368751</v>
      </c>
      <c r="B171" t="s">
        <v>910</v>
      </c>
      <c r="C171" t="s">
        <v>911</v>
      </c>
      <c r="D171" t="s">
        <v>912</v>
      </c>
      <c r="E171" t="s">
        <v>913</v>
      </c>
      <c r="F171" t="s">
        <v>27</v>
      </c>
      <c r="G171" s="48">
        <v>44105.543749999997</v>
      </c>
      <c r="H171" t="s">
        <v>905</v>
      </c>
      <c r="I171" t="s">
        <v>885</v>
      </c>
      <c r="J171" t="s">
        <v>18</v>
      </c>
      <c r="K171" s="1">
        <v>44055</v>
      </c>
      <c r="L171" s="1">
        <v>44074</v>
      </c>
      <c r="M171" s="1">
        <v>44105</v>
      </c>
      <c r="N171" t="s">
        <v>20</v>
      </c>
      <c r="O171" s="47">
        <v>0</v>
      </c>
      <c r="P171" t="s">
        <v>914</v>
      </c>
      <c r="Q171" t="s">
        <v>369</v>
      </c>
      <c r="R171" s="32">
        <f ca="1">IF(Tabla1[[#This Row],[Cuenta Recolocación]]=1,(Tabla1[[#This Row],[Fecha recolocación]]-Tabla1[[#This Row],[Fecha de entrada de outplacement]])/30,(TODAY()-Tabla1[[#This Row],[Fecha de entrada de outplacement]])/30)</f>
        <v>1.0333333333333334</v>
      </c>
      <c r="S171" s="32">
        <f ca="1">IF(Tabla1[[#This Row],[Cuenta Recolocación]]=1,(Tabla1[[#This Row],[Fecha recolocación]]-Tabla1[[#This Row],[Fecha desempleo]])/30,(TODAY()-Tabla1[[#This Row],[Fecha desempleo]])/30)</f>
        <v>1.6666666666666667</v>
      </c>
      <c r="T171" s="32">
        <f>(Tabla1[[#This Row],[Fecha de entrada de outplacement]]-Tabla1[[#This Row],[Fecha desempleo]])/30</f>
        <v>0.6333333333333333</v>
      </c>
      <c r="U171" s="3">
        <f ca="1">(TODAY()-Tabla1[[#This Row],[Fecha desempleo]])/30</f>
        <v>4.4666666666666668</v>
      </c>
      <c r="V171" s="2">
        <f>IF(Tabla1[[#This Row],[Fecha recolocación]]&lt;&gt;"",1,0)</f>
        <v>1</v>
      </c>
      <c r="W171" s="16">
        <f ca="1">INT((TODAY()-Tabla1[[#This Row],[Fecha de Nacimiento]])/365.25)</f>
        <v>120</v>
      </c>
      <c r="X17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172" spans="1:24" x14ac:dyDescent="0.2">
      <c r="A172">
        <v>1368901</v>
      </c>
      <c r="B172" t="s">
        <v>941</v>
      </c>
      <c r="C172" t="s">
        <v>942</v>
      </c>
      <c r="D172" t="s">
        <v>943</v>
      </c>
      <c r="E172" t="s">
        <v>944</v>
      </c>
      <c r="F172" t="s">
        <v>562</v>
      </c>
      <c r="G172" s="48">
        <v>44126.793749999997</v>
      </c>
      <c r="H172" t="s">
        <v>905</v>
      </c>
      <c r="I172" t="s">
        <v>885</v>
      </c>
      <c r="J172" t="s">
        <v>18</v>
      </c>
      <c r="K172" s="1">
        <v>44060</v>
      </c>
      <c r="L172" s="1">
        <v>44074</v>
      </c>
      <c r="M172" t="s">
        <v>19</v>
      </c>
      <c r="N172" t="s">
        <v>20</v>
      </c>
      <c r="O172" s="1">
        <v>26762</v>
      </c>
      <c r="P172" t="s">
        <v>945</v>
      </c>
      <c r="Q172" t="s">
        <v>369</v>
      </c>
      <c r="R172" s="32">
        <f ca="1">IF(Tabla1[[#This Row],[Cuenta Recolocación]]=1,(Tabla1[[#This Row],[Fecha recolocación]]-Tabla1[[#This Row],[Fecha de entrada de outplacement]])/30,(TODAY()-Tabla1[[#This Row],[Fecha de entrada de outplacement]])/30)</f>
        <v>3.8333333333333335</v>
      </c>
      <c r="S172" s="32">
        <f ca="1">IF(Tabla1[[#This Row],[Cuenta Recolocación]]=1,(Tabla1[[#This Row],[Fecha recolocación]]-Tabla1[[#This Row],[Fecha desempleo]])/30,(TODAY()-Tabla1[[#This Row],[Fecha desempleo]])/30)</f>
        <v>4.3</v>
      </c>
      <c r="T172" s="32">
        <f>(Tabla1[[#This Row],[Fecha de entrada de outplacement]]-Tabla1[[#This Row],[Fecha desempleo]])/30</f>
        <v>0.46666666666666667</v>
      </c>
      <c r="U172" s="3">
        <f ca="1">(TODAY()-Tabla1[[#This Row],[Fecha desempleo]])/30</f>
        <v>4.3</v>
      </c>
      <c r="V172" s="2">
        <f>IF(Tabla1[[#This Row],[Fecha recolocación]]&lt;&gt;"",1,0)</f>
        <v>0</v>
      </c>
      <c r="W172" s="16">
        <f ca="1">INT((TODAY()-Tabla1[[#This Row],[Fecha de Nacimiento]])/365.25)</f>
        <v>47</v>
      </c>
      <c r="X17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73" spans="1:24" x14ac:dyDescent="0.2">
      <c r="A173">
        <v>1391251</v>
      </c>
      <c r="B173" t="s">
        <v>936</v>
      </c>
      <c r="C173" t="s">
        <v>631</v>
      </c>
      <c r="D173" t="s">
        <v>982</v>
      </c>
      <c r="E173" t="s">
        <v>937</v>
      </c>
      <c r="F173" t="s">
        <v>568</v>
      </c>
      <c r="G173" s="48">
        <v>44111.586111111108</v>
      </c>
      <c r="H173" t="s">
        <v>938</v>
      </c>
      <c r="I173" t="s">
        <v>934</v>
      </c>
      <c r="J173" t="s">
        <v>18</v>
      </c>
      <c r="K173" s="1">
        <v>44074</v>
      </c>
      <c r="L173" s="1">
        <v>44095</v>
      </c>
      <c r="M173" t="s">
        <v>19</v>
      </c>
      <c r="N173" t="s">
        <v>20</v>
      </c>
      <c r="O173" s="1">
        <v>23294</v>
      </c>
      <c r="P173" t="s">
        <v>939</v>
      </c>
      <c r="Q173" t="s">
        <v>369</v>
      </c>
      <c r="R173" s="32">
        <f ca="1">IF(Tabla1[[#This Row],[Cuenta Recolocación]]=1,(Tabla1[[#This Row],[Fecha recolocación]]-Tabla1[[#This Row],[Fecha de entrada de outplacement]])/30,(TODAY()-Tabla1[[#This Row],[Fecha de entrada de outplacement]])/30)</f>
        <v>3.1333333333333333</v>
      </c>
      <c r="S173" s="32">
        <f ca="1">IF(Tabla1[[#This Row],[Cuenta Recolocación]]=1,(Tabla1[[#This Row],[Fecha recolocación]]-Tabla1[[#This Row],[Fecha desempleo]])/30,(TODAY()-Tabla1[[#This Row],[Fecha desempleo]])/30)</f>
        <v>3.8333333333333335</v>
      </c>
      <c r="T173" s="32">
        <f>(Tabla1[[#This Row],[Fecha de entrada de outplacement]]-Tabla1[[#This Row],[Fecha desempleo]])/30</f>
        <v>0.7</v>
      </c>
      <c r="U173" s="3">
        <f ca="1">(TODAY()-Tabla1[[#This Row],[Fecha desempleo]])/30</f>
        <v>3.8333333333333335</v>
      </c>
      <c r="V173" s="2">
        <f>IF(Tabla1[[#This Row],[Fecha recolocación]]&lt;&gt;"",1,0)</f>
        <v>0</v>
      </c>
      <c r="W173" s="16">
        <f ca="1">INT((TODAY()-Tabla1[[#This Row],[Fecha de Nacimiento]])/365.25)</f>
        <v>57</v>
      </c>
      <c r="X17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74" spans="1:24" x14ac:dyDescent="0.2">
      <c r="A174">
        <v>1489651</v>
      </c>
      <c r="B174" t="s">
        <v>956</v>
      </c>
      <c r="C174" t="s">
        <v>957</v>
      </c>
      <c r="D174" t="s">
        <v>958</v>
      </c>
      <c r="E174" t="s">
        <v>959</v>
      </c>
      <c r="F174" t="s">
        <v>960</v>
      </c>
      <c r="G174" s="48">
        <v>44154.538888888892</v>
      </c>
      <c r="H174" t="s">
        <v>47</v>
      </c>
      <c r="I174" t="s">
        <v>952</v>
      </c>
      <c r="J174" t="s">
        <v>18</v>
      </c>
      <c r="K174" s="1">
        <v>44104</v>
      </c>
      <c r="L174" s="1">
        <v>44137</v>
      </c>
      <c r="M174" t="s">
        <v>19</v>
      </c>
      <c r="N174" t="s">
        <v>20</v>
      </c>
      <c r="O174" s="1">
        <v>26235</v>
      </c>
      <c r="P174" t="s">
        <v>961</v>
      </c>
      <c r="Q174" t="s">
        <v>110</v>
      </c>
      <c r="R174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S174" s="32">
        <f ca="1">IF(Tabla1[[#This Row],[Cuenta Recolocación]]=1,(Tabla1[[#This Row],[Fecha recolocación]]-Tabla1[[#This Row],[Fecha desempleo]])/30,(TODAY()-Tabla1[[#This Row],[Fecha desempleo]])/30)</f>
        <v>2.8333333333333335</v>
      </c>
      <c r="T174" s="32">
        <f>(Tabla1[[#This Row],[Fecha de entrada de outplacement]]-Tabla1[[#This Row],[Fecha desempleo]])/30</f>
        <v>1.1000000000000001</v>
      </c>
      <c r="U174" s="3">
        <f ca="1">(TODAY()-Tabla1[[#This Row],[Fecha desempleo]])/30</f>
        <v>2.8333333333333335</v>
      </c>
      <c r="V174" s="2">
        <f>IF(Tabla1[[#This Row],[Fecha recolocación]]&lt;&gt;"",1,0)</f>
        <v>0</v>
      </c>
      <c r="W174" s="16">
        <f ca="1">INT((TODAY()-Tabla1[[#This Row],[Fecha de Nacimiento]])/365.25)</f>
        <v>49</v>
      </c>
      <c r="X17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75" spans="1:24" x14ac:dyDescent="0.2">
      <c r="A175">
        <v>1522451</v>
      </c>
      <c r="B175" t="s">
        <v>949</v>
      </c>
      <c r="C175" t="s">
        <v>631</v>
      </c>
      <c r="D175" t="s">
        <v>950</v>
      </c>
      <c r="E175" t="s">
        <v>951</v>
      </c>
      <c r="F175" t="s">
        <v>27</v>
      </c>
      <c r="G175" s="48">
        <v>44133.527777777781</v>
      </c>
      <c r="H175" t="s">
        <v>47</v>
      </c>
      <c r="I175" t="s">
        <v>952</v>
      </c>
      <c r="J175" t="s">
        <v>18</v>
      </c>
      <c r="K175" s="1">
        <v>44119</v>
      </c>
      <c r="L175" s="1">
        <v>44137</v>
      </c>
      <c r="M175" s="1">
        <v>44130</v>
      </c>
      <c r="N175" t="s">
        <v>20</v>
      </c>
      <c r="O175" s="1">
        <v>26081</v>
      </c>
      <c r="P175" t="s">
        <v>953</v>
      </c>
      <c r="Q175" t="s">
        <v>369</v>
      </c>
      <c r="R175" s="32">
        <f ca="1">IF(Tabla1[[#This Row],[Cuenta Recolocación]]=1,(Tabla1[[#This Row],[Fecha recolocación]]-Tabla1[[#This Row],[Fecha de entrada de outplacement]])/30,(TODAY()-Tabla1[[#This Row],[Fecha de entrada de outplacement]])/30)</f>
        <v>-0.23333333333333334</v>
      </c>
      <c r="S175" s="32">
        <f ca="1">IF(Tabla1[[#This Row],[Cuenta Recolocación]]=1,(Tabla1[[#This Row],[Fecha recolocación]]-Tabla1[[#This Row],[Fecha desempleo]])/30,(TODAY()-Tabla1[[#This Row],[Fecha desempleo]])/30)</f>
        <v>0.36666666666666664</v>
      </c>
      <c r="T175" s="32">
        <f>(Tabla1[[#This Row],[Fecha de entrada de outplacement]]-Tabla1[[#This Row],[Fecha desempleo]])/30</f>
        <v>0.6</v>
      </c>
      <c r="U175" s="3">
        <f ca="1">(TODAY()-Tabla1[[#This Row],[Fecha desempleo]])/30</f>
        <v>2.3333333333333335</v>
      </c>
      <c r="V175" s="2">
        <f>IF(Tabla1[[#This Row],[Fecha recolocación]]&lt;&gt;"",1,0)</f>
        <v>1</v>
      </c>
      <c r="W175" s="16">
        <f ca="1">INT((TODAY()-Tabla1[[#This Row],[Fecha de Nacimiento]])/365.25)</f>
        <v>49</v>
      </c>
      <c r="X17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76" spans="1:24" x14ac:dyDescent="0.2">
      <c r="A176">
        <v>1569351</v>
      </c>
      <c r="B176" t="s">
        <v>962</v>
      </c>
      <c r="C176" t="s">
        <v>204</v>
      </c>
      <c r="D176" t="s">
        <v>963</v>
      </c>
      <c r="E176" t="s">
        <v>964</v>
      </c>
      <c r="F176" t="s">
        <v>562</v>
      </c>
      <c r="G176" s="48">
        <v>44161.525694444441</v>
      </c>
      <c r="H176" t="s">
        <v>965</v>
      </c>
      <c r="I176" t="s">
        <v>952</v>
      </c>
      <c r="J176" t="s">
        <v>28</v>
      </c>
      <c r="K176" s="1">
        <v>43981</v>
      </c>
      <c r="L176" s="1">
        <v>44137</v>
      </c>
      <c r="M176" t="s">
        <v>19</v>
      </c>
      <c r="N176" t="s">
        <v>20</v>
      </c>
      <c r="O176" s="1">
        <v>27847</v>
      </c>
      <c r="P176" t="s">
        <v>966</v>
      </c>
      <c r="Q176" t="s">
        <v>369</v>
      </c>
      <c r="R176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S176" s="32">
        <f ca="1">IF(Tabla1[[#This Row],[Cuenta Recolocación]]=1,(Tabla1[[#This Row],[Fecha recolocación]]-Tabla1[[#This Row],[Fecha desempleo]])/30,(TODAY()-Tabla1[[#This Row],[Fecha desempleo]])/30)</f>
        <v>6.9333333333333336</v>
      </c>
      <c r="T176" s="32">
        <f>(Tabla1[[#This Row],[Fecha de entrada de outplacement]]-Tabla1[[#This Row],[Fecha desempleo]])/30</f>
        <v>5.2</v>
      </c>
      <c r="U176" s="3">
        <f ca="1">(TODAY()-Tabla1[[#This Row],[Fecha desempleo]])/30</f>
        <v>6.9333333333333336</v>
      </c>
      <c r="V176" s="2">
        <f>IF(Tabla1[[#This Row],[Fecha recolocación]]&lt;&gt;"",1,0)</f>
        <v>0</v>
      </c>
      <c r="W176" s="16">
        <f ca="1">INT((TODAY()-Tabla1[[#This Row],[Fecha de Nacimiento]])/365.25)</f>
        <v>44</v>
      </c>
      <c r="X17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77" spans="1:24" x14ac:dyDescent="0.2">
      <c r="A177">
        <v>1579951</v>
      </c>
      <c r="B177" t="s">
        <v>967</v>
      </c>
      <c r="C177" t="s">
        <v>85</v>
      </c>
      <c r="D177" t="s">
        <v>968</v>
      </c>
      <c r="E177" t="s">
        <v>969</v>
      </c>
      <c r="F177" t="s">
        <v>568</v>
      </c>
      <c r="G177" s="48">
        <v>44161.526388888888</v>
      </c>
      <c r="H177" t="s">
        <v>139</v>
      </c>
      <c r="I177" t="s">
        <v>952</v>
      </c>
      <c r="J177" t="s">
        <v>18</v>
      </c>
      <c r="K177" s="1">
        <v>44105</v>
      </c>
      <c r="L177" s="1">
        <v>44137</v>
      </c>
      <c r="M177" t="s">
        <v>19</v>
      </c>
      <c r="N177" t="s">
        <v>20</v>
      </c>
      <c r="O177" s="1">
        <v>25636</v>
      </c>
      <c r="P177" t="s">
        <v>970</v>
      </c>
      <c r="Q177" t="s">
        <v>110</v>
      </c>
      <c r="R177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S177" s="32">
        <f ca="1">IF(Tabla1[[#This Row],[Cuenta Recolocación]]=1,(Tabla1[[#This Row],[Fecha recolocación]]-Tabla1[[#This Row],[Fecha desempleo]])/30,(TODAY()-Tabla1[[#This Row],[Fecha desempleo]])/30)</f>
        <v>2.8</v>
      </c>
      <c r="T177" s="32">
        <f>(Tabla1[[#This Row],[Fecha de entrada de outplacement]]-Tabla1[[#This Row],[Fecha desempleo]])/30</f>
        <v>1.0666666666666667</v>
      </c>
      <c r="U177" s="3">
        <f ca="1">(TODAY()-Tabla1[[#This Row],[Fecha desempleo]])/30</f>
        <v>2.8</v>
      </c>
      <c r="V177" s="2">
        <f>IF(Tabla1[[#This Row],[Fecha recolocación]]&lt;&gt;"",1,0)</f>
        <v>0</v>
      </c>
      <c r="W177" s="16">
        <f ca="1">INT((TODAY()-Tabla1[[#This Row],[Fecha de Nacimiento]])/365.25)</f>
        <v>50</v>
      </c>
      <c r="X17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78" spans="1:24" x14ac:dyDescent="0.2">
      <c r="A178">
        <v>1580151</v>
      </c>
      <c r="B178" t="s">
        <v>971</v>
      </c>
      <c r="C178" t="s">
        <v>972</v>
      </c>
      <c r="D178" t="s">
        <v>973</v>
      </c>
      <c r="E178" t="s">
        <v>974</v>
      </c>
      <c r="F178" t="s">
        <v>27</v>
      </c>
      <c r="G178" s="48">
        <v>44162.613194444442</v>
      </c>
      <c r="H178" t="s">
        <v>139</v>
      </c>
      <c r="I178" t="s">
        <v>952</v>
      </c>
      <c r="J178" t="s">
        <v>18</v>
      </c>
      <c r="K178" s="1">
        <v>44105</v>
      </c>
      <c r="L178" s="1">
        <v>44137</v>
      </c>
      <c r="M178" s="1">
        <v>44162</v>
      </c>
      <c r="N178" t="s">
        <v>20</v>
      </c>
      <c r="O178" s="1">
        <v>27117</v>
      </c>
      <c r="P178" t="s">
        <v>975</v>
      </c>
      <c r="Q178" t="s">
        <v>369</v>
      </c>
      <c r="R178" s="32">
        <f ca="1">IF(Tabla1[[#This Row],[Cuenta Recolocación]]=1,(Tabla1[[#This Row],[Fecha recolocación]]-Tabla1[[#This Row],[Fecha de entrada de outplacement]])/30,(TODAY()-Tabla1[[#This Row],[Fecha de entrada de outplacement]])/30)</f>
        <v>0.83333333333333337</v>
      </c>
      <c r="S178" s="32">
        <f ca="1">IF(Tabla1[[#This Row],[Cuenta Recolocación]]=1,(Tabla1[[#This Row],[Fecha recolocación]]-Tabla1[[#This Row],[Fecha desempleo]])/30,(TODAY()-Tabla1[[#This Row],[Fecha desempleo]])/30)</f>
        <v>1.9</v>
      </c>
      <c r="T178" s="32">
        <f>(Tabla1[[#This Row],[Fecha de entrada de outplacement]]-Tabla1[[#This Row],[Fecha desempleo]])/30</f>
        <v>1.0666666666666667</v>
      </c>
      <c r="U178" s="3">
        <f ca="1">(TODAY()-Tabla1[[#This Row],[Fecha desempleo]])/30</f>
        <v>2.8</v>
      </c>
      <c r="V178" s="2">
        <f>IF(Tabla1[[#This Row],[Fecha recolocación]]&lt;&gt;"",1,0)</f>
        <v>1</v>
      </c>
      <c r="W178" s="16">
        <f ca="1">INT((TODAY()-Tabla1[[#This Row],[Fecha de Nacimiento]])/365.25)</f>
        <v>46</v>
      </c>
      <c r="X17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79" spans="1:24" x14ac:dyDescent="0.2">
      <c r="A179">
        <v>1597251</v>
      </c>
      <c r="B179" t="s">
        <v>976</v>
      </c>
      <c r="C179" t="s">
        <v>977</v>
      </c>
      <c r="D179" t="s">
        <v>978</v>
      </c>
      <c r="E179" t="s">
        <v>979</v>
      </c>
      <c r="F179" t="s">
        <v>569</v>
      </c>
      <c r="G179" s="48">
        <v>44165.572222222225</v>
      </c>
      <c r="H179" t="s">
        <v>47</v>
      </c>
      <c r="I179" t="s">
        <v>952</v>
      </c>
      <c r="J179" t="s">
        <v>18</v>
      </c>
      <c r="K179" s="1">
        <v>44119</v>
      </c>
      <c r="L179" s="1">
        <v>44137</v>
      </c>
      <c r="M179" t="s">
        <v>19</v>
      </c>
      <c r="N179" t="s">
        <v>20</v>
      </c>
      <c r="O179" s="1">
        <v>27651</v>
      </c>
      <c r="P179" t="s">
        <v>980</v>
      </c>
      <c r="Q179" t="s">
        <v>369</v>
      </c>
      <c r="R179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S179" s="32">
        <f ca="1">IF(Tabla1[[#This Row],[Cuenta Recolocación]]=1,(Tabla1[[#This Row],[Fecha recolocación]]-Tabla1[[#This Row],[Fecha desempleo]])/30,(TODAY()-Tabla1[[#This Row],[Fecha desempleo]])/30)</f>
        <v>2.3333333333333335</v>
      </c>
      <c r="T179" s="32">
        <f>(Tabla1[[#This Row],[Fecha de entrada de outplacement]]-Tabla1[[#This Row],[Fecha desempleo]])/30</f>
        <v>0.6</v>
      </c>
      <c r="U179" s="3">
        <f ca="1">(TODAY()-Tabla1[[#This Row],[Fecha desempleo]])/30</f>
        <v>2.3333333333333335</v>
      </c>
      <c r="V179" s="2">
        <f>IF(Tabla1[[#This Row],[Fecha recolocación]]&lt;&gt;"",1,0)</f>
        <v>0</v>
      </c>
      <c r="W179" s="16">
        <f ca="1">INT((TODAY()-Tabla1[[#This Row],[Fecha de Nacimiento]])/365.25)</f>
        <v>45</v>
      </c>
      <c r="X17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180" spans="1:24" x14ac:dyDescent="0.2">
      <c r="A180">
        <v>1773951</v>
      </c>
      <c r="B180" t="s">
        <v>983</v>
      </c>
      <c r="C180" t="s">
        <v>984</v>
      </c>
      <c r="D180" t="s">
        <v>985</v>
      </c>
      <c r="E180" t="s">
        <v>986</v>
      </c>
      <c r="F180" t="s">
        <v>960</v>
      </c>
      <c r="G180" s="48">
        <v>44187.839583333334</v>
      </c>
      <c r="H180" t="s">
        <v>345</v>
      </c>
      <c r="I180" t="s">
        <v>987</v>
      </c>
      <c r="J180" t="s">
        <v>18</v>
      </c>
      <c r="K180" s="1">
        <v>44162</v>
      </c>
      <c r="L180" s="1">
        <v>44174</v>
      </c>
      <c r="M180" t="s">
        <v>19</v>
      </c>
      <c r="N180" t="s">
        <v>20</v>
      </c>
      <c r="O180" s="47">
        <v>0</v>
      </c>
      <c r="P180" t="s">
        <v>988</v>
      </c>
      <c r="Q180" t="s">
        <v>369</v>
      </c>
      <c r="R180" s="32">
        <f ca="1">IF(Tabla1[[#This Row],[Cuenta Recolocación]]=1,(Tabla1[[#This Row],[Fecha recolocación]]-Tabla1[[#This Row],[Fecha de entrada de outplacement]])/30,(TODAY()-Tabla1[[#This Row],[Fecha de entrada de outplacement]])/30)</f>
        <v>0.5</v>
      </c>
      <c r="S180" s="32">
        <f ca="1">IF(Tabla1[[#This Row],[Cuenta Recolocación]]=1,(Tabla1[[#This Row],[Fecha recolocación]]-Tabla1[[#This Row],[Fecha desempleo]])/30,(TODAY()-Tabla1[[#This Row],[Fecha desempleo]])/30)</f>
        <v>0.9</v>
      </c>
      <c r="T180" s="32">
        <f>(Tabla1[[#This Row],[Fecha de entrada de outplacement]]-Tabla1[[#This Row],[Fecha desempleo]])/30</f>
        <v>0.4</v>
      </c>
      <c r="U180" s="3">
        <f ca="1">(TODAY()-Tabla1[[#This Row],[Fecha desempleo]])/30</f>
        <v>0.9</v>
      </c>
      <c r="V180" s="2">
        <f>IF(Tabla1[[#This Row],[Fecha recolocación]]&lt;&gt;"",1,0)</f>
        <v>0</v>
      </c>
      <c r="W180" s="16">
        <f ca="1">INT((TODAY()-Tabla1[[#This Row],[Fecha de Nacimiento]])/365.25)</f>
        <v>120</v>
      </c>
      <c r="X18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181" spans="1:24" x14ac:dyDescent="0.2">
      <c r="A181">
        <v>1788801</v>
      </c>
      <c r="B181" t="s">
        <v>989</v>
      </c>
      <c r="C181" t="s">
        <v>990</v>
      </c>
      <c r="D181" t="s">
        <v>991</v>
      </c>
      <c r="E181" t="s">
        <v>992</v>
      </c>
      <c r="F181" t="s">
        <v>960</v>
      </c>
      <c r="G181" s="48">
        <v>44187.839583333334</v>
      </c>
      <c r="H181" t="s">
        <v>139</v>
      </c>
      <c r="I181" t="s">
        <v>987</v>
      </c>
      <c r="J181" t="s">
        <v>18</v>
      </c>
      <c r="K181" s="1">
        <v>44155</v>
      </c>
      <c r="L181" s="1">
        <v>44174</v>
      </c>
      <c r="M181" t="s">
        <v>19</v>
      </c>
      <c r="N181" t="s">
        <v>20</v>
      </c>
      <c r="O181" s="47">
        <v>0</v>
      </c>
      <c r="P181" t="s">
        <v>993</v>
      </c>
      <c r="Q181" t="s">
        <v>369</v>
      </c>
      <c r="R181" s="32">
        <f ca="1">IF(Tabla1[[#This Row],[Cuenta Recolocación]]=1,(Tabla1[[#This Row],[Fecha recolocación]]-Tabla1[[#This Row],[Fecha de entrada de outplacement]])/30,(TODAY()-Tabla1[[#This Row],[Fecha de entrada de outplacement]])/30)</f>
        <v>0.5</v>
      </c>
      <c r="S181" s="32">
        <f ca="1">IF(Tabla1[[#This Row],[Cuenta Recolocación]]=1,(Tabla1[[#This Row],[Fecha recolocación]]-Tabla1[[#This Row],[Fecha desempleo]])/30,(TODAY()-Tabla1[[#This Row],[Fecha desempleo]])/30)</f>
        <v>1.1333333333333333</v>
      </c>
      <c r="T181" s="32">
        <f>(Tabla1[[#This Row],[Fecha de entrada de outplacement]]-Tabla1[[#This Row],[Fecha desempleo]])/30</f>
        <v>0.6333333333333333</v>
      </c>
      <c r="U181" s="3">
        <f ca="1">(TODAY()-Tabla1[[#This Row],[Fecha desempleo]])/30</f>
        <v>1.1333333333333333</v>
      </c>
      <c r="V181" s="2">
        <f>IF(Tabla1[[#This Row],[Fecha recolocación]]&lt;&gt;"",1,0)</f>
        <v>0</v>
      </c>
      <c r="W181" s="16">
        <f ca="1">INT((TODAY()-Tabla1[[#This Row],[Fecha de Nacimiento]])/365.25)</f>
        <v>120</v>
      </c>
      <c r="X18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182" spans="1:24" x14ac:dyDescent="0.2">
      <c r="A182">
        <v>1788951</v>
      </c>
      <c r="B182" t="s">
        <v>994</v>
      </c>
      <c r="C182" t="s">
        <v>995</v>
      </c>
      <c r="D182" t="s">
        <v>996</v>
      </c>
      <c r="E182" t="s">
        <v>997</v>
      </c>
      <c r="F182" t="s">
        <v>960</v>
      </c>
      <c r="G182" s="48">
        <v>44187.839583333334</v>
      </c>
      <c r="H182" t="s">
        <v>998</v>
      </c>
      <c r="I182" t="s">
        <v>987</v>
      </c>
      <c r="J182" t="s">
        <v>18</v>
      </c>
      <c r="K182" s="1">
        <v>44168</v>
      </c>
      <c r="L182" s="1">
        <v>44174</v>
      </c>
      <c r="M182" t="s">
        <v>19</v>
      </c>
      <c r="N182" t="s">
        <v>20</v>
      </c>
      <c r="O182" s="47">
        <v>0</v>
      </c>
      <c r="P182" t="s">
        <v>999</v>
      </c>
      <c r="Q182" t="s">
        <v>369</v>
      </c>
      <c r="R182" s="32">
        <f ca="1">IF(Tabla1[[#This Row],[Cuenta Recolocación]]=1,(Tabla1[[#This Row],[Fecha recolocación]]-Tabla1[[#This Row],[Fecha de entrada de outplacement]])/30,(TODAY()-Tabla1[[#This Row],[Fecha de entrada de outplacement]])/30)</f>
        <v>0.5</v>
      </c>
      <c r="S182" s="32">
        <f ca="1">IF(Tabla1[[#This Row],[Cuenta Recolocación]]=1,(Tabla1[[#This Row],[Fecha recolocación]]-Tabla1[[#This Row],[Fecha desempleo]])/30,(TODAY()-Tabla1[[#This Row],[Fecha desempleo]])/30)</f>
        <v>0.7</v>
      </c>
      <c r="T182" s="32">
        <f>(Tabla1[[#This Row],[Fecha de entrada de outplacement]]-Tabla1[[#This Row],[Fecha desempleo]])/30</f>
        <v>0.2</v>
      </c>
      <c r="U182" s="3">
        <f ca="1">(TODAY()-Tabla1[[#This Row],[Fecha desempleo]])/30</f>
        <v>0.7</v>
      </c>
      <c r="V182" s="2">
        <f>IF(Tabla1[[#This Row],[Fecha recolocación]]&lt;&gt;"",1,0)</f>
        <v>0</v>
      </c>
      <c r="W182" s="16">
        <f ca="1">INT((TODAY()-Tabla1[[#This Row],[Fecha de Nacimiento]])/365.25)</f>
        <v>120</v>
      </c>
      <c r="X18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</sheetData>
  <mergeCells count="5">
    <mergeCell ref="AB5:AC5"/>
    <mergeCell ref="AB11:AC11"/>
    <mergeCell ref="AB12:AC14"/>
    <mergeCell ref="AB15:AC17"/>
    <mergeCell ref="AB18:AC2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7473-9639-8D4C-BB84-203D591CA1C7}">
  <sheetPr codeName="Hoja3"/>
  <dimension ref="A1:N40"/>
  <sheetViews>
    <sheetView workbookViewId="0">
      <selection activeCell="L4" sqref="L4"/>
    </sheetView>
  </sheetViews>
  <sheetFormatPr baseColWidth="10" defaultColWidth="10.83203125" defaultRowHeight="15" x14ac:dyDescent="0.2"/>
  <cols>
    <col min="1" max="10" width="10.83203125" style="12"/>
    <col min="11" max="11" width="23.5" style="12" bestFit="1" customWidth="1"/>
    <col min="12" max="12" width="29.83203125" style="12" bestFit="1" customWidth="1"/>
    <col min="13" max="13" width="24.33203125" style="12" bestFit="1" customWidth="1"/>
    <col min="14" max="14" width="20" style="12" bestFit="1" customWidth="1"/>
    <col min="15" max="16384" width="10.83203125" style="12"/>
  </cols>
  <sheetData>
    <row r="1" spans="1:14" x14ac:dyDescent="0.2">
      <c r="A1" s="31" t="s">
        <v>398</v>
      </c>
      <c r="C1" s="12" t="s">
        <v>400</v>
      </c>
      <c r="K1" s="30" t="s">
        <v>399</v>
      </c>
    </row>
    <row r="3" spans="1:14" x14ac:dyDescent="0.2">
      <c r="A3" s="29" t="s">
        <v>385</v>
      </c>
      <c r="B3" s="29" t="s">
        <v>386</v>
      </c>
      <c r="C3" s="29"/>
      <c r="D3" s="29" t="s">
        <v>387</v>
      </c>
      <c r="E3" s="29" t="s">
        <v>388</v>
      </c>
      <c r="F3" s="29"/>
      <c r="G3" s="29" t="s">
        <v>389</v>
      </c>
      <c r="H3" s="29" t="s">
        <v>390</v>
      </c>
      <c r="K3" s="25" t="s">
        <v>370</v>
      </c>
      <c r="L3" s="25" t="s">
        <v>376</v>
      </c>
      <c r="M3" s="25" t="s">
        <v>377</v>
      </c>
      <c r="N3" s="25" t="s">
        <v>384</v>
      </c>
    </row>
    <row r="4" spans="1:14" x14ac:dyDescent="0.2">
      <c r="A4" s="29">
        <v>1</v>
      </c>
      <c r="B4" s="29">
        <v>0.98950000000000005</v>
      </c>
      <c r="C4" s="29"/>
      <c r="D4" s="29">
        <v>1</v>
      </c>
      <c r="E4" s="29">
        <v>0.9556</v>
      </c>
      <c r="F4" s="29"/>
      <c r="G4" s="29">
        <v>0.75</v>
      </c>
      <c r="H4" s="29">
        <v>0.9556</v>
      </c>
      <c r="K4" s="26">
        <v>181</v>
      </c>
      <c r="L4" s="27">
        <v>14.04843462246777</v>
      </c>
      <c r="M4" s="26">
        <v>104</v>
      </c>
      <c r="N4" s="28">
        <v>0.574585635359116</v>
      </c>
    </row>
    <row r="5" spans="1:14" x14ac:dyDescent="0.2">
      <c r="A5" s="29">
        <v>1.1000000000000001</v>
      </c>
      <c r="B5" s="29">
        <v>0.97889999999999999</v>
      </c>
      <c r="C5" s="29"/>
      <c r="D5" s="29">
        <v>2</v>
      </c>
      <c r="E5" s="29">
        <v>0.9133</v>
      </c>
      <c r="F5" s="29"/>
      <c r="G5" s="29">
        <v>1.5</v>
      </c>
      <c r="H5" s="29">
        <v>0.9133</v>
      </c>
    </row>
    <row r="6" spans="1:14" x14ac:dyDescent="0.2">
      <c r="A6" s="29">
        <v>1.4</v>
      </c>
      <c r="B6" s="29">
        <v>0.96840000000000004</v>
      </c>
      <c r="C6" s="29"/>
      <c r="D6" s="29">
        <v>3</v>
      </c>
      <c r="E6" s="29">
        <v>0.87739999999999996</v>
      </c>
      <c r="F6" s="29"/>
      <c r="G6" s="29">
        <v>2.25</v>
      </c>
      <c r="H6" s="29">
        <v>0.87739999999999996</v>
      </c>
    </row>
    <row r="7" spans="1:14" x14ac:dyDescent="0.2">
      <c r="A7" s="29">
        <v>1.6</v>
      </c>
      <c r="B7" s="29">
        <v>0.94450000000000001</v>
      </c>
      <c r="C7" s="29"/>
      <c r="D7" s="29">
        <v>4</v>
      </c>
      <c r="E7" s="29">
        <v>0.80549999999999999</v>
      </c>
      <c r="F7" s="29"/>
      <c r="G7" s="29">
        <v>3</v>
      </c>
      <c r="H7" s="29">
        <v>0.80549999999999999</v>
      </c>
    </row>
    <row r="8" spans="1:14" x14ac:dyDescent="0.2">
      <c r="A8" s="29">
        <v>1.8</v>
      </c>
      <c r="B8" s="29">
        <v>0.93259999999999998</v>
      </c>
      <c r="C8" s="29"/>
      <c r="D8" s="29">
        <v>5</v>
      </c>
      <c r="E8" s="29">
        <v>0.74209999999999998</v>
      </c>
      <c r="F8" s="29"/>
      <c r="G8" s="29">
        <v>3.75</v>
      </c>
      <c r="H8" s="29">
        <v>0.74209999999999998</v>
      </c>
    </row>
    <row r="9" spans="1:14" x14ac:dyDescent="0.2">
      <c r="A9" s="29">
        <v>1.9</v>
      </c>
      <c r="B9" s="29">
        <v>0.92059999999999997</v>
      </c>
      <c r="C9" s="29"/>
      <c r="D9" s="29">
        <v>6</v>
      </c>
      <c r="E9" s="29">
        <v>0.68920000000000003</v>
      </c>
      <c r="F9" s="29"/>
      <c r="G9" s="29">
        <v>4.5</v>
      </c>
      <c r="H9" s="29">
        <v>0.68920000000000003</v>
      </c>
    </row>
    <row r="10" spans="1:14" x14ac:dyDescent="0.2">
      <c r="A10" s="29">
        <v>2.1</v>
      </c>
      <c r="B10" s="29">
        <v>0.90859999999999996</v>
      </c>
      <c r="C10" s="29"/>
      <c r="D10" s="29">
        <v>7</v>
      </c>
      <c r="E10" s="29">
        <v>0.63639999999999997</v>
      </c>
      <c r="F10" s="29"/>
      <c r="G10" s="29">
        <v>5.25</v>
      </c>
      <c r="H10" s="29">
        <v>0.63639999999999997</v>
      </c>
    </row>
    <row r="11" spans="1:14" x14ac:dyDescent="0.2">
      <c r="A11" s="29">
        <v>2.2000000000000002</v>
      </c>
      <c r="B11" s="29">
        <v>0.88470000000000004</v>
      </c>
      <c r="C11" s="29"/>
      <c r="D11" s="29">
        <v>8</v>
      </c>
      <c r="E11" s="29">
        <v>0.58350000000000002</v>
      </c>
      <c r="F11" s="29"/>
      <c r="G11" s="29">
        <v>6</v>
      </c>
      <c r="H11" s="29">
        <v>0.58350000000000002</v>
      </c>
    </row>
    <row r="12" spans="1:14" x14ac:dyDescent="0.2">
      <c r="A12" s="29">
        <v>2.7</v>
      </c>
      <c r="B12" s="29">
        <v>0.87229999999999996</v>
      </c>
      <c r="C12" s="29"/>
      <c r="D12" s="29">
        <v>9</v>
      </c>
      <c r="E12" s="29">
        <v>0.54290000000000005</v>
      </c>
      <c r="F12" s="29"/>
      <c r="G12" s="29">
        <v>6.75</v>
      </c>
      <c r="H12" s="29">
        <v>0.54290000000000005</v>
      </c>
    </row>
    <row r="13" spans="1:14" x14ac:dyDescent="0.2">
      <c r="A13" s="29">
        <v>3</v>
      </c>
      <c r="B13" s="29">
        <v>0.85980000000000001</v>
      </c>
      <c r="C13" s="29"/>
      <c r="D13" s="29">
        <v>10</v>
      </c>
      <c r="E13" s="29">
        <v>0.49980000000000002</v>
      </c>
      <c r="F13" s="29"/>
      <c r="G13" s="29">
        <v>7.5</v>
      </c>
      <c r="H13" s="29">
        <v>0.49980000000000002</v>
      </c>
    </row>
    <row r="14" spans="1:14" x14ac:dyDescent="0.2">
      <c r="A14" s="29">
        <v>3.1</v>
      </c>
      <c r="B14" s="29">
        <v>0.84730000000000005</v>
      </c>
      <c r="C14" s="29"/>
      <c r="D14" s="29">
        <v>11</v>
      </c>
      <c r="E14" s="29">
        <v>0.48010000000000003</v>
      </c>
      <c r="F14" s="29"/>
      <c r="G14" s="29">
        <v>8.25</v>
      </c>
      <c r="H14" s="29">
        <v>0.48010000000000003</v>
      </c>
    </row>
    <row r="15" spans="1:14" x14ac:dyDescent="0.2">
      <c r="A15" s="29">
        <v>3.2</v>
      </c>
      <c r="B15" s="29">
        <v>0.82240000000000002</v>
      </c>
      <c r="C15" s="29"/>
      <c r="D15" s="29">
        <v>12</v>
      </c>
      <c r="E15" s="29">
        <v>0.4466</v>
      </c>
      <c r="F15" s="29"/>
      <c r="G15" s="29">
        <v>9</v>
      </c>
      <c r="H15" s="29">
        <v>0.4466</v>
      </c>
    </row>
    <row r="16" spans="1:14" x14ac:dyDescent="0.2">
      <c r="A16" s="29">
        <v>3.8</v>
      </c>
      <c r="B16" s="29">
        <v>0.80940000000000001</v>
      </c>
      <c r="C16" s="29"/>
      <c r="D16" s="29">
        <v>13</v>
      </c>
      <c r="E16" s="29">
        <v>0.39250000000000002</v>
      </c>
      <c r="F16" s="29"/>
      <c r="G16" s="29">
        <v>9.75</v>
      </c>
      <c r="H16" s="29">
        <v>0.39250000000000002</v>
      </c>
    </row>
    <row r="17" spans="1:8" x14ac:dyDescent="0.2">
      <c r="A17" s="29">
        <v>4</v>
      </c>
      <c r="B17" s="29">
        <v>0.79630000000000001</v>
      </c>
      <c r="C17" s="29"/>
      <c r="D17" s="29">
        <v>14</v>
      </c>
      <c r="E17" s="29">
        <v>0.36499999999999999</v>
      </c>
      <c r="F17" s="29"/>
      <c r="G17" s="29">
        <v>10.5</v>
      </c>
      <c r="H17" s="29">
        <v>0.36499999999999999</v>
      </c>
    </row>
    <row r="18" spans="1:8" x14ac:dyDescent="0.2">
      <c r="A18" s="29">
        <v>4.0999999999999996</v>
      </c>
      <c r="B18" s="29">
        <v>0.71799999999999997</v>
      </c>
      <c r="C18" s="29"/>
      <c r="D18" s="29">
        <v>15</v>
      </c>
      <c r="E18" s="29">
        <v>0.34139999999999998</v>
      </c>
      <c r="F18" s="29"/>
      <c r="G18" s="29">
        <v>11.25</v>
      </c>
      <c r="H18" s="29">
        <v>0.34139999999999998</v>
      </c>
    </row>
    <row r="19" spans="1:8" x14ac:dyDescent="0.2">
      <c r="A19" s="29">
        <v>4.2</v>
      </c>
      <c r="B19" s="29">
        <v>0.70469999999999999</v>
      </c>
      <c r="C19" s="29"/>
      <c r="D19" s="29">
        <v>16</v>
      </c>
      <c r="E19" s="29">
        <v>0.32719999999999999</v>
      </c>
      <c r="F19" s="29"/>
      <c r="G19" s="29">
        <v>12</v>
      </c>
      <c r="H19" s="29">
        <v>0.32719999999999999</v>
      </c>
    </row>
    <row r="20" spans="1:8" x14ac:dyDescent="0.2">
      <c r="A20" s="29">
        <v>4.5</v>
      </c>
      <c r="B20" s="29">
        <v>0.69110000000000005</v>
      </c>
      <c r="C20" s="29"/>
      <c r="D20" s="29">
        <v>17</v>
      </c>
      <c r="E20" s="29">
        <v>0.3049</v>
      </c>
      <c r="F20" s="29"/>
      <c r="G20" s="29">
        <v>12.75</v>
      </c>
      <c r="H20" s="29">
        <v>0.3049</v>
      </c>
    </row>
    <row r="21" spans="1:8" x14ac:dyDescent="0.2">
      <c r="A21" s="29">
        <v>4.9000000000000004</v>
      </c>
      <c r="B21" s="29">
        <v>0.65049999999999997</v>
      </c>
      <c r="C21" s="29"/>
      <c r="D21" s="29">
        <v>18</v>
      </c>
      <c r="E21" s="29">
        <v>0.29089999999999999</v>
      </c>
      <c r="F21" s="29"/>
      <c r="G21" s="29">
        <v>13.5</v>
      </c>
      <c r="H21" s="29">
        <v>0.29089999999999999</v>
      </c>
    </row>
    <row r="22" spans="1:8" x14ac:dyDescent="0.2">
      <c r="A22" s="29">
        <v>5</v>
      </c>
      <c r="B22" s="29">
        <v>0.62339999999999995</v>
      </c>
      <c r="C22" s="29"/>
      <c r="D22" s="29">
        <v>19</v>
      </c>
      <c r="E22" s="29">
        <v>0.27560000000000001</v>
      </c>
      <c r="F22" s="29"/>
      <c r="G22" s="29">
        <v>14.25</v>
      </c>
      <c r="H22" s="29">
        <v>0.27560000000000001</v>
      </c>
    </row>
    <row r="23" spans="1:8" x14ac:dyDescent="0.2">
      <c r="A23" s="29">
        <v>5.0999999999999996</v>
      </c>
      <c r="B23" s="29">
        <v>0.60980000000000001</v>
      </c>
      <c r="C23" s="29"/>
      <c r="D23" s="29">
        <v>20</v>
      </c>
      <c r="E23" s="29">
        <v>0.26179999999999998</v>
      </c>
      <c r="F23" s="29"/>
      <c r="G23" s="29">
        <v>15</v>
      </c>
      <c r="H23" s="29">
        <v>0.26179999999999998</v>
      </c>
    </row>
    <row r="24" spans="1:8" x14ac:dyDescent="0.2">
      <c r="A24" s="29">
        <v>5.2</v>
      </c>
      <c r="B24" s="29">
        <v>0.5827</v>
      </c>
      <c r="C24" s="29"/>
      <c r="D24" s="29">
        <v>22</v>
      </c>
      <c r="E24" s="29">
        <v>0.2404</v>
      </c>
      <c r="F24" s="29"/>
      <c r="G24" s="29">
        <v>16.5</v>
      </c>
      <c r="H24" s="29">
        <v>0.2404</v>
      </c>
    </row>
    <row r="25" spans="1:8" x14ac:dyDescent="0.2">
      <c r="A25" s="29">
        <v>6.2</v>
      </c>
      <c r="B25" s="29">
        <v>0.55120000000000002</v>
      </c>
      <c r="C25" s="29"/>
      <c r="D25" s="29">
        <v>23</v>
      </c>
      <c r="E25" s="29">
        <v>0.2298</v>
      </c>
      <c r="F25" s="29"/>
      <c r="G25" s="29">
        <v>17.25</v>
      </c>
      <c r="H25" s="29">
        <v>0.2298</v>
      </c>
    </row>
    <row r="26" spans="1:8" x14ac:dyDescent="0.2">
      <c r="A26" s="29">
        <v>6.4</v>
      </c>
      <c r="B26" s="29">
        <v>0.53549999999999998</v>
      </c>
      <c r="C26" s="29"/>
      <c r="D26" s="29">
        <v>24</v>
      </c>
      <c r="E26" s="29">
        <v>0.21879999999999999</v>
      </c>
      <c r="F26" s="29"/>
      <c r="G26" s="29">
        <v>18</v>
      </c>
      <c r="H26" s="29">
        <v>0.21879999999999999</v>
      </c>
    </row>
    <row r="27" spans="1:8" x14ac:dyDescent="0.2">
      <c r="A27" s="29">
        <v>7.1</v>
      </c>
      <c r="B27" s="29">
        <v>0.51819999999999999</v>
      </c>
      <c r="C27" s="29"/>
      <c r="D27" s="29">
        <v>25</v>
      </c>
      <c r="E27" s="29">
        <v>0.21310000000000001</v>
      </c>
      <c r="F27" s="29"/>
      <c r="G27" s="29">
        <v>18.75</v>
      </c>
      <c r="H27" s="29">
        <v>0.21310000000000001</v>
      </c>
    </row>
    <row r="28" spans="1:8" x14ac:dyDescent="0.2">
      <c r="A28" s="29">
        <v>7.7</v>
      </c>
      <c r="B28" s="29">
        <v>0.499</v>
      </c>
      <c r="C28" s="29"/>
      <c r="D28" s="29">
        <v>26</v>
      </c>
      <c r="E28" s="29">
        <v>0.20150000000000001</v>
      </c>
      <c r="F28" s="29"/>
      <c r="G28" s="29">
        <v>19.5</v>
      </c>
      <c r="H28" s="29">
        <v>0.20150000000000001</v>
      </c>
    </row>
    <row r="29" spans="1:8" x14ac:dyDescent="0.2">
      <c r="A29" s="29">
        <v>8.4</v>
      </c>
      <c r="B29" s="29">
        <v>0.47910000000000003</v>
      </c>
      <c r="C29" s="29"/>
      <c r="D29" s="29">
        <v>28</v>
      </c>
      <c r="E29" s="29">
        <v>0.1885</v>
      </c>
      <c r="F29" s="29"/>
      <c r="G29" s="29">
        <v>21</v>
      </c>
      <c r="H29" s="29">
        <v>0.1885</v>
      </c>
    </row>
    <row r="30" spans="1:8" x14ac:dyDescent="0.2">
      <c r="A30" s="29">
        <v>9.1999999999999993</v>
      </c>
      <c r="B30" s="29">
        <v>0.45729999999999998</v>
      </c>
      <c r="C30" s="29"/>
      <c r="D30" s="29">
        <v>30</v>
      </c>
      <c r="E30" s="29">
        <v>0.18</v>
      </c>
      <c r="F30" s="29"/>
      <c r="G30" s="29">
        <v>22.5</v>
      </c>
      <c r="H30" s="29">
        <v>0.18</v>
      </c>
    </row>
    <row r="31" spans="1:8" x14ac:dyDescent="0.2">
      <c r="A31" s="29">
        <v>9.3000000000000007</v>
      </c>
      <c r="B31" s="29">
        <v>0.4355</v>
      </c>
      <c r="C31" s="29"/>
      <c r="D31" s="29">
        <v>31</v>
      </c>
      <c r="E31" s="29">
        <v>0.17</v>
      </c>
      <c r="F31" s="29"/>
      <c r="G31" s="29">
        <v>23.25</v>
      </c>
      <c r="H31" s="29">
        <v>0.17</v>
      </c>
    </row>
    <row r="32" spans="1:8" x14ac:dyDescent="0.2">
      <c r="A32" s="29">
        <v>10</v>
      </c>
      <c r="B32" s="29">
        <v>0.4113</v>
      </c>
      <c r="C32" s="29"/>
      <c r="D32" s="29">
        <v>34</v>
      </c>
      <c r="E32" s="29">
        <v>0.1457</v>
      </c>
      <c r="F32" s="29"/>
      <c r="G32" s="29">
        <v>25.5</v>
      </c>
      <c r="H32" s="29">
        <v>0.1457</v>
      </c>
    </row>
    <row r="33" spans="1:8" x14ac:dyDescent="0.2">
      <c r="A33" s="29">
        <v>10.1</v>
      </c>
      <c r="B33" s="29">
        <v>0.3871</v>
      </c>
      <c r="C33" s="29"/>
      <c r="D33" s="29">
        <v>38</v>
      </c>
      <c r="E33" s="29">
        <v>9.7100000000000006E-2</v>
      </c>
      <c r="F33" s="29"/>
      <c r="G33" s="29">
        <v>28.5</v>
      </c>
      <c r="H33" s="29">
        <v>9.7100000000000006E-2</v>
      </c>
    </row>
    <row r="34" spans="1:8" x14ac:dyDescent="0.2">
      <c r="A34" s="29">
        <v>11.8</v>
      </c>
      <c r="B34" s="29">
        <v>0.35189999999999999</v>
      </c>
      <c r="C34" s="29"/>
      <c r="D34" s="29">
        <v>0</v>
      </c>
      <c r="E34" s="29">
        <v>0</v>
      </c>
      <c r="F34" s="29"/>
      <c r="G34" s="29">
        <v>0</v>
      </c>
      <c r="H34" s="29">
        <v>0</v>
      </c>
    </row>
    <row r="35" spans="1:8" x14ac:dyDescent="0.2">
      <c r="A35" s="29">
        <v>12.3</v>
      </c>
      <c r="B35" s="29">
        <v>0.31669999999999998</v>
      </c>
      <c r="C35" s="29"/>
      <c r="D35" s="29">
        <v>0</v>
      </c>
      <c r="E35" s="29">
        <v>0</v>
      </c>
      <c r="F35" s="29"/>
      <c r="G35" s="29">
        <v>0</v>
      </c>
      <c r="H35" s="29">
        <v>0</v>
      </c>
    </row>
    <row r="36" spans="1:8" x14ac:dyDescent="0.2">
      <c r="A36" s="29">
        <v>12.7</v>
      </c>
      <c r="B36" s="29">
        <v>0.28149999999999997</v>
      </c>
      <c r="C36" s="29"/>
      <c r="D36" s="29">
        <v>0</v>
      </c>
      <c r="E36" s="29">
        <v>0</v>
      </c>
      <c r="F36" s="29"/>
      <c r="G36" s="29">
        <v>0</v>
      </c>
      <c r="H36" s="29">
        <v>0</v>
      </c>
    </row>
    <row r="37" spans="1:8" x14ac:dyDescent="0.2">
      <c r="A37" s="29">
        <v>16.399999999999999</v>
      </c>
      <c r="B37" s="29">
        <v>0.2346</v>
      </c>
      <c r="C37" s="29"/>
      <c r="D37" s="29">
        <v>0</v>
      </c>
      <c r="E37" s="29">
        <v>0</v>
      </c>
      <c r="F37" s="29"/>
      <c r="G37" s="29">
        <v>0</v>
      </c>
      <c r="H37" s="29">
        <v>0</v>
      </c>
    </row>
    <row r="38" spans="1:8" x14ac:dyDescent="0.2">
      <c r="A38" s="29">
        <v>19.5</v>
      </c>
      <c r="B38" s="29">
        <v>0.18770000000000001</v>
      </c>
      <c r="C38" s="29"/>
      <c r="D38" s="29">
        <v>0</v>
      </c>
      <c r="E38" s="29">
        <v>0</v>
      </c>
      <c r="F38" s="29"/>
      <c r="G38" s="29">
        <v>0</v>
      </c>
      <c r="H38" s="29">
        <v>0</v>
      </c>
    </row>
    <row r="39" spans="1:8" x14ac:dyDescent="0.2">
      <c r="A39" s="29">
        <v>20.5</v>
      </c>
      <c r="B39" s="29">
        <v>9.3799999999999994E-2</v>
      </c>
      <c r="C39" s="29"/>
      <c r="D39" s="29">
        <v>0</v>
      </c>
      <c r="E39" s="29">
        <v>0</v>
      </c>
      <c r="F39" s="29"/>
      <c r="G39" s="29">
        <v>0</v>
      </c>
      <c r="H39" s="29">
        <v>0</v>
      </c>
    </row>
    <row r="40" spans="1:8" x14ac:dyDescent="0.2">
      <c r="A40" s="29">
        <v>27.5</v>
      </c>
      <c r="B40" s="29">
        <v>0</v>
      </c>
      <c r="C40" s="29"/>
      <c r="D40" s="29">
        <v>0</v>
      </c>
      <c r="E40" s="29">
        <v>0</v>
      </c>
      <c r="F40" s="29"/>
      <c r="G40" s="29">
        <v>0</v>
      </c>
      <c r="H40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 Ejecutivos LabLab</vt:lpstr>
      <vt:lpstr>DB CJ Ejecutivos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Octavio Vera Tornero</cp:lastModifiedBy>
  <dcterms:created xsi:type="dcterms:W3CDTF">2020-04-13T21:32:36Z</dcterms:created>
  <dcterms:modified xsi:type="dcterms:W3CDTF">2020-12-24T18:33:55Z</dcterms:modified>
</cp:coreProperties>
</file>