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k/Projects/Governance/calcs/"/>
    </mc:Choice>
  </mc:AlternateContent>
  <xr:revisionPtr revIDLastSave="0" documentId="13_ncr:1_{72C60669-5BA8-6D4F-8B2D-E5D9A1CB99A2}" xr6:coauthVersionLast="36" xr6:coauthVersionMax="36" xr10:uidLastSave="{00000000-0000-0000-0000-000000000000}"/>
  <bookViews>
    <workbookView xWindow="780" yWindow="960" windowWidth="27140" windowHeight="16540" xr2:uid="{56AD237F-EF40-9C48-8C44-9DB8CB7958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13" i="1"/>
  <c r="K14" i="1"/>
  <c r="K15" i="1"/>
  <c r="K16" i="1"/>
  <c r="K17" i="1"/>
  <c r="K18" i="1"/>
  <c r="K19" i="1"/>
  <c r="K20" i="1"/>
  <c r="K21" i="1"/>
  <c r="K3" i="1"/>
  <c r="I4" i="1"/>
  <c r="I5" i="1"/>
  <c r="I6" i="1"/>
  <c r="I7" i="1"/>
  <c r="I8" i="1"/>
  <c r="J8" i="1"/>
  <c r="I9" i="1"/>
  <c r="J9" i="1"/>
  <c r="I10" i="1"/>
  <c r="J10" i="1"/>
  <c r="I11" i="1"/>
  <c r="J11" i="1"/>
  <c r="I12" i="1"/>
  <c r="J12" i="1"/>
  <c r="J13" i="1"/>
  <c r="J14" i="1"/>
  <c r="J15" i="1"/>
  <c r="J16" i="1"/>
  <c r="J17" i="1"/>
  <c r="J18" i="1"/>
  <c r="J19" i="1"/>
  <c r="J20" i="1"/>
  <c r="J21" i="1"/>
  <c r="I22" i="1"/>
  <c r="J22" i="1"/>
  <c r="I3" i="1"/>
  <c r="F20" i="1" l="1"/>
  <c r="F21" i="1"/>
  <c r="F19" i="1"/>
  <c r="F17" i="1"/>
  <c r="F18" i="1"/>
  <c r="F16" i="1"/>
  <c r="E23" i="1" l="1"/>
  <c r="D23" i="1"/>
  <c r="G4" i="1"/>
  <c r="J4" i="1" s="1"/>
  <c r="G5" i="1"/>
  <c r="J5" i="1" s="1"/>
  <c r="G6" i="1"/>
  <c r="J6" i="1" s="1"/>
  <c r="G7" i="1"/>
  <c r="J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K22" i="1" s="1"/>
  <c r="G3" i="1"/>
  <c r="J3" i="1" s="1"/>
  <c r="C26" i="1" l="1"/>
  <c r="D30" i="1" s="1"/>
  <c r="K23" i="1"/>
  <c r="E24" i="1"/>
  <c r="G23" i="1"/>
  <c r="C27" i="1" s="1"/>
  <c r="D31" i="1" s="1"/>
  <c r="J23" i="1"/>
  <c r="J24" i="1" s="1"/>
  <c r="K24" i="1" l="1"/>
  <c r="I23" i="1"/>
  <c r="C28" i="1" l="1"/>
  <c r="D32" i="1" s="1"/>
  <c r="D33" i="1" s="1"/>
  <c r="I24" i="1"/>
</calcChain>
</file>

<file path=xl/sharedStrings.xml><?xml version="1.0" encoding="utf-8"?>
<sst xmlns="http://schemas.openxmlformats.org/spreadsheetml/2006/main" count="42" uniqueCount="26">
  <si>
    <t>OGTokens</t>
  </si>
  <si>
    <t>Commitment Period</t>
  </si>
  <si>
    <t>Support</t>
  </si>
  <si>
    <t>Weighted Vote</t>
  </si>
  <si>
    <t>Support Weighted</t>
  </si>
  <si>
    <t>Oppose Weighted</t>
  </si>
  <si>
    <t>Totals</t>
  </si>
  <si>
    <t>Assuming linear weighting, x days/365</t>
  </si>
  <si>
    <t>OGTokens Committed</t>
  </si>
  <si>
    <t>Notes</t>
  </si>
  <si>
    <t>Uncommitted tokens</t>
  </si>
  <si>
    <t>n</t>
  </si>
  <si>
    <t xml:space="preserve"> </t>
  </si>
  <si>
    <t>y</t>
  </si>
  <si>
    <t>Not Voted</t>
  </si>
  <si>
    <t>Input</t>
  </si>
  <si>
    <t>Calculated</t>
  </si>
  <si>
    <t>Colours</t>
  </si>
  <si>
    <t>Account</t>
  </si>
  <si>
    <t>Minimum committed</t>
  </si>
  <si>
    <t>OGTokens committed</t>
  </si>
  <si>
    <t>Committed average term, years</t>
  </si>
  <si>
    <t>Supported %</t>
  </si>
  <si>
    <t>Minimum committed average term, years</t>
  </si>
  <si>
    <t>Support level</t>
  </si>
  <si>
    <t>Vote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</si>
</sst>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0000%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3" fontId="3" fillId="0" borderId="0" xfId="1" applyFont="1"/>
    <xf numFmtId="0" fontId="3" fillId="0" borderId="0" xfId="0" applyFont="1"/>
    <xf numFmtId="43" fontId="4" fillId="0" borderId="0" xfId="1" applyFont="1"/>
    <xf numFmtId="43" fontId="4" fillId="0" borderId="2" xfId="1" applyFon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164" fontId="4" fillId="0" borderId="2" xfId="2" applyNumberFormat="1" applyFont="1" applyBorder="1"/>
    <xf numFmtId="164" fontId="4" fillId="0" borderId="1" xfId="2" applyNumberFormat="1" applyFont="1" applyBorder="1"/>
    <xf numFmtId="0" fontId="4" fillId="0" borderId="0" xfId="0" applyFont="1"/>
    <xf numFmtId="0" fontId="2" fillId="0" borderId="1" xfId="0" applyFont="1" applyBorder="1" applyAlignment="1">
      <alignment horizontal="right"/>
    </xf>
    <xf numFmtId="9" fontId="3" fillId="0" borderId="0" xfId="0" applyNumberFormat="1" applyFont="1"/>
    <xf numFmtId="164" fontId="4" fillId="0" borderId="0" xfId="2" applyNumberFormat="1" applyFont="1"/>
    <xf numFmtId="0" fontId="2" fillId="2" borderId="1" xfId="0" applyFont="1" applyFill="1" applyBorder="1"/>
    <xf numFmtId="0" fontId="0" fillId="2" borderId="0" xfId="0" applyFill="1"/>
    <xf numFmtId="0" fontId="3" fillId="2" borderId="0" xfId="0" applyFont="1" applyFill="1"/>
    <xf numFmtId="0" fontId="4" fillId="2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0E6C6-F9BF-FB44-8F05-E5642E886A08}">
  <dimension ref="B2:K33"/>
  <sheetViews>
    <sheetView showGridLines="0" tabSelected="1" workbookViewId="0">
      <selection activeCell="N29" sqref="N29"/>
    </sheetView>
  </sheetViews>
  <sheetFormatPr baseColWidth="10" defaultRowHeight="16"/>
  <cols>
    <col min="1" max="1" width="4.83203125" customWidth="1"/>
    <col min="2" max="2" width="36.1640625" bestFit="1" customWidth="1"/>
    <col min="3" max="3" width="14.1640625" bestFit="1" customWidth="1"/>
    <col min="4" max="4" width="11.5" bestFit="1" customWidth="1"/>
    <col min="5" max="5" width="19.5" bestFit="1" customWidth="1"/>
    <col min="6" max="6" width="17.83203125" bestFit="1" customWidth="1"/>
    <col min="7" max="7" width="13.5" bestFit="1" customWidth="1"/>
    <col min="8" max="8" width="7.5" bestFit="1" customWidth="1"/>
    <col min="9" max="9" width="16" bestFit="1" customWidth="1"/>
    <col min="10" max="10" width="15.83203125" bestFit="1" customWidth="1"/>
    <col min="11" max="11" width="16.83203125" customWidth="1"/>
  </cols>
  <sheetData>
    <row r="2" spans="2:11">
      <c r="B2" s="1" t="s">
        <v>9</v>
      </c>
      <c r="C2" s="14" t="s">
        <v>18</v>
      </c>
      <c r="D2" s="14" t="s">
        <v>0</v>
      </c>
      <c r="E2" s="14" t="s">
        <v>8</v>
      </c>
      <c r="F2" s="14" t="s">
        <v>1</v>
      </c>
      <c r="G2" s="14" t="s">
        <v>3</v>
      </c>
      <c r="H2" s="3" t="s">
        <v>2</v>
      </c>
      <c r="I2" s="14" t="s">
        <v>4</v>
      </c>
      <c r="J2" s="14" t="s">
        <v>5</v>
      </c>
      <c r="K2" s="14" t="s">
        <v>14</v>
      </c>
    </row>
    <row r="3" spans="2:11">
      <c r="C3">
        <v>0</v>
      </c>
      <c r="D3" s="5">
        <v>1000</v>
      </c>
      <c r="E3" s="5">
        <v>100</v>
      </c>
      <c r="F3" s="6">
        <v>30</v>
      </c>
      <c r="G3" s="7">
        <f t="shared" ref="G3:G22" si="0">E3*F3/365</f>
        <v>8.2191780821917817</v>
      </c>
      <c r="H3" s="4" t="s">
        <v>11</v>
      </c>
      <c r="I3" s="7">
        <f>IF(H3="y",G3,0)</f>
        <v>0</v>
      </c>
      <c r="J3" s="7">
        <f>IF(H3="n",G3,0)</f>
        <v>8.2191780821917817</v>
      </c>
      <c r="K3" s="7">
        <f>IF(AND(H3&lt;&gt;"n",H3&lt;&gt;"y"),G3,0)</f>
        <v>0</v>
      </c>
    </row>
    <row r="4" spans="2:11">
      <c r="C4">
        <v>1</v>
      </c>
      <c r="D4" s="5">
        <v>1000</v>
      </c>
      <c r="E4" s="5">
        <v>100</v>
      </c>
      <c r="F4" s="6">
        <v>60</v>
      </c>
      <c r="G4" s="7">
        <f t="shared" si="0"/>
        <v>16.438356164383563</v>
      </c>
      <c r="H4" s="4" t="s">
        <v>11</v>
      </c>
      <c r="I4" s="7">
        <f t="shared" ref="I4:I22" si="1">IF(H4="y",G4,0)</f>
        <v>0</v>
      </c>
      <c r="J4" s="7">
        <f t="shared" ref="J4:J22" si="2">IF(H4="n",G4,0)</f>
        <v>16.438356164383563</v>
      </c>
      <c r="K4" s="7">
        <f t="shared" ref="K4:K22" si="3">IF(AND(H4&lt;&gt;"n",H4&lt;&gt;"y"),G4,0)</f>
        <v>0</v>
      </c>
    </row>
    <row r="5" spans="2:11">
      <c r="C5">
        <v>2</v>
      </c>
      <c r="D5" s="5">
        <v>1000</v>
      </c>
      <c r="E5" s="5">
        <v>100</v>
      </c>
      <c r="F5" s="6">
        <v>90</v>
      </c>
      <c r="G5" s="7">
        <f t="shared" si="0"/>
        <v>24.657534246575342</v>
      </c>
      <c r="H5" s="4" t="s">
        <v>11</v>
      </c>
      <c r="I5" s="7">
        <f t="shared" si="1"/>
        <v>0</v>
      </c>
      <c r="J5" s="7">
        <f t="shared" si="2"/>
        <v>24.657534246575342</v>
      </c>
      <c r="K5" s="7">
        <f t="shared" si="3"/>
        <v>0</v>
      </c>
    </row>
    <row r="6" spans="2:11">
      <c r="C6">
        <v>3</v>
      </c>
      <c r="D6" s="5">
        <v>1000</v>
      </c>
      <c r="E6" s="5">
        <v>100</v>
      </c>
      <c r="F6" s="6">
        <v>120</v>
      </c>
      <c r="G6" s="7">
        <f t="shared" si="0"/>
        <v>32.876712328767127</v>
      </c>
      <c r="H6" s="4" t="s">
        <v>11</v>
      </c>
      <c r="I6" s="7">
        <f t="shared" si="1"/>
        <v>0</v>
      </c>
      <c r="J6" s="7">
        <f t="shared" si="2"/>
        <v>32.876712328767127</v>
      </c>
      <c r="K6" s="7">
        <f t="shared" si="3"/>
        <v>0</v>
      </c>
    </row>
    <row r="7" spans="2:11">
      <c r="C7">
        <v>4</v>
      </c>
      <c r="D7" s="5">
        <v>1000</v>
      </c>
      <c r="E7" s="5">
        <v>100</v>
      </c>
      <c r="F7" s="6">
        <v>150</v>
      </c>
      <c r="G7" s="7">
        <f t="shared" si="0"/>
        <v>41.095890410958901</v>
      </c>
      <c r="H7" s="4" t="s">
        <v>11</v>
      </c>
      <c r="I7" s="7">
        <f t="shared" si="1"/>
        <v>0</v>
      </c>
      <c r="J7" s="7">
        <f t="shared" si="2"/>
        <v>41.095890410958901</v>
      </c>
      <c r="K7" s="7">
        <f t="shared" si="3"/>
        <v>0</v>
      </c>
    </row>
    <row r="8" spans="2:11">
      <c r="C8">
        <v>5</v>
      </c>
      <c r="D8" s="5">
        <v>1000</v>
      </c>
      <c r="E8" s="5">
        <v>100</v>
      </c>
      <c r="F8" s="6">
        <v>182.5</v>
      </c>
      <c r="G8" s="7">
        <f t="shared" si="0"/>
        <v>50</v>
      </c>
      <c r="H8" s="4" t="s">
        <v>12</v>
      </c>
      <c r="I8" s="7">
        <f t="shared" si="1"/>
        <v>0</v>
      </c>
      <c r="J8" s="7">
        <f t="shared" si="2"/>
        <v>0</v>
      </c>
      <c r="K8" s="7">
        <f t="shared" si="3"/>
        <v>50</v>
      </c>
    </row>
    <row r="9" spans="2:11">
      <c r="C9">
        <v>6</v>
      </c>
      <c r="D9" s="5">
        <v>1000</v>
      </c>
      <c r="E9" s="5">
        <v>100</v>
      </c>
      <c r="F9" s="6">
        <v>182.5</v>
      </c>
      <c r="G9" s="7">
        <f t="shared" si="0"/>
        <v>50</v>
      </c>
      <c r="H9" s="4" t="s">
        <v>12</v>
      </c>
      <c r="I9" s="7">
        <f t="shared" si="1"/>
        <v>0</v>
      </c>
      <c r="J9" s="7">
        <f t="shared" si="2"/>
        <v>0</v>
      </c>
      <c r="K9" s="7">
        <f t="shared" si="3"/>
        <v>50</v>
      </c>
    </row>
    <row r="10" spans="2:11">
      <c r="C10">
        <v>7</v>
      </c>
      <c r="D10" s="5">
        <v>1000</v>
      </c>
      <c r="E10" s="5">
        <v>100</v>
      </c>
      <c r="F10" s="6">
        <v>182.5</v>
      </c>
      <c r="G10" s="7">
        <f t="shared" si="0"/>
        <v>50</v>
      </c>
      <c r="H10" s="4" t="s">
        <v>12</v>
      </c>
      <c r="I10" s="7">
        <f t="shared" si="1"/>
        <v>0</v>
      </c>
      <c r="J10" s="7">
        <f t="shared" si="2"/>
        <v>0</v>
      </c>
      <c r="K10" s="7">
        <f t="shared" si="3"/>
        <v>50</v>
      </c>
    </row>
    <row r="11" spans="2:11">
      <c r="C11">
        <v>8</v>
      </c>
      <c r="D11" s="5">
        <v>1000</v>
      </c>
      <c r="E11" s="5">
        <v>100</v>
      </c>
      <c r="F11" s="6">
        <v>182.5</v>
      </c>
      <c r="G11" s="7">
        <f t="shared" si="0"/>
        <v>50</v>
      </c>
      <c r="H11" s="4" t="s">
        <v>12</v>
      </c>
      <c r="I11" s="7">
        <f t="shared" si="1"/>
        <v>0</v>
      </c>
      <c r="J11" s="7">
        <f t="shared" si="2"/>
        <v>0</v>
      </c>
      <c r="K11" s="7">
        <f t="shared" si="3"/>
        <v>50</v>
      </c>
    </row>
    <row r="12" spans="2:11">
      <c r="C12">
        <v>9</v>
      </c>
      <c r="D12" s="5">
        <v>1000</v>
      </c>
      <c r="E12" s="5">
        <v>100</v>
      </c>
      <c r="F12" s="6">
        <v>182.5</v>
      </c>
      <c r="G12" s="7">
        <f t="shared" si="0"/>
        <v>50</v>
      </c>
      <c r="H12" s="4" t="s">
        <v>12</v>
      </c>
      <c r="I12" s="7">
        <f t="shared" si="1"/>
        <v>0</v>
      </c>
      <c r="J12" s="7">
        <f t="shared" si="2"/>
        <v>0</v>
      </c>
      <c r="K12" s="7">
        <f t="shared" si="3"/>
        <v>50</v>
      </c>
    </row>
    <row r="13" spans="2:11">
      <c r="C13">
        <v>10</v>
      </c>
      <c r="D13" s="5">
        <v>1000</v>
      </c>
      <c r="E13" s="5">
        <v>100</v>
      </c>
      <c r="F13" s="6">
        <v>365</v>
      </c>
      <c r="G13" s="7">
        <f t="shared" si="0"/>
        <v>100</v>
      </c>
      <c r="H13" s="4" t="s">
        <v>13</v>
      </c>
      <c r="I13" s="7">
        <f t="shared" si="1"/>
        <v>100</v>
      </c>
      <c r="J13" s="7">
        <f t="shared" si="2"/>
        <v>0</v>
      </c>
      <c r="K13" s="7">
        <f t="shared" si="3"/>
        <v>0</v>
      </c>
    </row>
    <row r="14" spans="2:11">
      <c r="C14">
        <v>11</v>
      </c>
      <c r="D14" s="5">
        <v>1000</v>
      </c>
      <c r="E14" s="5">
        <v>100</v>
      </c>
      <c r="F14" s="6">
        <v>365</v>
      </c>
      <c r="G14" s="7">
        <f t="shared" si="0"/>
        <v>100</v>
      </c>
      <c r="H14" s="4" t="s">
        <v>13</v>
      </c>
      <c r="I14" s="7">
        <f t="shared" si="1"/>
        <v>100</v>
      </c>
      <c r="J14" s="7">
        <f t="shared" si="2"/>
        <v>0</v>
      </c>
      <c r="K14" s="7">
        <f t="shared" si="3"/>
        <v>0</v>
      </c>
    </row>
    <row r="15" spans="2:11">
      <c r="C15">
        <v>12</v>
      </c>
      <c r="D15" s="5">
        <v>1000</v>
      </c>
      <c r="E15" s="5">
        <v>100</v>
      </c>
      <c r="F15" s="6">
        <v>365</v>
      </c>
      <c r="G15" s="7">
        <f t="shared" si="0"/>
        <v>100</v>
      </c>
      <c r="H15" s="4" t="s">
        <v>13</v>
      </c>
      <c r="I15" s="7">
        <f t="shared" si="1"/>
        <v>100</v>
      </c>
      <c r="J15" s="7">
        <f t="shared" si="2"/>
        <v>0</v>
      </c>
      <c r="K15" s="7">
        <f t="shared" si="3"/>
        <v>0</v>
      </c>
    </row>
    <row r="16" spans="2:11">
      <c r="C16">
        <v>13</v>
      </c>
      <c r="D16" s="5">
        <v>1000</v>
      </c>
      <c r="E16" s="5">
        <v>100</v>
      </c>
      <c r="F16" s="6">
        <f>365*2</f>
        <v>730</v>
      </c>
      <c r="G16" s="7">
        <f t="shared" si="0"/>
        <v>200</v>
      </c>
      <c r="H16" s="4" t="s">
        <v>13</v>
      </c>
      <c r="I16" s="7">
        <f t="shared" si="1"/>
        <v>200</v>
      </c>
      <c r="J16" s="7">
        <f t="shared" si="2"/>
        <v>0</v>
      </c>
      <c r="K16" s="7">
        <f t="shared" si="3"/>
        <v>0</v>
      </c>
    </row>
    <row r="17" spans="2:11">
      <c r="C17">
        <v>14</v>
      </c>
      <c r="D17" s="5">
        <v>1000</v>
      </c>
      <c r="E17" s="5">
        <v>100</v>
      </c>
      <c r="F17" s="6">
        <f t="shared" ref="F17:F18" si="4">365*2</f>
        <v>730</v>
      </c>
      <c r="G17" s="7">
        <f t="shared" si="0"/>
        <v>200</v>
      </c>
      <c r="H17" s="4" t="s">
        <v>13</v>
      </c>
      <c r="I17" s="7">
        <f t="shared" si="1"/>
        <v>200</v>
      </c>
      <c r="J17" s="7">
        <f t="shared" si="2"/>
        <v>0</v>
      </c>
      <c r="K17" s="7">
        <f t="shared" si="3"/>
        <v>0</v>
      </c>
    </row>
    <row r="18" spans="2:11">
      <c r="C18">
        <v>15</v>
      </c>
      <c r="D18" s="5">
        <v>1000</v>
      </c>
      <c r="E18" s="5">
        <v>100</v>
      </c>
      <c r="F18" s="6">
        <f t="shared" si="4"/>
        <v>730</v>
      </c>
      <c r="G18" s="7">
        <f t="shared" si="0"/>
        <v>200</v>
      </c>
      <c r="H18" s="4" t="s">
        <v>13</v>
      </c>
      <c r="I18" s="7">
        <f t="shared" si="1"/>
        <v>200</v>
      </c>
      <c r="J18" s="7">
        <f t="shared" si="2"/>
        <v>0</v>
      </c>
      <c r="K18" s="7">
        <f t="shared" si="3"/>
        <v>0</v>
      </c>
    </row>
    <row r="19" spans="2:11">
      <c r="C19">
        <v>16</v>
      </c>
      <c r="D19" s="5">
        <v>1000</v>
      </c>
      <c r="E19" s="5">
        <v>100</v>
      </c>
      <c r="F19" s="6">
        <f>365*3</f>
        <v>1095</v>
      </c>
      <c r="G19" s="7">
        <f t="shared" si="0"/>
        <v>300</v>
      </c>
      <c r="H19" s="4" t="s">
        <v>13</v>
      </c>
      <c r="I19" s="7">
        <f t="shared" si="1"/>
        <v>300</v>
      </c>
      <c r="J19" s="7">
        <f t="shared" si="2"/>
        <v>0</v>
      </c>
      <c r="K19" s="7">
        <f t="shared" si="3"/>
        <v>0</v>
      </c>
    </row>
    <row r="20" spans="2:11">
      <c r="C20">
        <v>17</v>
      </c>
      <c r="D20" s="5">
        <v>1000</v>
      </c>
      <c r="E20" s="5">
        <v>100</v>
      </c>
      <c r="F20" s="6">
        <f t="shared" ref="F20:F21" si="5">365*3</f>
        <v>1095</v>
      </c>
      <c r="G20" s="7">
        <f t="shared" si="0"/>
        <v>300</v>
      </c>
      <c r="H20" s="4" t="s">
        <v>13</v>
      </c>
      <c r="I20" s="7">
        <f t="shared" si="1"/>
        <v>300</v>
      </c>
      <c r="J20" s="7">
        <f t="shared" si="2"/>
        <v>0</v>
      </c>
      <c r="K20" s="7">
        <f t="shared" si="3"/>
        <v>0</v>
      </c>
    </row>
    <row r="21" spans="2:11">
      <c r="C21">
        <v>18</v>
      </c>
      <c r="D21" s="5">
        <v>1000</v>
      </c>
      <c r="E21" s="5">
        <v>100</v>
      </c>
      <c r="F21" s="6">
        <f t="shared" si="5"/>
        <v>1095</v>
      </c>
      <c r="G21" s="7">
        <f t="shared" si="0"/>
        <v>300</v>
      </c>
      <c r="H21" s="4" t="s">
        <v>13</v>
      </c>
      <c r="I21" s="7">
        <f t="shared" si="1"/>
        <v>300</v>
      </c>
      <c r="J21" s="7">
        <f t="shared" si="2"/>
        <v>0</v>
      </c>
      <c r="K21" s="7">
        <f t="shared" si="3"/>
        <v>0</v>
      </c>
    </row>
    <row r="22" spans="2:11">
      <c r="B22" t="s">
        <v>10</v>
      </c>
      <c r="C22">
        <v>19</v>
      </c>
      <c r="D22" s="5">
        <v>100000</v>
      </c>
      <c r="E22" s="5">
        <v>100</v>
      </c>
      <c r="F22" s="6">
        <v>0</v>
      </c>
      <c r="G22" s="7">
        <f t="shared" si="0"/>
        <v>0</v>
      </c>
      <c r="H22" s="4"/>
      <c r="I22" s="7">
        <f t="shared" si="1"/>
        <v>0</v>
      </c>
      <c r="J22" s="7">
        <f t="shared" si="2"/>
        <v>0</v>
      </c>
      <c r="K22" s="7">
        <f t="shared" si="3"/>
        <v>0</v>
      </c>
    </row>
    <row r="23" spans="2:11">
      <c r="B23" s="2"/>
      <c r="C23" s="2" t="s">
        <v>6</v>
      </c>
      <c r="D23" s="8">
        <f>SUM(D3:D22)</f>
        <v>119000</v>
      </c>
      <c r="E23" s="8">
        <f>SUM(E3:E22)</f>
        <v>2000</v>
      </c>
      <c r="F23" s="9"/>
      <c r="G23" s="8">
        <f>SUM(G3:G22)</f>
        <v>2173.2876712328766</v>
      </c>
      <c r="H23" s="10"/>
      <c r="I23" s="8">
        <f>SUM(I3:I22)</f>
        <v>1800</v>
      </c>
      <c r="J23" s="8">
        <f>SUM(J3:J22)</f>
        <v>123.28767123287672</v>
      </c>
      <c r="K23" s="8">
        <f>SUM(K3:K22)</f>
        <v>250</v>
      </c>
    </row>
    <row r="24" spans="2:11">
      <c r="E24" s="11">
        <f>E23/D23</f>
        <v>1.680672268907563E-2</v>
      </c>
      <c r="I24" s="12">
        <f>I23/$G23</f>
        <v>0.82823826032146242</v>
      </c>
      <c r="J24" s="12">
        <f t="shared" ref="J24:K24" si="6">J23/$G23</f>
        <v>5.6728647967223454E-2</v>
      </c>
      <c r="K24" s="12">
        <f t="shared" si="6"/>
        <v>0.11503309171131422</v>
      </c>
    </row>
    <row r="26" spans="2:11">
      <c r="B26" t="s">
        <v>20</v>
      </c>
      <c r="C26" s="16">
        <f>E23/D23</f>
        <v>1.680672268907563E-2</v>
      </c>
    </row>
    <row r="27" spans="2:11">
      <c r="B27" t="s">
        <v>21</v>
      </c>
      <c r="C27" s="13">
        <f>G23/E23</f>
        <v>1.0866438356164383</v>
      </c>
    </row>
    <row r="28" spans="2:11">
      <c r="B28" t="s">
        <v>22</v>
      </c>
      <c r="C28" s="16">
        <f>I23/G23</f>
        <v>0.82823826032146242</v>
      </c>
    </row>
    <row r="29" spans="2:11">
      <c r="J29" s="17" t="s">
        <v>17</v>
      </c>
      <c r="K29" s="18"/>
    </row>
    <row r="30" spans="2:11">
      <c r="B30" t="s">
        <v>19</v>
      </c>
      <c r="C30" s="15">
        <v>0.1</v>
      </c>
      <c r="D30" s="13" t="str">
        <f>IF(C26&lt;C30, "FAIL", "PASS")</f>
        <v>FAIL</v>
      </c>
      <c r="J30" s="19" t="s">
        <v>15</v>
      </c>
      <c r="K30" s="18"/>
    </row>
    <row r="31" spans="2:11">
      <c r="B31" t="s">
        <v>23</v>
      </c>
      <c r="C31" s="6">
        <v>0.5</v>
      </c>
      <c r="D31" s="13" t="str">
        <f>IF(C27&lt;C31,"FAIL","PASS")</f>
        <v>PASS</v>
      </c>
      <c r="J31" s="20" t="s">
        <v>16</v>
      </c>
      <c r="K31" s="18"/>
    </row>
    <row r="32" spans="2:11">
      <c r="B32" t="s">
        <v>24</v>
      </c>
      <c r="C32" s="15">
        <v>0.5</v>
      </c>
      <c r="D32" s="13" t="str">
        <f>IF(C28&lt;C32,"FAIL","PASS")</f>
        <v>PASS</v>
      </c>
      <c r="J32" s="18"/>
      <c r="K32" s="18"/>
    </row>
    <row r="33" spans="2:11">
      <c r="B33" t="s">
        <v>25</v>
      </c>
      <c r="D33" s="13" t="str">
        <f>IF(AND(D30="PASS",AND(D31="PASS",D32="PASS")),"PASS","FAIL")</f>
        <v>FAIL</v>
      </c>
      <c r="J33" s="18" t="s">
        <v>7</v>
      </c>
      <c r="K33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2021-01-01T02:22:03Z</dcterms:created>
  <dcterms:modified xsi:type="dcterms:W3CDTF">2021-01-06T00:47:14Z</dcterms:modified>
</cp:coreProperties>
</file>