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rre\OneDrive\Desktop\FeatureSelection2ndRevision\"/>
    </mc:Choice>
  </mc:AlternateContent>
  <xr:revisionPtr revIDLastSave="0" documentId="8_{E1B691B9-6C93-4E8C-AFF0-7119D4508EFE}" xr6:coauthVersionLast="47" xr6:coauthVersionMax="47" xr10:uidLastSave="{00000000-0000-0000-0000-000000000000}"/>
  <bookViews>
    <workbookView xWindow="-120" yWindow="-120" windowWidth="29040" windowHeight="15720" xr2:uid="{24D5B06F-A608-4459-94A2-517C1EF9CDD7}"/>
  </bookViews>
  <sheets>
    <sheet name="Comparison Table" sheetId="5" r:id="rId1"/>
    <sheet name="CIC Normalized" sheetId="10" r:id="rId2"/>
    <sheet name="SML Normalized" sheetId="8" r:id="rId3"/>
    <sheet name="CIC F1 Overall Results" sheetId="9" r:id="rId4"/>
    <sheet name="SML ACC-F1 Overall results" sheetId="7" r:id="rId5"/>
    <sheet name="SML-FEAT Selec" sheetId="3" r:id="rId6"/>
    <sheet name="CICIDS-Feat Selec" sheetId="6" r:id="rId7"/>
    <sheet name="CICIDS" sheetId="4" r:id="rId8"/>
    <sheet name="SML_OG" sheetId="1" r:id="rId9"/>
    <sheet name="CICIDS_OG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4" i="5" l="1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03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28" i="5"/>
  <c r="G119" i="5"/>
  <c r="G113" i="5"/>
  <c r="G104" i="5"/>
  <c r="G105" i="5"/>
  <c r="G106" i="5"/>
  <c r="G107" i="5"/>
  <c r="G108" i="5"/>
  <c r="G109" i="5"/>
  <c r="G110" i="5"/>
  <c r="G111" i="5"/>
  <c r="G112" i="5"/>
  <c r="G114" i="5"/>
  <c r="G115" i="5"/>
  <c r="G116" i="5"/>
  <c r="G117" i="5"/>
  <c r="G118" i="5"/>
  <c r="G120" i="5"/>
  <c r="G121" i="5"/>
  <c r="G122" i="5"/>
  <c r="G123" i="5"/>
  <c r="G124" i="5"/>
  <c r="G125" i="5"/>
  <c r="G126" i="5"/>
  <c r="G127" i="5"/>
  <c r="G103" i="5"/>
  <c r="C89" i="5"/>
  <c r="C91" i="5"/>
  <c r="C83" i="5"/>
  <c r="C61" i="5"/>
  <c r="C70" i="5"/>
  <c r="C86" i="5"/>
  <c r="C78" i="5"/>
  <c r="C53" i="5"/>
  <c r="C45" i="5"/>
  <c r="C55" i="5"/>
  <c r="M17" i="5" a="1"/>
  <c r="M17" i="5" s="1"/>
  <c r="B17" i="5" a="1"/>
  <c r="B17" i="5" s="1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63" i="3"/>
  <c r="K63" i="3"/>
  <c r="R63" i="3"/>
  <c r="Y63" i="3"/>
  <c r="AT26" i="6" a="1"/>
  <c r="AT26" i="6" s="1"/>
  <c r="AR26" i="6" a="1"/>
  <c r="AR26" i="6" s="1"/>
  <c r="AM26" i="6" a="1"/>
  <c r="AM26" i="6" s="1"/>
  <c r="AK26" i="6" a="1"/>
  <c r="AK26" i="6" s="1"/>
  <c r="AF26" i="6" a="1"/>
  <c r="AF26" i="6" s="1"/>
  <c r="AD26" i="6" a="1"/>
  <c r="AD26" i="6" s="1"/>
  <c r="Y26" i="6" a="1"/>
  <c r="Y26" i="6" s="1"/>
  <c r="W26" i="6" a="1"/>
  <c r="W26" i="6" s="1"/>
  <c r="R26" i="6" a="1"/>
  <c r="R26" i="6" s="1"/>
  <c r="P26" i="6" a="1"/>
  <c r="P26" i="6" s="1"/>
  <c r="K26" i="6" a="1"/>
  <c r="K26" i="6" s="1"/>
  <c r="I26" i="6" a="1"/>
  <c r="I26" i="6" s="1"/>
  <c r="D26" i="6" a="1"/>
  <c r="D26" i="6" s="1"/>
  <c r="B26" i="6" a="1"/>
  <c r="B26" i="6" s="1"/>
  <c r="AV19" i="6"/>
  <c r="AU19" i="6"/>
  <c r="AO19" i="6"/>
  <c r="AN19" i="6"/>
  <c r="AP19" i="6" s="1"/>
  <c r="AH19" i="6"/>
  <c r="AG19" i="6"/>
  <c r="AI19" i="6" s="1"/>
  <c r="AA19" i="6"/>
  <c r="Z19" i="6"/>
  <c r="AB19" i="6" s="1"/>
  <c r="T19" i="6"/>
  <c r="S19" i="6"/>
  <c r="U19" i="6" s="1"/>
  <c r="M19" i="6"/>
  <c r="L19" i="6"/>
  <c r="N19" i="6" s="1"/>
  <c r="F19" i="6"/>
  <c r="E19" i="6"/>
  <c r="G19" i="6" s="1"/>
  <c r="AV18" i="6"/>
  <c r="AU18" i="6"/>
  <c r="AW18" i="6" s="1"/>
  <c r="AO18" i="6"/>
  <c r="AN18" i="6"/>
  <c r="AP18" i="6" s="1"/>
  <c r="AH18" i="6"/>
  <c r="AG18" i="6"/>
  <c r="AI18" i="6" s="1"/>
  <c r="AA18" i="6"/>
  <c r="Z18" i="6"/>
  <c r="AB18" i="6" s="1"/>
  <c r="T18" i="6"/>
  <c r="S18" i="6"/>
  <c r="U18" i="6" s="1"/>
  <c r="M18" i="6"/>
  <c r="L18" i="6"/>
  <c r="N18" i="6" s="1"/>
  <c r="F18" i="6"/>
  <c r="E18" i="6"/>
  <c r="G18" i="6" s="1"/>
  <c r="AV17" i="6"/>
  <c r="AU17" i="6"/>
  <c r="AW17" i="6" s="1"/>
  <c r="AO17" i="6"/>
  <c r="AN17" i="6"/>
  <c r="AP17" i="6" s="1"/>
  <c r="AH17" i="6"/>
  <c r="AG17" i="6"/>
  <c r="AI17" i="6" s="1"/>
  <c r="AA17" i="6"/>
  <c r="Z17" i="6"/>
  <c r="AB17" i="6" s="1"/>
  <c r="T17" i="6"/>
  <c r="S17" i="6"/>
  <c r="U17" i="6" s="1"/>
  <c r="M17" i="6"/>
  <c r="L17" i="6"/>
  <c r="N17" i="6" s="1"/>
  <c r="F17" i="6"/>
  <c r="E17" i="6"/>
  <c r="G17" i="6" s="1"/>
  <c r="AV16" i="6"/>
  <c r="AU16" i="6"/>
  <c r="AW16" i="6" s="1"/>
  <c r="AO16" i="6"/>
  <c r="AN16" i="6"/>
  <c r="AP16" i="6" s="1"/>
  <c r="AH16" i="6"/>
  <c r="AG16" i="6"/>
  <c r="AI16" i="6" s="1"/>
  <c r="AA16" i="6"/>
  <c r="Z16" i="6"/>
  <c r="AB16" i="6" s="1"/>
  <c r="T16" i="6"/>
  <c r="S16" i="6"/>
  <c r="M16" i="6"/>
  <c r="L16" i="6"/>
  <c r="N16" i="6" s="1"/>
  <c r="F16" i="6"/>
  <c r="E16" i="6"/>
  <c r="G16" i="6" s="1"/>
  <c r="AV15" i="6"/>
  <c r="AU15" i="6"/>
  <c r="AW15" i="6" s="1"/>
  <c r="AO15" i="6"/>
  <c r="AN15" i="6"/>
  <c r="AP15" i="6" s="1"/>
  <c r="AH15" i="6"/>
  <c r="AG15" i="6"/>
  <c r="AA15" i="6"/>
  <c r="Z15" i="6"/>
  <c r="T15" i="6"/>
  <c r="S15" i="6"/>
  <c r="U15" i="6" s="1"/>
  <c r="M15" i="6"/>
  <c r="L15" i="6"/>
  <c r="N15" i="6" s="1"/>
  <c r="F15" i="6"/>
  <c r="E15" i="6"/>
  <c r="G15" i="6" s="1"/>
  <c r="AV14" i="6"/>
  <c r="AU14" i="6"/>
  <c r="AW14" i="6" s="1"/>
  <c r="AO14" i="6"/>
  <c r="AN14" i="6"/>
  <c r="AP14" i="6" s="1"/>
  <c r="AH14" i="6"/>
  <c r="AG14" i="6"/>
  <c r="AI14" i="6" s="1"/>
  <c r="AA14" i="6"/>
  <c r="Z14" i="6"/>
  <c r="AB14" i="6" s="1"/>
  <c r="T14" i="6"/>
  <c r="S14" i="6"/>
  <c r="U14" i="6" s="1"/>
  <c r="M14" i="6"/>
  <c r="L14" i="6"/>
  <c r="N14" i="6" s="1"/>
  <c r="F14" i="6"/>
  <c r="E14" i="6"/>
  <c r="G14" i="6" s="1"/>
  <c r="AV13" i="6"/>
  <c r="AU13" i="6"/>
  <c r="AW13" i="6" s="1"/>
  <c r="AO13" i="6"/>
  <c r="AN13" i="6"/>
  <c r="AP13" i="6" s="1"/>
  <c r="AH13" i="6"/>
  <c r="AG13" i="6"/>
  <c r="AI13" i="6" s="1"/>
  <c r="AA13" i="6"/>
  <c r="Z13" i="6"/>
  <c r="AB13" i="6" s="1"/>
  <c r="T13" i="6"/>
  <c r="S13" i="6"/>
  <c r="U13" i="6" s="1"/>
  <c r="M13" i="6"/>
  <c r="L13" i="6"/>
  <c r="N13" i="6" s="1"/>
  <c r="F13" i="6"/>
  <c r="E13" i="6"/>
  <c r="G13" i="6" s="1"/>
  <c r="AV12" i="6"/>
  <c r="AU12" i="6"/>
  <c r="AW12" i="6" s="1"/>
  <c r="AO12" i="6"/>
  <c r="AN12" i="6"/>
  <c r="AP12" i="6" s="1"/>
  <c r="AH12" i="6"/>
  <c r="AG12" i="6"/>
  <c r="AI12" i="6" s="1"/>
  <c r="AA12" i="6"/>
  <c r="Z12" i="6"/>
  <c r="AB12" i="6" s="1"/>
  <c r="T12" i="6"/>
  <c r="S12" i="6"/>
  <c r="U12" i="6" s="1"/>
  <c r="M12" i="6"/>
  <c r="L12" i="6"/>
  <c r="N12" i="6" s="1"/>
  <c r="F12" i="6"/>
  <c r="E12" i="6"/>
  <c r="G12" i="6" s="1"/>
  <c r="AV11" i="6"/>
  <c r="AU11" i="6"/>
  <c r="AW11" i="6" s="1"/>
  <c r="AO11" i="6"/>
  <c r="AN11" i="6"/>
  <c r="AP11" i="6" s="1"/>
  <c r="AH11" i="6"/>
  <c r="AG11" i="6"/>
  <c r="AI11" i="6" s="1"/>
  <c r="AA11" i="6"/>
  <c r="Z11" i="6"/>
  <c r="AB11" i="6" s="1"/>
  <c r="T11" i="6"/>
  <c r="S11" i="6"/>
  <c r="U11" i="6" s="1"/>
  <c r="M11" i="6"/>
  <c r="L11" i="6"/>
  <c r="N11" i="6" s="1"/>
  <c r="F11" i="6"/>
  <c r="E11" i="6"/>
  <c r="G11" i="6" s="1"/>
  <c r="AV10" i="6"/>
  <c r="AU10" i="6"/>
  <c r="AW10" i="6" s="1"/>
  <c r="AO10" i="6"/>
  <c r="AN10" i="6"/>
  <c r="AP10" i="6" s="1"/>
  <c r="AH10" i="6"/>
  <c r="AG10" i="6"/>
  <c r="AI10" i="6" s="1"/>
  <c r="AA10" i="6"/>
  <c r="Z10" i="6"/>
  <c r="AB10" i="6" s="1"/>
  <c r="T10" i="6"/>
  <c r="S10" i="6"/>
  <c r="U10" i="6" s="1"/>
  <c r="M10" i="6"/>
  <c r="L10" i="6"/>
  <c r="N10" i="6" s="1"/>
  <c r="F10" i="6"/>
  <c r="E10" i="6"/>
  <c r="G10" i="6" s="1"/>
  <c r="AV9" i="6"/>
  <c r="AU9" i="6"/>
  <c r="AW9" i="6" s="1"/>
  <c r="AO9" i="6"/>
  <c r="AN9" i="6"/>
  <c r="AP9" i="6" s="1"/>
  <c r="AH9" i="6"/>
  <c r="AG9" i="6"/>
  <c r="AI9" i="6" s="1"/>
  <c r="AA9" i="6"/>
  <c r="Z9" i="6"/>
  <c r="AB9" i="6" s="1"/>
  <c r="T9" i="6"/>
  <c r="S9" i="6"/>
  <c r="U9" i="6" s="1"/>
  <c r="M9" i="6"/>
  <c r="L9" i="6"/>
  <c r="N9" i="6" s="1"/>
  <c r="F9" i="6"/>
  <c r="E9" i="6"/>
  <c r="G9" i="6" s="1"/>
  <c r="AV8" i="6"/>
  <c r="AU8" i="6"/>
  <c r="AW8" i="6" s="1"/>
  <c r="AO8" i="6"/>
  <c r="AN8" i="6"/>
  <c r="AP8" i="6" s="1"/>
  <c r="AH8" i="6"/>
  <c r="AG8" i="6"/>
  <c r="AI8" i="6" s="1"/>
  <c r="AA8" i="6"/>
  <c r="Z8" i="6"/>
  <c r="AB8" i="6" s="1"/>
  <c r="T8" i="6"/>
  <c r="S8" i="6"/>
  <c r="U8" i="6" s="1"/>
  <c r="M8" i="6"/>
  <c r="L8" i="6"/>
  <c r="N8" i="6" s="1"/>
  <c r="F8" i="6"/>
  <c r="E8" i="6"/>
  <c r="G8" i="6" s="1"/>
  <c r="AV7" i="6"/>
  <c r="AU7" i="6"/>
  <c r="AW7" i="6" s="1"/>
  <c r="AO7" i="6"/>
  <c r="AN7" i="6"/>
  <c r="AP7" i="6" s="1"/>
  <c r="AH7" i="6"/>
  <c r="AG7" i="6"/>
  <c r="AI7" i="6" s="1"/>
  <c r="AA7" i="6"/>
  <c r="Z7" i="6"/>
  <c r="AB7" i="6" s="1"/>
  <c r="T7" i="6"/>
  <c r="S7" i="6"/>
  <c r="U7" i="6" s="1"/>
  <c r="M7" i="6"/>
  <c r="L7" i="6"/>
  <c r="N7" i="6" s="1"/>
  <c r="F7" i="6"/>
  <c r="E7" i="6"/>
  <c r="G7" i="6" s="1"/>
  <c r="AV6" i="6"/>
  <c r="AU6" i="6"/>
  <c r="AW6" i="6" s="1"/>
  <c r="AO6" i="6"/>
  <c r="AN6" i="6"/>
  <c r="AP6" i="6" s="1"/>
  <c r="AH6" i="6"/>
  <c r="AG6" i="6"/>
  <c r="AI6" i="6" s="1"/>
  <c r="AA6" i="6"/>
  <c r="Z6" i="6"/>
  <c r="AB6" i="6" s="1"/>
  <c r="T6" i="6"/>
  <c r="S6" i="6"/>
  <c r="U6" i="6" s="1"/>
  <c r="M6" i="6"/>
  <c r="L6" i="6"/>
  <c r="N6" i="6" s="1"/>
  <c r="F6" i="6"/>
  <c r="E6" i="6"/>
  <c r="G6" i="6" s="1"/>
  <c r="AV5" i="6"/>
  <c r="AU5" i="6"/>
  <c r="AW5" i="6" s="1"/>
  <c r="AO5" i="6"/>
  <c r="AN5" i="6"/>
  <c r="AP5" i="6" s="1"/>
  <c r="AH5" i="6"/>
  <c r="AG5" i="6"/>
  <c r="AI5" i="6" s="1"/>
  <c r="AA5" i="6"/>
  <c r="Z5" i="6"/>
  <c r="AB5" i="6" s="1"/>
  <c r="T5" i="6"/>
  <c r="S5" i="6"/>
  <c r="U5" i="6" s="1"/>
  <c r="M5" i="6"/>
  <c r="L5" i="6"/>
  <c r="N5" i="6" s="1"/>
  <c r="F5" i="6"/>
  <c r="E5" i="6"/>
  <c r="G5" i="6" s="1"/>
  <c r="G5" i="3"/>
  <c r="F5" i="3"/>
  <c r="AT26" i="3" a="1"/>
  <c r="AT26" i="3" s="1"/>
  <c r="AR26" i="3" a="1"/>
  <c r="AR26" i="3" s="1"/>
  <c r="AM26" i="3" a="1"/>
  <c r="AM26" i="3" s="1"/>
  <c r="AK26" i="3" a="1"/>
  <c r="AK26" i="3" s="1"/>
  <c r="AF26" i="3" a="1"/>
  <c r="AF26" i="3" s="1"/>
  <c r="AD26" i="3" a="1"/>
  <c r="AD26" i="3" s="1"/>
  <c r="Y26" i="3" a="1"/>
  <c r="Y26" i="3" s="1"/>
  <c r="W26" i="3" a="1"/>
  <c r="W26" i="3" s="1"/>
  <c r="R26" i="3" a="1"/>
  <c r="R26" i="3" s="1"/>
  <c r="P26" i="3" a="1"/>
  <c r="P26" i="3" s="1"/>
  <c r="K26" i="3" a="1"/>
  <c r="K26" i="3" s="1"/>
  <c r="I26" i="3" a="1"/>
  <c r="I26" i="3" s="1"/>
  <c r="D26" i="3" a="1"/>
  <c r="D26" i="3" s="1"/>
  <c r="B26" i="3" a="1"/>
  <c r="B26" i="3" s="1"/>
  <c r="AV19" i="3"/>
  <c r="AV18" i="3"/>
  <c r="AV17" i="3"/>
  <c r="AV16" i="3"/>
  <c r="AV15" i="3"/>
  <c r="AV14" i="3"/>
  <c r="AV13" i="3"/>
  <c r="AV12" i="3"/>
  <c r="AV11" i="3"/>
  <c r="AV10" i="3"/>
  <c r="AV9" i="3"/>
  <c r="AV8" i="3"/>
  <c r="AV7" i="3"/>
  <c r="AV6" i="3"/>
  <c r="AV5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6" i="3"/>
  <c r="AC19" i="4"/>
  <c r="Y19" i="4"/>
  <c r="U19" i="4"/>
  <c r="Q19" i="4"/>
  <c r="M19" i="4"/>
  <c r="I19" i="4"/>
  <c r="E19" i="4"/>
  <c r="AC18" i="4"/>
  <c r="Y18" i="4"/>
  <c r="U18" i="4"/>
  <c r="Q18" i="4"/>
  <c r="M18" i="4"/>
  <c r="I18" i="4"/>
  <c r="E18" i="4"/>
  <c r="AC17" i="4"/>
  <c r="Y17" i="4"/>
  <c r="U17" i="4"/>
  <c r="Q17" i="4"/>
  <c r="M17" i="4"/>
  <c r="I17" i="4"/>
  <c r="E17" i="4"/>
  <c r="AC16" i="4"/>
  <c r="Y16" i="4"/>
  <c r="U16" i="4"/>
  <c r="Q16" i="4"/>
  <c r="M16" i="4"/>
  <c r="I16" i="4"/>
  <c r="E16" i="4"/>
  <c r="AC15" i="4"/>
  <c r="Y15" i="4"/>
  <c r="U15" i="4"/>
  <c r="Q15" i="4"/>
  <c r="M15" i="4"/>
  <c r="I15" i="4"/>
  <c r="E15" i="4"/>
  <c r="AC14" i="4"/>
  <c r="Y14" i="4"/>
  <c r="U14" i="4"/>
  <c r="Q14" i="4"/>
  <c r="M14" i="4"/>
  <c r="I14" i="4"/>
  <c r="E14" i="4"/>
  <c r="AC13" i="4"/>
  <c r="Y13" i="4"/>
  <c r="U13" i="4"/>
  <c r="Q13" i="4"/>
  <c r="M13" i="4"/>
  <c r="I13" i="4"/>
  <c r="E13" i="4"/>
  <c r="AC12" i="4"/>
  <c r="Y12" i="4"/>
  <c r="U12" i="4"/>
  <c r="Q12" i="4"/>
  <c r="M12" i="4"/>
  <c r="I12" i="4"/>
  <c r="E12" i="4"/>
  <c r="AC11" i="4"/>
  <c r="Y11" i="4"/>
  <c r="U11" i="4"/>
  <c r="Q11" i="4"/>
  <c r="M11" i="4"/>
  <c r="I11" i="4"/>
  <c r="E11" i="4"/>
  <c r="AC10" i="4"/>
  <c r="Y10" i="4"/>
  <c r="U10" i="4"/>
  <c r="Q10" i="4"/>
  <c r="M10" i="4"/>
  <c r="I10" i="4"/>
  <c r="E10" i="4"/>
  <c r="AC9" i="4"/>
  <c r="Y9" i="4"/>
  <c r="U9" i="4"/>
  <c r="Q9" i="4"/>
  <c r="M9" i="4"/>
  <c r="I9" i="4"/>
  <c r="E9" i="4"/>
  <c r="AC8" i="4"/>
  <c r="Y8" i="4"/>
  <c r="U8" i="4"/>
  <c r="Q8" i="4"/>
  <c r="M8" i="4"/>
  <c r="I8" i="4"/>
  <c r="E8" i="4"/>
  <c r="AC7" i="4"/>
  <c r="Y7" i="4"/>
  <c r="U7" i="4"/>
  <c r="Q7" i="4"/>
  <c r="M7" i="4"/>
  <c r="I7" i="4"/>
  <c r="E7" i="4"/>
  <c r="AC6" i="4"/>
  <c r="Y6" i="4"/>
  <c r="U6" i="4"/>
  <c r="Q6" i="4"/>
  <c r="M6" i="4"/>
  <c r="I6" i="4"/>
  <c r="E6" i="4"/>
  <c r="AC5" i="4"/>
  <c r="Y5" i="4"/>
  <c r="U5" i="4"/>
  <c r="Q5" i="4"/>
  <c r="M5" i="4"/>
  <c r="I5" i="4"/>
  <c r="E5" i="4"/>
  <c r="AU19" i="3"/>
  <c r="AW19" i="3" s="1"/>
  <c r="AU18" i="3"/>
  <c r="AW18" i="3" s="1"/>
  <c r="AU17" i="3"/>
  <c r="AW17" i="3" s="1"/>
  <c r="AU16" i="3"/>
  <c r="AW16" i="3" s="1"/>
  <c r="AU15" i="3"/>
  <c r="AW15" i="3" s="1"/>
  <c r="AU14" i="3"/>
  <c r="AW14" i="3" s="1"/>
  <c r="AU13" i="3"/>
  <c r="AW13" i="3" s="1"/>
  <c r="AU12" i="3"/>
  <c r="AW12" i="3" s="1"/>
  <c r="AU11" i="3"/>
  <c r="AW11" i="3" s="1"/>
  <c r="AU10" i="3"/>
  <c r="AW10" i="3" s="1"/>
  <c r="AU9" i="3"/>
  <c r="AW9" i="3" s="1"/>
  <c r="AU8" i="3"/>
  <c r="AW8" i="3" s="1"/>
  <c r="AU7" i="3"/>
  <c r="AW7" i="3" s="1"/>
  <c r="AU6" i="3"/>
  <c r="AW6" i="3" s="1"/>
  <c r="AU5" i="3"/>
  <c r="AW5" i="3" s="1"/>
  <c r="AN19" i="3"/>
  <c r="AP19" i="3" s="1"/>
  <c r="AN18" i="3"/>
  <c r="AP18" i="3" s="1"/>
  <c r="AN17" i="3"/>
  <c r="AP17" i="3" s="1"/>
  <c r="AN16" i="3"/>
  <c r="AP16" i="3" s="1"/>
  <c r="AN15" i="3"/>
  <c r="AP15" i="3" s="1"/>
  <c r="AN14" i="3"/>
  <c r="AP14" i="3" s="1"/>
  <c r="AN13" i="3"/>
  <c r="AP13" i="3" s="1"/>
  <c r="AN12" i="3"/>
  <c r="AP12" i="3" s="1"/>
  <c r="AN11" i="3"/>
  <c r="AP11" i="3" s="1"/>
  <c r="AN10" i="3"/>
  <c r="AP10" i="3" s="1"/>
  <c r="AN9" i="3"/>
  <c r="AP9" i="3" s="1"/>
  <c r="AN8" i="3"/>
  <c r="AP8" i="3" s="1"/>
  <c r="AN7" i="3"/>
  <c r="AP7" i="3" s="1"/>
  <c r="AN6" i="3"/>
  <c r="AP6" i="3" s="1"/>
  <c r="AN5" i="3"/>
  <c r="AP5" i="3" s="1"/>
  <c r="AG19" i="3"/>
  <c r="AI19" i="3" s="1"/>
  <c r="AG18" i="3"/>
  <c r="AI18" i="3" s="1"/>
  <c r="AG17" i="3"/>
  <c r="AI17" i="3" s="1"/>
  <c r="AG16" i="3"/>
  <c r="AI16" i="3" s="1"/>
  <c r="AG15" i="3"/>
  <c r="AI15" i="3" s="1"/>
  <c r="AG14" i="3"/>
  <c r="AI14" i="3" s="1"/>
  <c r="AG13" i="3"/>
  <c r="AI13" i="3" s="1"/>
  <c r="AG12" i="3"/>
  <c r="AI12" i="3" s="1"/>
  <c r="AG11" i="3"/>
  <c r="AI11" i="3" s="1"/>
  <c r="AG10" i="3"/>
  <c r="AI10" i="3" s="1"/>
  <c r="AG9" i="3"/>
  <c r="AI9" i="3" s="1"/>
  <c r="AG8" i="3"/>
  <c r="AI8" i="3" s="1"/>
  <c r="AG7" i="3"/>
  <c r="AI7" i="3" s="1"/>
  <c r="AG6" i="3"/>
  <c r="AI6" i="3" s="1"/>
  <c r="AG5" i="3"/>
  <c r="AI5" i="3" s="1"/>
  <c r="Z19" i="3"/>
  <c r="AB19" i="3" s="1"/>
  <c r="Z18" i="3"/>
  <c r="AB18" i="3" s="1"/>
  <c r="Z17" i="3"/>
  <c r="AB17" i="3" s="1"/>
  <c r="Z16" i="3"/>
  <c r="AB16" i="3" s="1"/>
  <c r="Z15" i="3"/>
  <c r="AB15" i="3" s="1"/>
  <c r="Z14" i="3"/>
  <c r="AB14" i="3" s="1"/>
  <c r="Z13" i="3"/>
  <c r="AB13" i="3" s="1"/>
  <c r="Z12" i="3"/>
  <c r="AB12" i="3" s="1"/>
  <c r="Z11" i="3"/>
  <c r="AB11" i="3" s="1"/>
  <c r="Z10" i="3"/>
  <c r="AB10" i="3" s="1"/>
  <c r="Z9" i="3"/>
  <c r="AB9" i="3" s="1"/>
  <c r="Z8" i="3"/>
  <c r="AB8" i="3" s="1"/>
  <c r="Z7" i="3"/>
  <c r="AB7" i="3" s="1"/>
  <c r="Z6" i="3"/>
  <c r="AB6" i="3" s="1"/>
  <c r="Z5" i="3"/>
  <c r="AB5" i="3" s="1"/>
  <c r="S19" i="3"/>
  <c r="U19" i="3" s="1"/>
  <c r="S18" i="3"/>
  <c r="U18" i="3" s="1"/>
  <c r="S17" i="3"/>
  <c r="U17" i="3" s="1"/>
  <c r="S16" i="3"/>
  <c r="U16" i="3" s="1"/>
  <c r="S15" i="3"/>
  <c r="U15" i="3" s="1"/>
  <c r="S14" i="3"/>
  <c r="U14" i="3" s="1"/>
  <c r="S13" i="3"/>
  <c r="U13" i="3" s="1"/>
  <c r="S12" i="3"/>
  <c r="U12" i="3" s="1"/>
  <c r="S11" i="3"/>
  <c r="U11" i="3" s="1"/>
  <c r="S10" i="3"/>
  <c r="U10" i="3" s="1"/>
  <c r="S9" i="3"/>
  <c r="U9" i="3" s="1"/>
  <c r="S8" i="3"/>
  <c r="U8" i="3" s="1"/>
  <c r="S7" i="3"/>
  <c r="U7" i="3" s="1"/>
  <c r="S6" i="3"/>
  <c r="U6" i="3" s="1"/>
  <c r="S5" i="3"/>
  <c r="U5" i="3" s="1"/>
  <c r="E19" i="3"/>
  <c r="G19" i="3" s="1"/>
  <c r="E18" i="3"/>
  <c r="G18" i="3" s="1"/>
  <c r="E17" i="3"/>
  <c r="G17" i="3" s="1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E6" i="3"/>
  <c r="G6" i="3" s="1"/>
  <c r="E5" i="3"/>
  <c r="L6" i="3"/>
  <c r="N6" i="3" s="1"/>
  <c r="L7" i="3"/>
  <c r="N7" i="3" s="1"/>
  <c r="L8" i="3"/>
  <c r="N8" i="3" s="1"/>
  <c r="L9" i="3"/>
  <c r="N9" i="3" s="1"/>
  <c r="L10" i="3"/>
  <c r="N10" i="3" s="1"/>
  <c r="L11" i="3"/>
  <c r="N11" i="3" s="1"/>
  <c r="L12" i="3"/>
  <c r="N12" i="3" s="1"/>
  <c r="L13" i="3"/>
  <c r="N13" i="3" s="1"/>
  <c r="L14" i="3"/>
  <c r="N14" i="3" s="1"/>
  <c r="L15" i="3"/>
  <c r="N15" i="3" s="1"/>
  <c r="L16" i="3"/>
  <c r="N16" i="3" s="1"/>
  <c r="L17" i="3"/>
  <c r="N17" i="3" s="1"/>
  <c r="L18" i="3"/>
  <c r="N18" i="3" s="1"/>
  <c r="L19" i="3"/>
  <c r="N19" i="3" s="1"/>
  <c r="L5" i="3"/>
  <c r="N5" i="3" s="1"/>
  <c r="AU26" i="6" l="1" a="1"/>
  <c r="AU26" i="6" s="1"/>
  <c r="M26" i="6" a="1"/>
  <c r="M26" i="6" s="1"/>
  <c r="AA26" i="6" a="1"/>
  <c r="AA26" i="6" s="1"/>
  <c r="S26" i="6" a="1"/>
  <c r="S26" i="6" s="1"/>
  <c r="AV26" i="6" a="1"/>
  <c r="AV26" i="6" s="1"/>
  <c r="AO26" i="6" a="1"/>
  <c r="AO26" i="6" s="1"/>
  <c r="L26" i="6" a="1"/>
  <c r="L26" i="6" s="1"/>
  <c r="Z26" i="6" a="1"/>
  <c r="Z26" i="6" s="1"/>
  <c r="AB15" i="6"/>
  <c r="AB26" i="6" s="1" a="1"/>
  <c r="AB26" i="6" s="1"/>
  <c r="AG26" i="6" a="1"/>
  <c r="AG26" i="6" s="1"/>
  <c r="AN26" i="6" a="1"/>
  <c r="AN26" i="6" s="1"/>
  <c r="AH26" i="6" a="1"/>
  <c r="AH26" i="6" s="1"/>
  <c r="F26" i="6" a="1"/>
  <c r="T26" i="6" a="1"/>
  <c r="AP26" i="6" a="1"/>
  <c r="AP26" i="6" s="1"/>
  <c r="G26" i="6" a="1"/>
  <c r="N26" i="6" a="1"/>
  <c r="N26" i="6" s="1"/>
  <c r="E26" i="6" a="1"/>
  <c r="E26" i="6" s="1"/>
  <c r="AI15" i="6"/>
  <c r="AI26" i="6" s="1" a="1"/>
  <c r="AI26" i="6" s="1"/>
  <c r="U16" i="6"/>
  <c r="U26" i="6" s="1" a="1"/>
  <c r="U26" i="6" s="1"/>
  <c r="AW19" i="6"/>
  <c r="AW26" i="6" s="1" a="1"/>
  <c r="AW26" i="6" s="1"/>
  <c r="N26" i="3" a="1"/>
  <c r="AV26" i="3" a="1"/>
  <c r="AV26" i="3" s="1"/>
  <c r="AA26" i="3" a="1"/>
  <c r="AA26" i="3" s="1"/>
  <c r="U26" i="3" a="1"/>
  <c r="U26" i="3" s="1"/>
  <c r="AH26" i="3" a="1"/>
  <c r="AH26" i="3" s="1"/>
  <c r="G26" i="3" a="1"/>
  <c r="G26" i="3" s="1"/>
  <c r="T26" i="3" a="1"/>
  <c r="T26" i="3" s="1"/>
  <c r="AP26" i="3" a="1"/>
  <c r="AP26" i="3" s="1"/>
  <c r="AB26" i="3" a="1"/>
  <c r="AB26" i="3" s="1"/>
  <c r="F26" i="3" a="1"/>
  <c r="F26" i="3" s="1"/>
  <c r="AO26" i="3" a="1"/>
  <c r="AO26" i="3" s="1"/>
  <c r="M26" i="3" a="1"/>
  <c r="AI26" i="3" a="1"/>
  <c r="AW26" i="3" a="1"/>
  <c r="AW26" i="3" s="1"/>
  <c r="S26" i="3" a="1"/>
  <c r="S26" i="3" s="1"/>
  <c r="AN26" i="3" a="1"/>
  <c r="AN26" i="3" s="1"/>
  <c r="AG26" i="3" a="1"/>
  <c r="AG26" i="3" s="1"/>
  <c r="E26" i="3" a="1"/>
  <c r="E26" i="3" s="1"/>
  <c r="L26" i="3" a="1"/>
  <c r="L26" i="3" s="1"/>
  <c r="Z26" i="3" a="1"/>
  <c r="Z26" i="3" s="1"/>
  <c r="AU26" i="3" a="1"/>
  <c r="AU26" i="3" s="1"/>
  <c r="Y92" i="6" l="1"/>
  <c r="Y97" i="6"/>
  <c r="Y105" i="6"/>
  <c r="Y113" i="6"/>
  <c r="Y121" i="6"/>
  <c r="R87" i="6"/>
  <c r="R95" i="6"/>
  <c r="R103" i="6"/>
  <c r="R111" i="6"/>
  <c r="R119" i="6"/>
  <c r="Y85" i="6"/>
  <c r="Y93" i="6"/>
  <c r="Y101" i="6"/>
  <c r="Y109" i="6"/>
  <c r="Y117" i="6"/>
  <c r="Y125" i="6"/>
  <c r="R91" i="6"/>
  <c r="R99" i="6"/>
  <c r="R107" i="6"/>
  <c r="R115" i="6"/>
  <c r="R123" i="6"/>
  <c r="Y86" i="6"/>
  <c r="Y94" i="6"/>
  <c r="Y102" i="6"/>
  <c r="Y110" i="6"/>
  <c r="Y118" i="6"/>
  <c r="R92" i="6"/>
  <c r="Y87" i="6"/>
  <c r="Y98" i="6"/>
  <c r="Y106" i="6"/>
  <c r="Y114" i="6"/>
  <c r="Y122" i="6"/>
  <c r="R88" i="6"/>
  <c r="R96" i="6"/>
  <c r="R104" i="6"/>
  <c r="R112" i="6"/>
  <c r="R120" i="6"/>
  <c r="Y88" i="6"/>
  <c r="Y96" i="6"/>
  <c r="Y104" i="6"/>
  <c r="Y112" i="6"/>
  <c r="Y120" i="6"/>
  <c r="R86" i="6"/>
  <c r="R94" i="6"/>
  <c r="R102" i="6"/>
  <c r="R110" i="6"/>
  <c r="R118" i="6"/>
  <c r="Y89" i="6"/>
  <c r="Y90" i="6"/>
  <c r="Y91" i="6"/>
  <c r="Y99" i="6"/>
  <c r="Y107" i="6"/>
  <c r="Y115" i="6"/>
  <c r="Y123" i="6"/>
  <c r="R89" i="6"/>
  <c r="R97" i="6"/>
  <c r="R105" i="6"/>
  <c r="R113" i="6"/>
  <c r="R121" i="6"/>
  <c r="Y100" i="6"/>
  <c r="Y108" i="6"/>
  <c r="Y116" i="6"/>
  <c r="Y124" i="6"/>
  <c r="R90" i="6"/>
  <c r="R98" i="6"/>
  <c r="R106" i="6"/>
  <c r="R114" i="6"/>
  <c r="R122" i="6"/>
  <c r="R100" i="6"/>
  <c r="R108" i="6"/>
  <c r="R116" i="6"/>
  <c r="R124" i="6"/>
  <c r="Y95" i="6"/>
  <c r="Y103" i="6"/>
  <c r="Y111" i="6"/>
  <c r="Y119" i="6"/>
  <c r="R85" i="6"/>
  <c r="R93" i="6"/>
  <c r="R101" i="6"/>
  <c r="R109" i="6"/>
  <c r="R117" i="6"/>
  <c r="R125" i="6"/>
  <c r="K86" i="6"/>
  <c r="K94" i="6"/>
  <c r="K102" i="6"/>
  <c r="K110" i="6"/>
  <c r="K118" i="6"/>
  <c r="K103" i="6"/>
  <c r="K90" i="6"/>
  <c r="K98" i="6"/>
  <c r="K106" i="6"/>
  <c r="K114" i="6"/>
  <c r="K122" i="6"/>
  <c r="C88" i="6"/>
  <c r="C96" i="6"/>
  <c r="C104" i="6"/>
  <c r="C112" i="6"/>
  <c r="C120" i="6"/>
  <c r="C92" i="6"/>
  <c r="C100" i="6"/>
  <c r="C108" i="6"/>
  <c r="C116" i="6"/>
  <c r="C124" i="6"/>
  <c r="K87" i="6"/>
  <c r="K95" i="6"/>
  <c r="K111" i="6"/>
  <c r="K119" i="6"/>
  <c r="C85" i="6"/>
  <c r="C93" i="6"/>
  <c r="C101" i="6"/>
  <c r="C109" i="6"/>
  <c r="C117" i="6"/>
  <c r="C125" i="6"/>
  <c r="K85" i="6"/>
  <c r="K93" i="6"/>
  <c r="K101" i="6"/>
  <c r="K109" i="6"/>
  <c r="K117" i="6"/>
  <c r="K125" i="6"/>
  <c r="C91" i="6"/>
  <c r="C99" i="6"/>
  <c r="C107" i="6"/>
  <c r="C115" i="6"/>
  <c r="C123" i="6"/>
  <c r="K88" i="6"/>
  <c r="K96" i="6"/>
  <c r="K104" i="6"/>
  <c r="K112" i="6"/>
  <c r="K120" i="6"/>
  <c r="C86" i="6"/>
  <c r="C94" i="6"/>
  <c r="C102" i="6"/>
  <c r="C110" i="6"/>
  <c r="C118" i="6"/>
  <c r="K89" i="6"/>
  <c r="K97" i="6"/>
  <c r="K105" i="6"/>
  <c r="K113" i="6"/>
  <c r="K121" i="6"/>
  <c r="C87" i="6"/>
  <c r="C95" i="6"/>
  <c r="C103" i="6"/>
  <c r="C111" i="6"/>
  <c r="C119" i="6"/>
  <c r="K91" i="6"/>
  <c r="K99" i="6"/>
  <c r="K107" i="6"/>
  <c r="K115" i="6"/>
  <c r="K123" i="6"/>
  <c r="C89" i="6"/>
  <c r="C97" i="6"/>
  <c r="C105" i="6"/>
  <c r="C113" i="6"/>
  <c r="C121" i="6"/>
  <c r="K92" i="6"/>
  <c r="K100" i="6"/>
  <c r="K108" i="6"/>
  <c r="K116" i="6"/>
  <c r="K124" i="6"/>
  <c r="C90" i="6"/>
  <c r="C98" i="6"/>
  <c r="C106" i="6"/>
  <c r="C114" i="6"/>
  <c r="C122" i="6"/>
  <c r="T26" i="6"/>
  <c r="F26" i="6"/>
  <c r="K84" i="6" s="1"/>
  <c r="G26" i="6"/>
  <c r="Y84" i="6" s="1"/>
  <c r="N26" i="3"/>
  <c r="M26" i="3"/>
  <c r="AI26" i="3"/>
  <c r="C84" i="6" l="1"/>
  <c r="R8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<sst xmlns="http://schemas.openxmlformats.org/spreadsheetml/2006/main" count="2406" uniqueCount="201">
  <si>
    <t>TCP_WIN_SCALE_IN</t>
  </si>
  <si>
    <t>TCP_WIN_MIN_OUT</t>
  </si>
  <si>
    <t>TCP_WIN_MIN_IN</t>
  </si>
  <si>
    <t>TCP_WIN_MAX_IN</t>
  </si>
  <si>
    <t>TCP_WIN_MAX_OUT</t>
  </si>
  <si>
    <t>DST_TOS</t>
  </si>
  <si>
    <t>TCP_WIN_MSS_IN</t>
  </si>
  <si>
    <t>FLOW_DURATION_MILLISECONDS</t>
  </si>
  <si>
    <t>TCP_FLAGS</t>
  </si>
  <si>
    <t>SRC_TOS</t>
  </si>
  <si>
    <t>TCP_WIN_SCALE_OUT</t>
  </si>
  <si>
    <t>ipv6</t>
  </si>
  <si>
    <t>tcp</t>
  </si>
  <si>
    <t>skip</t>
  </si>
  <si>
    <t>udp</t>
  </si>
  <si>
    <t>ipv6-icmp</t>
  </si>
  <si>
    <t>DNN</t>
  </si>
  <si>
    <t>RF</t>
  </si>
  <si>
    <t>LGBM</t>
  </si>
  <si>
    <t>SVM</t>
  </si>
  <si>
    <t>PROTOCOL</t>
  </si>
  <si>
    <t>TOTAL_FLOWS_EXP</t>
  </si>
  <si>
    <t>FIRST_SWITCHED</t>
  </si>
  <si>
    <t>LAST_SWITCHED</t>
  </si>
  <si>
    <t>KNN</t>
  </si>
  <si>
    <t>ADA</t>
  </si>
  <si>
    <t>MLP</t>
  </si>
  <si>
    <t>Destination Port</t>
  </si>
  <si>
    <t>Init_Win_bytes_forward</t>
  </si>
  <si>
    <t>Init_Win_bytes_backward</t>
  </si>
  <si>
    <t>Packet Length Mean</t>
  </si>
  <si>
    <t>Average Packet Size</t>
  </si>
  <si>
    <t>Bwd Packet Length Max</t>
  </si>
  <si>
    <t>Packet Length Std</t>
  </si>
  <si>
    <t>Bwd Packet Length Mean</t>
  </si>
  <si>
    <t>Avg Bwd Segment Size</t>
  </si>
  <si>
    <t>Max Packet Length</t>
  </si>
  <si>
    <t>Packet Length Variance</t>
  </si>
  <si>
    <t>Total Length of Bwd Packets</t>
  </si>
  <si>
    <t>Subflow Bwd Bytes</t>
  </si>
  <si>
    <t>Subflow Fwd Bytes</t>
  </si>
  <si>
    <t>Total Length of Fwd Packets</t>
  </si>
  <si>
    <t>SHAP</t>
  </si>
  <si>
    <t>ACC</t>
  </si>
  <si>
    <t>TCP_WIN_MSS_IN,0.08808632324998081</t>
  </si>
  <si>
    <t>TCP_WIN_MAX_IN,0.05868151599650975</t>
  </si>
  <si>
    <t>TCP_WIN_SCALE_IN,0.046497812555943936</t>
  </si>
  <si>
    <t>TCP_WIN_MIN_IN,0.04469927449860924</t>
  </si>
  <si>
    <t>FLOW_DURATION_MILLISECONDS,0.03246840068722288</t>
  </si>
  <si>
    <t>TCP_FLAGS,0.028740287870244303</t>
  </si>
  <si>
    <t>TCP_WIN_MIN_OUT,0.024152089578795468</t>
  </si>
  <si>
    <t>TOTAL_FLOWS_EXP,0.02095335646712615</t>
  </si>
  <si>
    <t>TCP_WIN_MAX_OUT,0.01676237960537929</t>
  </si>
  <si>
    <t>LAST_SWITCHED,0.014064697555455396</t>
  </si>
  <si>
    <t>FIRST_SWITCHED,0.012944704990772219</t>
  </si>
  <si>
    <t>PROTOCOL,0.011229944263763282</t>
  </si>
  <si>
    <t>SRC_TOS,0.005381084610266362</t>
  </si>
  <si>
    <t>TCP_WIN_SCALE_OUT,0.0034055560821663875</t>
  </si>
  <si>
    <t>DST_TOS,0.0012917342065882178</t>
  </si>
  <si>
    <t>L4_SRC_PORT</t>
  </si>
  <si>
    <t>L4_DST_PORT</t>
  </si>
  <si>
    <t>FLOW_ID</t>
  </si>
  <si>
    <t>OUT_BYTES</t>
  </si>
  <si>
    <t>OUT_PKTS</t>
  </si>
  <si>
    <t>IN_PKTS</t>
  </si>
  <si>
    <t>IN_BYTES</t>
  </si>
  <si>
    <t>F1</t>
  </si>
  <si>
    <t>SHAP_Normalized</t>
  </si>
  <si>
    <t>Most important</t>
  </si>
  <si>
    <t>Least Important</t>
  </si>
  <si>
    <t>Normalized SHAP</t>
  </si>
  <si>
    <t>Common Features by Overall Weighted Rank Step-by-Step</t>
  </si>
  <si>
    <t>Rank x Raw SHAP X F1</t>
  </si>
  <si>
    <t>Rank x Normalized SHAP X F1</t>
  </si>
  <si>
    <t>DATA COLLECTION</t>
  </si>
  <si>
    <t>ALFHABETICAL ORDER</t>
  </si>
  <si>
    <t>INDEX</t>
  </si>
  <si>
    <t>Common Features by Overall NORMALIZED Rank Step-by-Step</t>
  </si>
  <si>
    <t>WEIGHT</t>
  </si>
  <si>
    <t>_ACK_Flag_Count</t>
  </si>
  <si>
    <t>_act_data_pkt_fwd</t>
  </si>
  <si>
    <t>_Active_Max</t>
  </si>
  <si>
    <t>_Active_Min</t>
  </si>
  <si>
    <t>_Active_Std</t>
  </si>
  <si>
    <t>_Average_Packet_Size</t>
  </si>
  <si>
    <t>_Avg_Bwd_Segment_Size</t>
  </si>
  <si>
    <t>_Avg_Fwd_Segment_Size</t>
  </si>
  <si>
    <t>_Bwd_IAT_Mean</t>
  </si>
  <si>
    <t>_Bwd_IAT_Std</t>
  </si>
  <si>
    <t>_Bwd_Packet_Length_Mean</t>
  </si>
  <si>
    <t>_Bwd_Packet_Length_Min</t>
  </si>
  <si>
    <t>_Bwd_Packet_Length_Std</t>
  </si>
  <si>
    <t>_Bwd_Packets/s</t>
  </si>
  <si>
    <t>_Destination_Port</t>
  </si>
  <si>
    <t>_Flow_Duration</t>
  </si>
  <si>
    <t>_Fwd_Header_Length</t>
  </si>
  <si>
    <t>_Fwd_IAT_Max</t>
  </si>
  <si>
    <t>_Fwd_Packet_Length_Max</t>
  </si>
  <si>
    <t>_Fwd_Packet_Length_Min</t>
  </si>
  <si>
    <t>_Fwd_Packet_Length_Std</t>
  </si>
  <si>
    <t>_Idle_Max</t>
  </si>
  <si>
    <t>_Idle_Std</t>
  </si>
  <si>
    <t>_Init_Win_bytes_backward</t>
  </si>
  <si>
    <t>_Max_Packet_Length</t>
  </si>
  <si>
    <t>_Min_Packet_Length</t>
  </si>
  <si>
    <t>_Packet_Length_Mean</t>
  </si>
  <si>
    <t>_Packet_Length_Std</t>
  </si>
  <si>
    <t>_Packet_Length_Variance</t>
  </si>
  <si>
    <t>_PSH_Flag_Count</t>
  </si>
  <si>
    <t>_Subflow_Bwd_Packets</t>
  </si>
  <si>
    <t>_Total_Fwd_Packets</t>
  </si>
  <si>
    <t>Active_Mean</t>
  </si>
  <si>
    <t>Average_Packet_Size</t>
  </si>
  <si>
    <t>Bwd_IAT_Total</t>
  </si>
  <si>
    <t>Bwd_Packet_Length_Max</t>
  </si>
  <si>
    <t>Bwd_Packet_Length_Std</t>
  </si>
  <si>
    <t>Destination_Port</t>
  </si>
  <si>
    <t>FIN_Flag_Count</t>
  </si>
  <si>
    <t>Fwd_IAT_Total</t>
  </si>
  <si>
    <t>PSH_Flag_Count</t>
  </si>
  <si>
    <t>Subflow_Fwd_Packets</t>
  </si>
  <si>
    <t>Total_Length_of_Fwd_Packets</t>
  </si>
  <si>
    <t>Subflow_Fwd_Bytes</t>
  </si>
  <si>
    <t>Total_Length_of_Bwd_Packets</t>
  </si>
  <si>
    <t>Accuracy</t>
  </si>
  <si>
    <t>Common Features by Overall Normalized Weighted Rank Step-by-Step</t>
  </si>
  <si>
    <t>Features (SML)</t>
  </si>
  <si>
    <t>WEIGHT USED</t>
  </si>
  <si>
    <t>Features (CICIDS)</t>
  </si>
  <si>
    <t>Acc</t>
  </si>
  <si>
    <t>Prec</t>
  </si>
  <si>
    <t>Rec</t>
  </si>
  <si>
    <t>Bacc</t>
  </si>
  <si>
    <t>Mcc</t>
  </si>
  <si>
    <t>AucRoc</t>
  </si>
  <si>
    <t>AI model (k = 15)</t>
  </si>
  <si>
    <t>AI model (k = 10)</t>
  </si>
  <si>
    <t>AI model (k = 5)</t>
  </si>
  <si>
    <t>SML</t>
  </si>
  <si>
    <t>CICIDS</t>
  </si>
  <si>
    <t>Common Features by Overall Weighted Rank Step-by-Step (ACC and F1)</t>
  </si>
  <si>
    <t>Common Features by Overall Weighted Normalized Rank Step-by-Step (F1)</t>
  </si>
  <si>
    <t>Recall</t>
  </si>
  <si>
    <t>nan</t>
  </si>
  <si>
    <t>CIC</t>
  </si>
  <si>
    <t>x</t>
  </si>
  <si>
    <t>Weights (SML)</t>
  </si>
  <si>
    <t>Weights (CICIDS)</t>
  </si>
  <si>
    <t>Common Features by Overall Rank ( F1)</t>
  </si>
  <si>
    <t>Common Features Normalized Rank (F1)</t>
  </si>
  <si>
    <t>Common Features by Overall Rank (F1)</t>
  </si>
  <si>
    <t>Common Features by  Normalized Rank  (F1)</t>
  </si>
  <si>
    <t>\_Destination\_Port</t>
  </si>
  <si>
    <t>\_Avg\_Bwd\_Segment\_Size</t>
  </si>
  <si>
    <t>\_Packet\_Length\_Std</t>
  </si>
  <si>
    <t>\_Bwd\_Packet\_Length\_Mean</t>
  </si>
  <si>
    <t>\_Packet\_Length\_Mean</t>
  </si>
  <si>
    <t>\_Packet\_Length\_Variance</t>
  </si>
  <si>
    <t>\_PSH\_Flag\_Count</t>
  </si>
  <si>
    <t>\_Average\_Packet\_Size</t>
  </si>
  <si>
    <t>\_ACK\_Flag\_Count</t>
  </si>
  <si>
    <t>\_Active\_Min</t>
  </si>
  <si>
    <t>\_Bwd\_Packet\_Length\_Std</t>
  </si>
  <si>
    <t>Active\_Mean</t>
  </si>
  <si>
    <t>\_Flow\_Duration</t>
  </si>
  <si>
    <t>\_Max\_Packet\_Length</t>
  </si>
  <si>
    <t>\_Bwd\_IAT\_Mean</t>
  </si>
  <si>
    <t>Total\_Length\_of\_Fwd\_Packets</t>
  </si>
  <si>
    <t>Init\_Win\_bytes\_forward</t>
  </si>
  <si>
    <t>Bwd\_Packet\_Length\_Max</t>
  </si>
  <si>
    <t>\_Min\_Packet\_Length</t>
  </si>
  <si>
    <t>\_Idle\_Max</t>
  </si>
  <si>
    <t>\_Active\_Max</t>
  </si>
  <si>
    <t>\_Bwd\_Packets/s</t>
  </si>
  <si>
    <t>\_Bwd\_IAT\_Std</t>
  </si>
  <si>
    <t>\_Fwd\_Packet\_Length\_Min</t>
  </si>
  <si>
    <t>\_Active\_Std</t>
  </si>
  <si>
    <t>\_act\_data\_pkt\_fwd</t>
  </si>
  <si>
    <t>\_Fwd\_Header\_Length</t>
  </si>
  <si>
    <t>\_Idle\_Std</t>
  </si>
  <si>
    <t>TCP\_WIN\_SCALE\_IN</t>
  </si>
  <si>
    <t>TCP\_WIN\_MIN\_IN</t>
  </si>
  <si>
    <t>TCP\_WIN\_MAX\_IN</t>
  </si>
  <si>
    <t>TCP\_WIN\_MSS\_IN</t>
  </si>
  <si>
    <t>L4\_DST\_PORT</t>
  </si>
  <si>
    <t>FIRST\_SWITCHED</t>
  </si>
  <si>
    <t>L4\_SRC\_PORT</t>
  </si>
  <si>
    <t>LAST\_SWITCHED</t>
  </si>
  <si>
    <t>FLOW\_DURATION\_MILLISECONDS</t>
  </si>
  <si>
    <t>TCP\_WIN\_MAX\_OUT</t>
  </si>
  <si>
    <t>TCP\_WIN\_MIN\_OUT</t>
  </si>
  <si>
    <t>TCP\_FLAGS</t>
  </si>
  <si>
    <t>OUT\_PKTS</t>
  </si>
  <si>
    <t>FLOW\_ID</t>
  </si>
  <si>
    <t>TOTAL\_FLOWS\_EXP</t>
  </si>
  <si>
    <t>SRC\_TOS</t>
  </si>
  <si>
    <t>DST\_TOS</t>
  </si>
  <si>
    <t>TCP\_WIN\_SCALE\_OUT</t>
  </si>
  <si>
    <t>IN\_PKTS</t>
  </si>
  <si>
    <t>OUT\_BYTES</t>
  </si>
  <si>
    <t>IN\_BYTES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</si>
</sst>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0" fontId="1" fillId="0" borderId="0" xfId="0" applyFont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1" fillId="0" borderId="1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0" fillId="2" borderId="1" xfId="0" applyFill="1" applyBorder="1"/>
    <xf numFmtId="0" fontId="1" fillId="2" borderId="0" xfId="0" applyFont="1" applyFill="1"/>
    <xf numFmtId="164" fontId="0" fillId="0" borderId="0" xfId="0" applyNumberFormat="1"/>
    <xf numFmtId="164" fontId="0" fillId="3" borderId="0" xfId="0" applyNumberFormat="1" applyFill="1"/>
    <xf numFmtId="164" fontId="1" fillId="0" borderId="0" xfId="0" applyNumberFormat="1" applyFont="1"/>
    <xf numFmtId="164" fontId="0" fillId="2" borderId="0" xfId="0" applyNumberFormat="1" applyFill="1"/>
    <xf numFmtId="164" fontId="2" fillId="0" borderId="0" xfId="0" applyNumberFormat="1" applyFont="1"/>
    <xf numFmtId="0" fontId="0" fillId="0" borderId="9" xfId="0" applyBorder="1"/>
    <xf numFmtId="164" fontId="0" fillId="0" borderId="9" xfId="0" applyNumberForma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/>
    <xf numFmtId="164" fontId="2" fillId="0" borderId="9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18" Type="http://schemas.openxmlformats.org/officeDocument/2006/relationships/image" Target="../media/image39.png"/><Relationship Id="rId3" Type="http://schemas.openxmlformats.org/officeDocument/2006/relationships/image" Target="../media/image24.png"/><Relationship Id="rId21" Type="http://schemas.openxmlformats.org/officeDocument/2006/relationships/image" Target="../media/image42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17" Type="http://schemas.openxmlformats.org/officeDocument/2006/relationships/image" Target="../media/image38.png"/><Relationship Id="rId2" Type="http://schemas.openxmlformats.org/officeDocument/2006/relationships/image" Target="../media/image23.pn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3" Type="http://schemas.openxmlformats.org/officeDocument/2006/relationships/image" Target="../media/image45.png"/><Relationship Id="rId21" Type="http://schemas.openxmlformats.org/officeDocument/2006/relationships/image" Target="../media/image63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" Type="http://schemas.openxmlformats.org/officeDocument/2006/relationships/image" Target="../media/image44.png"/><Relationship Id="rId16" Type="http://schemas.openxmlformats.org/officeDocument/2006/relationships/image" Target="../media/image58.png"/><Relationship Id="rId20" Type="http://schemas.openxmlformats.org/officeDocument/2006/relationships/image" Target="../media/image62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10" Type="http://schemas.openxmlformats.org/officeDocument/2006/relationships/image" Target="../media/image52.png"/><Relationship Id="rId19" Type="http://schemas.openxmlformats.org/officeDocument/2006/relationships/image" Target="../media/image61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13" Type="http://schemas.openxmlformats.org/officeDocument/2006/relationships/image" Target="../media/image76.png"/><Relationship Id="rId18" Type="http://schemas.openxmlformats.org/officeDocument/2006/relationships/image" Target="../media/image81.png"/><Relationship Id="rId3" Type="http://schemas.openxmlformats.org/officeDocument/2006/relationships/image" Target="../media/image66.png"/><Relationship Id="rId21" Type="http://schemas.openxmlformats.org/officeDocument/2006/relationships/image" Target="../media/image84.png"/><Relationship Id="rId7" Type="http://schemas.openxmlformats.org/officeDocument/2006/relationships/image" Target="../media/image70.png"/><Relationship Id="rId12" Type="http://schemas.openxmlformats.org/officeDocument/2006/relationships/image" Target="../media/image75.png"/><Relationship Id="rId17" Type="http://schemas.openxmlformats.org/officeDocument/2006/relationships/image" Target="../media/image80.png"/><Relationship Id="rId2" Type="http://schemas.openxmlformats.org/officeDocument/2006/relationships/image" Target="../media/image65.png"/><Relationship Id="rId16" Type="http://schemas.openxmlformats.org/officeDocument/2006/relationships/image" Target="../media/image79.png"/><Relationship Id="rId20" Type="http://schemas.openxmlformats.org/officeDocument/2006/relationships/image" Target="../media/image83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11" Type="http://schemas.openxmlformats.org/officeDocument/2006/relationships/image" Target="../media/image74.png"/><Relationship Id="rId5" Type="http://schemas.openxmlformats.org/officeDocument/2006/relationships/image" Target="../media/image68.png"/><Relationship Id="rId15" Type="http://schemas.openxmlformats.org/officeDocument/2006/relationships/image" Target="../media/image78.png"/><Relationship Id="rId10" Type="http://schemas.openxmlformats.org/officeDocument/2006/relationships/image" Target="../media/image73.png"/><Relationship Id="rId19" Type="http://schemas.openxmlformats.org/officeDocument/2006/relationships/image" Target="../media/image82.png"/><Relationship Id="rId4" Type="http://schemas.openxmlformats.org/officeDocument/2006/relationships/image" Target="../media/image67.png"/><Relationship Id="rId9" Type="http://schemas.openxmlformats.org/officeDocument/2006/relationships/image" Target="../media/image72.png"/><Relationship Id="rId14" Type="http://schemas.openxmlformats.org/officeDocument/2006/relationships/image" Target="../media/image7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7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6.png"/><Relationship Id="rId1" Type="http://schemas.openxmlformats.org/officeDocument/2006/relationships/image" Target="../media/image8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9.png"/><Relationship Id="rId1" Type="http://schemas.openxmlformats.org/officeDocument/2006/relationships/image" Target="../media/image8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4</xdr:row>
      <xdr:rowOff>38100</xdr:rowOff>
    </xdr:from>
    <xdr:to>
      <xdr:col>9</xdr:col>
      <xdr:colOff>191222</xdr:colOff>
      <xdr:row>18</xdr:row>
      <xdr:rowOff>143262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4689C-E876-B2CC-47C5-D57ECA6E5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800100"/>
          <a:ext cx="5172797" cy="2772162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21</xdr:row>
      <xdr:rowOff>85725</xdr:rowOff>
    </xdr:from>
    <xdr:to>
      <xdr:col>9</xdr:col>
      <xdr:colOff>562750</xdr:colOff>
      <xdr:row>35</xdr:row>
      <xdr:rowOff>76571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19EDB4-91EA-8F8F-9D7A-00CCD4CE6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4086225"/>
          <a:ext cx="5553850" cy="2657846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4</xdr:row>
      <xdr:rowOff>19050</xdr:rowOff>
    </xdr:from>
    <xdr:to>
      <xdr:col>18</xdr:col>
      <xdr:colOff>248367</xdr:colOff>
      <xdr:row>18</xdr:row>
      <xdr:rowOff>67054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4F645B-C97D-A26F-CCF4-811B60166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6475" y="781050"/>
          <a:ext cx="5134692" cy="2715004"/>
        </a:xfrm>
        <a:prstGeom prst="rect">
          <a:avLst/>
        </a:prstGeom>
      </xdr:spPr>
    </xdr:pic>
    <xdr:clientData/>
  </xdr:twoCellAnchor>
  <xdr:twoCellAnchor editAs="oneCell">
    <xdr:from>
      <xdr:col>18</xdr:col>
      <xdr:colOff>523875</xdr:colOff>
      <xdr:row>3</xdr:row>
      <xdr:rowOff>152400</xdr:rowOff>
    </xdr:from>
    <xdr:to>
      <xdr:col>27</xdr:col>
      <xdr:colOff>67377</xdr:colOff>
      <xdr:row>18</xdr:row>
      <xdr:rowOff>95641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2F9CEA-F7F2-FC24-8EC2-12D4840B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6675" y="723900"/>
          <a:ext cx="5029902" cy="2800741"/>
        </a:xfrm>
        <a:prstGeom prst="rect">
          <a:avLst/>
        </a:prstGeom>
      </xdr:spPr>
    </xdr:pic>
    <xdr:clientData/>
  </xdr:twoCellAnchor>
  <xdr:twoCellAnchor editAs="oneCell">
    <xdr:from>
      <xdr:col>10</xdr:col>
      <xdr:colOff>247650</xdr:colOff>
      <xdr:row>21</xdr:row>
      <xdr:rowOff>76200</xdr:rowOff>
    </xdr:from>
    <xdr:to>
      <xdr:col>19</xdr:col>
      <xdr:colOff>276995</xdr:colOff>
      <xdr:row>35</xdr:row>
      <xdr:rowOff>57520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7D8935-76FA-38E7-4798-E88240EB4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43650" y="4076700"/>
          <a:ext cx="5515745" cy="264832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515102</xdr:colOff>
      <xdr:row>35</xdr:row>
      <xdr:rowOff>28951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345757D-856F-BF30-E2F3-1801B3FD7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0" y="4000500"/>
          <a:ext cx="5391902" cy="26959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314794</xdr:colOff>
      <xdr:row>62</xdr:row>
      <xdr:rowOff>19664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5853CB-A9FB-A9B5-EEF4-102BC5D3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7429500"/>
          <a:ext cx="3362794" cy="4401164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39</xdr:row>
      <xdr:rowOff>0</xdr:rowOff>
    </xdr:from>
    <xdr:to>
      <xdr:col>15</xdr:col>
      <xdr:colOff>552937</xdr:colOff>
      <xdr:row>61</xdr:row>
      <xdr:rowOff>124427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B05F87-DDC9-F89C-FD3F-C4CD7E246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10300" y="7429500"/>
          <a:ext cx="3486637" cy="4315427"/>
        </a:xfrm>
        <a:prstGeom prst="rect">
          <a:avLst/>
        </a:prstGeom>
      </xdr:spPr>
    </xdr:pic>
    <xdr:clientData/>
  </xdr:twoCellAnchor>
  <xdr:twoCellAnchor editAs="oneCell">
    <xdr:from>
      <xdr:col>19</xdr:col>
      <xdr:colOff>542925</xdr:colOff>
      <xdr:row>38</xdr:row>
      <xdr:rowOff>57150</xdr:rowOff>
    </xdr:from>
    <xdr:to>
      <xdr:col>25</xdr:col>
      <xdr:colOff>143330</xdr:colOff>
      <xdr:row>61</xdr:row>
      <xdr:rowOff>57762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AA9936F-BBCA-4B91-E38B-308523BFF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25325" y="7296150"/>
          <a:ext cx="3258005" cy="438211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66</xdr:row>
      <xdr:rowOff>0</xdr:rowOff>
    </xdr:from>
    <xdr:to>
      <xdr:col>29</xdr:col>
      <xdr:colOff>19818</xdr:colOff>
      <xdr:row>92</xdr:row>
      <xdr:rowOff>153113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067731-5597-943A-CF40-187596954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12573000"/>
          <a:ext cx="5506218" cy="5106113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98</xdr:row>
      <xdr:rowOff>104775</xdr:rowOff>
    </xdr:from>
    <xdr:to>
      <xdr:col>9</xdr:col>
      <xdr:colOff>449916</xdr:colOff>
      <xdr:row>121</xdr:row>
      <xdr:rowOff>57816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3A3664B-CA1D-AEA4-6BE1-0C43A627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0526" y="18773775"/>
          <a:ext cx="5545790" cy="433454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65</xdr:row>
      <xdr:rowOff>171450</xdr:rowOff>
    </xdr:from>
    <xdr:to>
      <xdr:col>18</xdr:col>
      <xdr:colOff>448429</xdr:colOff>
      <xdr:row>92</xdr:row>
      <xdr:rowOff>105484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2FB19BE-B398-D530-D224-74A0B87D9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9800" y="12553950"/>
          <a:ext cx="5401429" cy="5077534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400050</xdr:colOff>
      <xdr:row>65</xdr:row>
      <xdr:rowOff>133350</xdr:rowOff>
    </xdr:from>
    <xdr:to>
      <xdr:col>9</xdr:col>
      <xdr:colOff>295770</xdr:colOff>
      <xdr:row>90</xdr:row>
      <xdr:rowOff>76913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A7EC7A-8F88-077F-6DEC-DC126333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0050" y="12515850"/>
          <a:ext cx="5382120" cy="4706063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98</xdr:row>
      <xdr:rowOff>104775</xdr:rowOff>
    </xdr:from>
    <xdr:to>
      <xdr:col>19</xdr:col>
      <xdr:colOff>19050</xdr:colOff>
      <xdr:row>121</xdr:row>
      <xdr:rowOff>47537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BDADB2-3181-F0F9-2938-628AE651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67425" y="18773775"/>
          <a:ext cx="5534025" cy="4324262"/>
        </a:xfrm>
        <a:prstGeom prst="rect">
          <a:avLst/>
        </a:prstGeom>
      </xdr:spPr>
    </xdr:pic>
    <xdr:clientData/>
  </xdr:twoCellAnchor>
  <xdr:twoCellAnchor editAs="oneCell">
    <xdr:from>
      <xdr:col>19</xdr:col>
      <xdr:colOff>418685</xdr:colOff>
      <xdr:row>98</xdr:row>
      <xdr:rowOff>142875</xdr:rowOff>
    </xdr:from>
    <xdr:to>
      <xdr:col>28</xdr:col>
      <xdr:colOff>429464</xdr:colOff>
      <xdr:row>121</xdr:row>
      <xdr:rowOff>162598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2712A78-72BC-758A-6B51-2BBE0121A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001085" y="18811875"/>
          <a:ext cx="5497179" cy="4401223"/>
        </a:xfrm>
        <a:prstGeom prst="rect">
          <a:avLst/>
        </a:prstGeom>
      </xdr:spPr>
    </xdr:pic>
    <xdr:clientData/>
  </xdr:twoCellAnchor>
  <xdr:twoCellAnchor editAs="oneCell">
    <xdr:from>
      <xdr:col>19</xdr:col>
      <xdr:colOff>476250</xdr:colOff>
      <xdr:row>123</xdr:row>
      <xdr:rowOff>161925</xdr:rowOff>
    </xdr:from>
    <xdr:to>
      <xdr:col>25</xdr:col>
      <xdr:colOff>38549</xdr:colOff>
      <xdr:row>136</xdr:row>
      <xdr:rowOff>67007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5AD0FDE-7EBF-485A-8F3F-DDEB82DF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58650" y="23593425"/>
          <a:ext cx="3219899" cy="238158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124</xdr:row>
      <xdr:rowOff>0</xdr:rowOff>
    </xdr:from>
    <xdr:to>
      <xdr:col>16</xdr:col>
      <xdr:colOff>314794</xdr:colOff>
      <xdr:row>136</xdr:row>
      <xdr:rowOff>124161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BC4D220-B039-9BFA-5140-EE5FFA11B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05600" y="23622000"/>
          <a:ext cx="3362794" cy="24101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7</xdr:col>
      <xdr:colOff>248110</xdr:colOff>
      <xdr:row>135</xdr:row>
      <xdr:rowOff>181293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F3038F0-02C2-9AFA-61A6-CC106C53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23622000"/>
          <a:ext cx="3296110" cy="2276793"/>
        </a:xfrm>
        <a:prstGeom prst="rect">
          <a:avLst/>
        </a:prstGeom>
      </xdr:spPr>
    </xdr:pic>
    <xdr:clientData/>
  </xdr:twoCellAnchor>
  <xdr:twoCellAnchor editAs="oneCell">
    <xdr:from>
      <xdr:col>20</xdr:col>
      <xdr:colOff>581025</xdr:colOff>
      <xdr:row>141</xdr:row>
      <xdr:rowOff>38100</xdr:rowOff>
    </xdr:from>
    <xdr:to>
      <xdr:col>26</xdr:col>
      <xdr:colOff>219535</xdr:colOff>
      <xdr:row>169</xdr:row>
      <xdr:rowOff>162687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220817F-771B-422A-BC2E-730A9B2B8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773025" y="26898600"/>
          <a:ext cx="3296110" cy="5458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114300</xdr:rowOff>
    </xdr:from>
    <xdr:to>
      <xdr:col>6</xdr:col>
      <xdr:colOff>457689</xdr:colOff>
      <xdr:row>169</xdr:row>
      <xdr:rowOff>57887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31E9101-89A7-43FC-B62A-E14B8CE25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26974800"/>
          <a:ext cx="3505689" cy="5277587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141</xdr:row>
      <xdr:rowOff>0</xdr:rowOff>
    </xdr:from>
    <xdr:to>
      <xdr:col>17</xdr:col>
      <xdr:colOff>76696</xdr:colOff>
      <xdr:row>169</xdr:row>
      <xdr:rowOff>96008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3B62135-267D-4874-A897-5050D7F12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86575" y="26860500"/>
          <a:ext cx="3553321" cy="5430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</xdr:row>
      <xdr:rowOff>161925</xdr:rowOff>
    </xdr:from>
    <xdr:to>
      <xdr:col>28</xdr:col>
      <xdr:colOff>766</xdr:colOff>
      <xdr:row>12</xdr:row>
      <xdr:rowOff>124086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9AC39D-D4BF-9D60-BD8D-13789C61C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542925"/>
          <a:ext cx="5487166" cy="1867161"/>
        </a:xfrm>
        <a:prstGeom prst="rect">
          <a:avLst/>
        </a:prstGeom>
      </xdr:spPr>
    </xdr:pic>
    <xdr:clientData/>
  </xdr:twoCellAnchor>
  <xdr:twoCellAnchor editAs="oneCell">
    <xdr:from>
      <xdr:col>9</xdr:col>
      <xdr:colOff>438150</xdr:colOff>
      <xdr:row>2</xdr:row>
      <xdr:rowOff>142875</xdr:rowOff>
    </xdr:from>
    <xdr:to>
      <xdr:col>18</xdr:col>
      <xdr:colOff>438916</xdr:colOff>
      <xdr:row>13</xdr:row>
      <xdr:rowOff>19325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247EB7-B0E0-2ADA-B9E6-5220ED428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4550" y="523875"/>
          <a:ext cx="5487166" cy="1971950"/>
        </a:xfrm>
        <a:prstGeom prst="rect">
          <a:avLst/>
        </a:prstGeom>
      </xdr:spPr>
    </xdr:pic>
    <xdr:clientData/>
  </xdr:twoCellAnchor>
  <xdr:twoCellAnchor editAs="oneCell">
    <xdr:from>
      <xdr:col>18</xdr:col>
      <xdr:colOff>438150</xdr:colOff>
      <xdr:row>16</xdr:row>
      <xdr:rowOff>114300</xdr:rowOff>
    </xdr:from>
    <xdr:to>
      <xdr:col>27</xdr:col>
      <xdr:colOff>515126</xdr:colOff>
      <xdr:row>27</xdr:row>
      <xdr:rowOff>57435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99395E-05A9-3AC8-8CE5-55EE5688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10950" y="3162300"/>
          <a:ext cx="5563376" cy="2038635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276226</xdr:colOff>
      <xdr:row>2</xdr:row>
      <xdr:rowOff>171451</xdr:rowOff>
    </xdr:from>
    <xdr:to>
      <xdr:col>8</xdr:col>
      <xdr:colOff>85726</xdr:colOff>
      <xdr:row>13</xdr:row>
      <xdr:rowOff>51903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E77DE8-6AFB-A2C3-7BEF-07D84DC52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6" y="552451"/>
          <a:ext cx="4076700" cy="1975952"/>
        </a:xfrm>
        <a:prstGeom prst="rect">
          <a:avLst/>
        </a:prstGeom>
      </xdr:spPr>
    </xdr:pic>
    <xdr:clientData/>
  </xdr:twoCellAnchor>
  <xdr:twoCellAnchor editAs="oneCell">
    <xdr:from>
      <xdr:col>20</xdr:col>
      <xdr:colOff>600075</xdr:colOff>
      <xdr:row>29</xdr:row>
      <xdr:rowOff>142875</xdr:rowOff>
    </xdr:from>
    <xdr:to>
      <xdr:col>30</xdr:col>
      <xdr:colOff>333375</xdr:colOff>
      <xdr:row>39</xdr:row>
      <xdr:rowOff>168887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64FB12-3080-2497-B399-0E4390C55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2075" y="5667375"/>
          <a:ext cx="5829300" cy="193101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16</xdr:row>
      <xdr:rowOff>171450</xdr:rowOff>
    </xdr:from>
    <xdr:to>
      <xdr:col>18</xdr:col>
      <xdr:colOff>391292</xdr:colOff>
      <xdr:row>26</xdr:row>
      <xdr:rowOff>105032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8C796F-88C2-D8EF-58D0-887E3512B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67400" y="3219450"/>
          <a:ext cx="5496692" cy="183858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</xdr:row>
      <xdr:rowOff>0</xdr:rowOff>
    </xdr:from>
    <xdr:to>
      <xdr:col>9</xdr:col>
      <xdr:colOff>114301</xdr:colOff>
      <xdr:row>26</xdr:row>
      <xdr:rowOff>84323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699067-0B8B-887C-9452-C104CA5BE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3238500"/>
          <a:ext cx="4991100" cy="1798823"/>
        </a:xfrm>
        <a:prstGeom prst="rect">
          <a:avLst/>
        </a:prstGeom>
      </xdr:spPr>
    </xdr:pic>
    <xdr:clientData/>
  </xdr:twoCellAnchor>
  <xdr:twoCellAnchor editAs="oneCell">
    <xdr:from>
      <xdr:col>10</xdr:col>
      <xdr:colOff>428625</xdr:colOff>
      <xdr:row>29</xdr:row>
      <xdr:rowOff>104775</xdr:rowOff>
    </xdr:from>
    <xdr:to>
      <xdr:col>20</xdr:col>
      <xdr:colOff>505686</xdr:colOff>
      <xdr:row>39</xdr:row>
      <xdr:rowOff>133620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3AAB60C-0203-85D3-498C-A7EE958F8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24625" y="5629275"/>
          <a:ext cx="6173061" cy="193384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29</xdr:row>
      <xdr:rowOff>114300</xdr:rowOff>
    </xdr:from>
    <xdr:to>
      <xdr:col>10</xdr:col>
      <xdr:colOff>172310</xdr:colOff>
      <xdr:row>39</xdr:row>
      <xdr:rowOff>143145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0399687-B706-FB09-0F40-293C4225A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" y="5638800"/>
          <a:ext cx="6163535" cy="1933845"/>
        </a:xfrm>
        <a:prstGeom prst="rect">
          <a:avLst/>
        </a:prstGeom>
      </xdr:spPr>
    </xdr:pic>
    <xdr:clientData/>
  </xdr:twoCellAnchor>
  <xdr:twoCellAnchor editAs="oneCell">
    <xdr:from>
      <xdr:col>21</xdr:col>
      <xdr:colOff>114300</xdr:colOff>
      <xdr:row>52</xdr:row>
      <xdr:rowOff>47625</xdr:rowOff>
    </xdr:from>
    <xdr:to>
      <xdr:col>29</xdr:col>
      <xdr:colOff>429350</xdr:colOff>
      <xdr:row>67</xdr:row>
      <xdr:rowOff>67076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7F61C7-1B9E-10F5-2F3A-BEF31F5B1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15900" y="9953625"/>
          <a:ext cx="5191850" cy="2876951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41</xdr:row>
      <xdr:rowOff>152400</xdr:rowOff>
    </xdr:from>
    <xdr:to>
      <xdr:col>30</xdr:col>
      <xdr:colOff>153166</xdr:colOff>
      <xdr:row>51</xdr:row>
      <xdr:rowOff>47876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CB47207-EB4A-59F3-44BE-8068E15C5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954000" y="7962900"/>
          <a:ext cx="5487166" cy="180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20</xdr:col>
      <xdr:colOff>95944</xdr:colOff>
      <xdr:row>67</xdr:row>
      <xdr:rowOff>67083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135F30D-AB54-2C6F-9548-937958189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9906000"/>
          <a:ext cx="4972744" cy="292458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20</xdr:col>
      <xdr:colOff>572260</xdr:colOff>
      <xdr:row>50</xdr:row>
      <xdr:rowOff>85976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DDB28C-E04F-456C-1A0C-01A0021FE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810500"/>
          <a:ext cx="5449060" cy="1800476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52</xdr:row>
      <xdr:rowOff>47625</xdr:rowOff>
    </xdr:from>
    <xdr:to>
      <xdr:col>11</xdr:col>
      <xdr:colOff>477053</xdr:colOff>
      <xdr:row>65</xdr:row>
      <xdr:rowOff>95602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A6F4A71-CEE4-44B1-9A30-1AA02E5BA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28750" y="9953625"/>
          <a:ext cx="5753903" cy="2524477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41</xdr:row>
      <xdr:rowOff>0</xdr:rowOff>
    </xdr:from>
    <xdr:to>
      <xdr:col>11</xdr:col>
      <xdr:colOff>134113</xdr:colOff>
      <xdr:row>50</xdr:row>
      <xdr:rowOff>143134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D5B7516-79DE-B25B-0C6D-3FB4A8CF1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71600" y="7810500"/>
          <a:ext cx="5468113" cy="1857634"/>
        </a:xfrm>
        <a:prstGeom prst="rect">
          <a:avLst/>
        </a:prstGeom>
      </xdr:spPr>
    </xdr:pic>
    <xdr:clientData/>
  </xdr:twoCellAnchor>
  <xdr:twoCellAnchor editAs="oneCell">
    <xdr:from>
      <xdr:col>21</xdr:col>
      <xdr:colOff>257175</xdr:colOff>
      <xdr:row>69</xdr:row>
      <xdr:rowOff>161925</xdr:rowOff>
    </xdr:from>
    <xdr:to>
      <xdr:col>27</xdr:col>
      <xdr:colOff>191001</xdr:colOff>
      <xdr:row>85</xdr:row>
      <xdr:rowOff>28982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150E4B2-BE15-E11C-5828-B2AFACED3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58775" y="13306425"/>
          <a:ext cx="3591426" cy="2915057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69</xdr:row>
      <xdr:rowOff>161925</xdr:rowOff>
    </xdr:from>
    <xdr:to>
      <xdr:col>19</xdr:col>
      <xdr:colOff>257696</xdr:colOff>
      <xdr:row>84</xdr:row>
      <xdr:rowOff>152798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AE7FF5C-6EAB-FE79-6B46-1E90D9221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05775" y="13306425"/>
          <a:ext cx="3734321" cy="28483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7</xdr:col>
      <xdr:colOff>514847</xdr:colOff>
      <xdr:row>86</xdr:row>
      <xdr:rowOff>105242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FE9499B-000A-6048-54BD-1BB63F030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13144500"/>
          <a:ext cx="3562847" cy="334374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89</xdr:row>
      <xdr:rowOff>0</xdr:rowOff>
    </xdr:from>
    <xdr:to>
      <xdr:col>30</xdr:col>
      <xdr:colOff>67450</xdr:colOff>
      <xdr:row>95</xdr:row>
      <xdr:rowOff>66844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978FBCC-91F6-F3C8-2701-B1B8C9200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801600" y="16954500"/>
          <a:ext cx="5553850" cy="1209844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88</xdr:row>
      <xdr:rowOff>85725</xdr:rowOff>
    </xdr:from>
    <xdr:to>
      <xdr:col>20</xdr:col>
      <xdr:colOff>543689</xdr:colOff>
      <xdr:row>95</xdr:row>
      <xdr:rowOff>143069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D878236-89DC-5DE4-09D2-D0CFA85C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258050" y="16849725"/>
          <a:ext cx="5477639" cy="13908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11</xdr:col>
      <xdr:colOff>248450</xdr:colOff>
      <xdr:row>95</xdr:row>
      <xdr:rowOff>76370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406F4D-F646-6D2A-3994-9A0400C93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16954500"/>
          <a:ext cx="5734850" cy="1219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238839</xdr:colOff>
      <xdr:row>17</xdr:row>
      <xdr:rowOff>152794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83535-FC71-F8CC-A249-B809C77F4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5115639" cy="281979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20</xdr:col>
      <xdr:colOff>276944</xdr:colOff>
      <xdr:row>18</xdr:row>
      <xdr:rowOff>67083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0D6AC-AA32-16B4-C6A9-1BDFE9DC1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71500"/>
          <a:ext cx="5153744" cy="292458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29</xdr:col>
      <xdr:colOff>191207</xdr:colOff>
      <xdr:row>16</xdr:row>
      <xdr:rowOff>162293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9220F7-A5ED-431A-4622-058C52FBD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571500"/>
          <a:ext cx="5068007" cy="2638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11</xdr:col>
      <xdr:colOff>248450</xdr:colOff>
      <xdr:row>34</xdr:row>
      <xdr:rowOff>162293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18C294-EE59-CB31-8D29-BEFB3CD18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4000500"/>
          <a:ext cx="5734850" cy="263879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21</xdr:col>
      <xdr:colOff>143661</xdr:colOff>
      <xdr:row>35</xdr:row>
      <xdr:rowOff>9899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9003D0-0E4F-B552-850A-20DA1A6B8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4000500"/>
          <a:ext cx="5630061" cy="26768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30</xdr:col>
      <xdr:colOff>486523</xdr:colOff>
      <xdr:row>34</xdr:row>
      <xdr:rowOff>133714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ED67E2-5222-4213-3ABF-64EC9AF1E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11200" y="4000500"/>
          <a:ext cx="5363323" cy="26102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12</xdr:col>
      <xdr:colOff>38956</xdr:colOff>
      <xdr:row>68</xdr:row>
      <xdr:rowOff>86535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3147C4-1E4F-12C8-1914-713AD07A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7239000"/>
          <a:ext cx="6134956" cy="58015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7</xdr:col>
      <xdr:colOff>276689</xdr:colOff>
      <xdr:row>95</xdr:row>
      <xdr:rowOff>29191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442368-0376-2796-1BCF-8BB6875E1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13716000"/>
          <a:ext cx="3324689" cy="4410691"/>
        </a:xfrm>
        <a:prstGeom prst="rect">
          <a:avLst/>
        </a:prstGeom>
      </xdr:spPr>
    </xdr:pic>
    <xdr:clientData/>
  </xdr:twoCellAnchor>
  <xdr:twoCellAnchor editAs="oneCell">
    <xdr:from>
      <xdr:col>12</xdr:col>
      <xdr:colOff>438150</xdr:colOff>
      <xdr:row>71</xdr:row>
      <xdr:rowOff>123824</xdr:rowOff>
    </xdr:from>
    <xdr:to>
      <xdr:col>18</xdr:col>
      <xdr:colOff>100054</xdr:colOff>
      <xdr:row>95</xdr:row>
      <xdr:rowOff>95999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D0FF4B-EDB0-F5C0-D3A3-1F7E46D31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53350" y="13649324"/>
          <a:ext cx="3319504" cy="4544175"/>
        </a:xfrm>
        <a:prstGeom prst="rect">
          <a:avLst/>
        </a:prstGeom>
      </xdr:spPr>
    </xdr:pic>
    <xdr:clientData/>
  </xdr:twoCellAnchor>
  <xdr:twoCellAnchor editAs="oneCell">
    <xdr:from>
      <xdr:col>22</xdr:col>
      <xdr:colOff>206842</xdr:colOff>
      <xdr:row>71</xdr:row>
      <xdr:rowOff>161925</xdr:rowOff>
    </xdr:from>
    <xdr:to>
      <xdr:col>27</xdr:col>
      <xdr:colOff>152918</xdr:colOff>
      <xdr:row>94</xdr:row>
      <xdr:rowOff>133351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4F68B01-39E6-02FB-D5F0-3C8AF176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18042" y="13687425"/>
          <a:ext cx="2994076" cy="4352926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40</xdr:row>
      <xdr:rowOff>9525</xdr:rowOff>
    </xdr:from>
    <xdr:to>
      <xdr:col>27</xdr:col>
      <xdr:colOff>410869</xdr:colOff>
      <xdr:row>65</xdr:row>
      <xdr:rowOff>19716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17C6F8-670A-BC3A-9381-E3D55ED75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00950" y="7629525"/>
          <a:ext cx="9269119" cy="47726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10</xdr:col>
      <xdr:colOff>591313</xdr:colOff>
      <xdr:row>127</xdr:row>
      <xdr:rowOff>10244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9FED551-1FF5-7407-A419-94F7D9FA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19050000"/>
          <a:ext cx="5468113" cy="5153744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38</xdr:col>
      <xdr:colOff>324746</xdr:colOff>
      <xdr:row>65</xdr:row>
      <xdr:rowOff>76875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874B192-1F1E-A862-8771-55DA2A32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068800" y="7620000"/>
          <a:ext cx="6420746" cy="483937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20</xdr:col>
      <xdr:colOff>572260</xdr:colOff>
      <xdr:row>126</xdr:row>
      <xdr:rowOff>115007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62CB47-B488-20CE-59B8-298E55317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19050000"/>
          <a:ext cx="5449060" cy="506800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100</xdr:row>
      <xdr:rowOff>0</xdr:rowOff>
    </xdr:from>
    <xdr:to>
      <xdr:col>30</xdr:col>
      <xdr:colOff>505576</xdr:colOff>
      <xdr:row>126</xdr:row>
      <xdr:rowOff>115007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A116332-95C3-4B32-D52C-4EAD7079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411200" y="19050000"/>
          <a:ext cx="5382376" cy="5068007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285750</xdr:colOff>
      <xdr:row>159</xdr:row>
      <xdr:rowOff>19050</xdr:rowOff>
    </xdr:from>
    <xdr:to>
      <xdr:col>26</xdr:col>
      <xdr:colOff>543386</xdr:colOff>
      <xdr:row>171</xdr:row>
      <xdr:rowOff>95580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33E529E-EC62-459A-8214-FB0B8BFA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87350" y="30308550"/>
          <a:ext cx="3305636" cy="236253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17</xdr:col>
      <xdr:colOff>314794</xdr:colOff>
      <xdr:row>172</xdr:row>
      <xdr:rowOff>319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EB71875-6609-432E-2704-DA6B085FB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15200" y="30480000"/>
          <a:ext cx="3362794" cy="22863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7</xdr:col>
      <xdr:colOff>190952</xdr:colOff>
      <xdr:row>172</xdr:row>
      <xdr:rowOff>95582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46680AB-F23E-BA89-F28A-56FA4E83D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30480000"/>
          <a:ext cx="3238952" cy="2381582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128</xdr:row>
      <xdr:rowOff>28575</xdr:rowOff>
    </xdr:from>
    <xdr:to>
      <xdr:col>8</xdr:col>
      <xdr:colOff>476734</xdr:colOff>
      <xdr:row>154</xdr:row>
      <xdr:rowOff>162635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746CD7-E4A9-B8C6-B0DC-F08D01B5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85950" y="24412575"/>
          <a:ext cx="3467584" cy="50870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17</xdr:col>
      <xdr:colOff>457689</xdr:colOff>
      <xdr:row>155</xdr:row>
      <xdr:rowOff>86455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FE8C7D9-BDA4-E7DB-D086-0965C2C35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24384000"/>
          <a:ext cx="3505689" cy="522995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128</xdr:row>
      <xdr:rowOff>0</xdr:rowOff>
    </xdr:from>
    <xdr:to>
      <xdr:col>27</xdr:col>
      <xdr:colOff>476742</xdr:colOff>
      <xdr:row>154</xdr:row>
      <xdr:rowOff>95955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D44CDC-F3B4-DB44-1C53-FE31539D5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411200" y="24384000"/>
          <a:ext cx="3524742" cy="50489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2</xdr:row>
      <xdr:rowOff>57151</xdr:rowOff>
    </xdr:from>
    <xdr:to>
      <xdr:col>10</xdr:col>
      <xdr:colOff>48402</xdr:colOff>
      <xdr:row>12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B29FF-B6D8-267D-77A7-1AE035D8E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6" y="438151"/>
          <a:ext cx="5468126" cy="18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15</xdr:row>
      <xdr:rowOff>66675</xdr:rowOff>
    </xdr:from>
    <xdr:to>
      <xdr:col>10</xdr:col>
      <xdr:colOff>67437</xdr:colOff>
      <xdr:row>28</xdr:row>
      <xdr:rowOff>38442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C79594-782B-2358-14C2-D58EEAD9D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2924175"/>
          <a:ext cx="5458587" cy="244826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20</xdr:col>
      <xdr:colOff>124608</xdr:colOff>
      <xdr:row>12</xdr:row>
      <xdr:rowOff>143161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87D110-EA5B-C412-AA3E-91AF06A55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0" y="381000"/>
          <a:ext cx="5611008" cy="2048161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542925</xdr:colOff>
      <xdr:row>15</xdr:row>
      <xdr:rowOff>85725</xdr:rowOff>
    </xdr:from>
    <xdr:to>
      <xdr:col>20</xdr:col>
      <xdr:colOff>96038</xdr:colOff>
      <xdr:row>25</xdr:row>
      <xdr:rowOff>152675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3B427A-A4C9-BE29-3F0D-6DB588BD6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38925" y="2943225"/>
          <a:ext cx="5649113" cy="19719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30</xdr:row>
      <xdr:rowOff>66675</xdr:rowOff>
    </xdr:from>
    <xdr:to>
      <xdr:col>10</xdr:col>
      <xdr:colOff>104775</xdr:colOff>
      <xdr:row>39</xdr:row>
      <xdr:rowOff>166337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F106E0-7C5D-69B7-666D-C12D77A92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5781675"/>
          <a:ext cx="5534025" cy="181416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30</xdr:col>
      <xdr:colOff>96029</xdr:colOff>
      <xdr:row>13</xdr:row>
      <xdr:rowOff>19345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6CB6EC-AD74-7E64-899D-D89127365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01600" y="381000"/>
          <a:ext cx="5582429" cy="2114845"/>
        </a:xfrm>
        <a:prstGeom prst="rect">
          <a:avLst/>
        </a:prstGeom>
      </xdr:spPr>
    </xdr:pic>
    <xdr:clientData/>
  </xdr:twoCellAnchor>
  <xdr:twoCellAnchor editAs="oneCell">
    <xdr:from>
      <xdr:col>20</xdr:col>
      <xdr:colOff>590550</xdr:colOff>
      <xdr:row>15</xdr:row>
      <xdr:rowOff>28575</xdr:rowOff>
    </xdr:from>
    <xdr:to>
      <xdr:col>30</xdr:col>
      <xdr:colOff>124611</xdr:colOff>
      <xdr:row>26</xdr:row>
      <xdr:rowOff>28867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C7E2C1-B223-75DA-11DC-04B0D2193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82550" y="2886075"/>
          <a:ext cx="5630061" cy="209579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20</xdr:col>
      <xdr:colOff>381000</xdr:colOff>
      <xdr:row>40</xdr:row>
      <xdr:rowOff>8675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6034D5A-9F85-3AEE-93FF-8A19BC060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5600" y="5715000"/>
          <a:ext cx="5867400" cy="1913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10</xdr:col>
      <xdr:colOff>19818</xdr:colOff>
      <xdr:row>51</xdr:row>
      <xdr:rowOff>95503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8FFA3D-DFA3-7422-1B05-39196BE43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8001000"/>
          <a:ext cx="5506218" cy="181000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31</xdr:col>
      <xdr:colOff>38956</xdr:colOff>
      <xdr:row>40</xdr:row>
      <xdr:rowOff>86003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B0AF02-FAA4-9336-EE94-F8421D19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01600" y="5715000"/>
          <a:ext cx="6134956" cy="19910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180975</xdr:rowOff>
    </xdr:from>
    <xdr:to>
      <xdr:col>9</xdr:col>
      <xdr:colOff>542925</xdr:colOff>
      <xdr:row>66</xdr:row>
      <xdr:rowOff>19372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6F8AE75-717F-1CE9-BEEE-C3B4479B93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413" r="39733" b="1"/>
        <a:stretch>
          <a:fillRect/>
        </a:stretch>
      </xdr:blipFill>
      <xdr:spPr>
        <a:xfrm>
          <a:off x="609600" y="10277475"/>
          <a:ext cx="5419725" cy="2314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7</xdr:col>
      <xdr:colOff>76721</xdr:colOff>
      <xdr:row>83</xdr:row>
      <xdr:rowOff>105188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7881FC-C8B0-1889-696D-41C3B6A7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12954000"/>
          <a:ext cx="3734321" cy="296268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19</xdr:col>
      <xdr:colOff>553208</xdr:colOff>
      <xdr:row>51</xdr:row>
      <xdr:rowOff>66924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A6EF212-060A-77D7-0D79-9D982205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05600" y="8001000"/>
          <a:ext cx="5430008" cy="178142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30</xdr:col>
      <xdr:colOff>86503</xdr:colOff>
      <xdr:row>51</xdr:row>
      <xdr:rowOff>85976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7A07585-4033-B032-E0BC-77E1A3D7C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801600" y="8001000"/>
          <a:ext cx="5572903" cy="180047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18</xdr:col>
      <xdr:colOff>505491</xdr:colOff>
      <xdr:row>66</xdr:row>
      <xdr:rowOff>143214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83A14A8-6B7F-5643-4DD8-4E663736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05600" y="10287000"/>
          <a:ext cx="4772691" cy="242921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68</xdr:row>
      <xdr:rowOff>0</xdr:rowOff>
    </xdr:from>
    <xdr:to>
      <xdr:col>16</xdr:col>
      <xdr:colOff>505321</xdr:colOff>
      <xdr:row>83</xdr:row>
      <xdr:rowOff>152820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149D398-879F-27C9-1CD2-A6D39197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05600" y="12954000"/>
          <a:ext cx="3553321" cy="301032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29</xdr:col>
      <xdr:colOff>48312</xdr:colOff>
      <xdr:row>64</xdr:row>
      <xdr:rowOff>114582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726D4D0-DAAA-363F-94F6-792CA796B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801600" y="10287000"/>
          <a:ext cx="4925112" cy="201958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67</xdr:row>
      <xdr:rowOff>0</xdr:rowOff>
    </xdr:from>
    <xdr:to>
      <xdr:col>27</xdr:col>
      <xdr:colOff>391090</xdr:colOff>
      <xdr:row>84</xdr:row>
      <xdr:rowOff>95715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D68E3D3-A8DA-DC74-B68F-07F9FAAA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801600" y="12763500"/>
          <a:ext cx="4048690" cy="3334215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88</xdr:row>
      <xdr:rowOff>104775</xdr:rowOff>
    </xdr:from>
    <xdr:to>
      <xdr:col>19</xdr:col>
      <xdr:colOff>191282</xdr:colOff>
      <xdr:row>95</xdr:row>
      <xdr:rowOff>9698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1C910F1-103E-C5CA-7BB1-AB4785DC7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172200" y="16868775"/>
          <a:ext cx="5601482" cy="1238423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89</xdr:row>
      <xdr:rowOff>0</xdr:rowOff>
    </xdr:from>
    <xdr:to>
      <xdr:col>29</xdr:col>
      <xdr:colOff>581787</xdr:colOff>
      <xdr:row>95</xdr:row>
      <xdr:rowOff>85896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92C8897-10FE-96CD-029E-F915032A9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801600" y="16954500"/>
          <a:ext cx="5458587" cy="12288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9</xdr:col>
      <xdr:colOff>96029</xdr:colOff>
      <xdr:row>94</xdr:row>
      <xdr:rowOff>152581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2412C96-6031-159F-9C35-5EE79E80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6764000"/>
          <a:ext cx="5582429" cy="1295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132909</xdr:colOff>
      <xdr:row>48</xdr:row>
      <xdr:rowOff>55380</xdr:rowOff>
    </xdr:from>
    <xdr:to>
      <xdr:col>6</xdr:col>
      <xdr:colOff>397994</xdr:colOff>
      <xdr:row>59</xdr:row>
      <xdr:rowOff>121831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F6457-4D67-13B6-3150-69CD47179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508" y="9093054"/>
          <a:ext cx="2978602" cy="2137585"/>
        </a:xfrm>
        <a:prstGeom prst="rect">
          <a:avLst/>
        </a:prstGeom>
      </xdr:spPr>
    </xdr:pic>
    <xdr:clientData/>
  </xdr:twoCellAnchor>
  <xdr:twoCellAnchor editAs="oneCell">
    <xdr:from>
      <xdr:col>16</xdr:col>
      <xdr:colOff>686688</xdr:colOff>
      <xdr:row>49</xdr:row>
      <xdr:rowOff>99679</xdr:rowOff>
    </xdr:from>
    <xdr:to>
      <xdr:col>19</xdr:col>
      <xdr:colOff>427832</xdr:colOff>
      <xdr:row>58</xdr:row>
      <xdr:rowOff>143982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75C1F6-E53F-7DDC-5AF6-A2E053C14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8432" y="9325638"/>
          <a:ext cx="2831232" cy="1738867"/>
        </a:xfrm>
        <a:prstGeom prst="rect">
          <a:avLst/>
        </a:prstGeom>
      </xdr:spPr>
    </xdr:pic>
    <xdr:clientData/>
  </xdr:twoCellAnchor>
  <xdr:twoCellAnchor editAs="oneCell">
    <xdr:from>
      <xdr:col>51</xdr:col>
      <xdr:colOff>575930</xdr:colOff>
      <xdr:row>8</xdr:row>
      <xdr:rowOff>0</xdr:rowOff>
    </xdr:from>
    <xdr:to>
      <xdr:col>61</xdr:col>
      <xdr:colOff>257317</xdr:colOff>
      <xdr:row>34</xdr:row>
      <xdr:rowOff>67811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E3FB7-D5A3-B48A-E12B-CFFF7906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11947" y="1506279"/>
          <a:ext cx="5772956" cy="4963218"/>
        </a:xfrm>
        <a:prstGeom prst="rect">
          <a:avLst/>
        </a:prstGeom>
      </xdr:spPr>
    </xdr:pic>
    <xdr:clientData/>
  </xdr:twoCellAnchor>
  <xdr:twoCellAnchor editAs="oneCell">
    <xdr:from>
      <xdr:col>9</xdr:col>
      <xdr:colOff>19495</xdr:colOff>
      <xdr:row>48</xdr:row>
      <xdr:rowOff>19495</xdr:rowOff>
    </xdr:from>
    <xdr:to>
      <xdr:col>13</xdr:col>
      <xdr:colOff>284580</xdr:colOff>
      <xdr:row>59</xdr:row>
      <xdr:rowOff>85946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0C23B8-9467-4C3F-B97A-C6348623D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8885" y="9057169"/>
          <a:ext cx="2978602" cy="2137585"/>
        </a:xfrm>
        <a:prstGeom prst="rect">
          <a:avLst/>
        </a:prstGeom>
      </xdr:spPr>
    </xdr:pic>
    <xdr:clientData/>
  </xdr:twoCellAnchor>
  <xdr:twoCellAnchor editAs="oneCell">
    <xdr:from>
      <xdr:col>23</xdr:col>
      <xdr:colOff>74873</xdr:colOff>
      <xdr:row>49</xdr:row>
      <xdr:rowOff>63795</xdr:rowOff>
    </xdr:from>
    <xdr:to>
      <xdr:col>26</xdr:col>
      <xdr:colOff>126134</xdr:colOff>
      <xdr:row>58</xdr:row>
      <xdr:rowOff>108098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F583A3-40F5-40A9-98D5-B01F0385B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8681" y="9289754"/>
          <a:ext cx="2831232" cy="17388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132909</xdr:colOff>
      <xdr:row>69</xdr:row>
      <xdr:rowOff>55380</xdr:rowOff>
    </xdr:from>
    <xdr:to>
      <xdr:col>5</xdr:col>
      <xdr:colOff>110029</xdr:colOff>
      <xdr:row>80</xdr:row>
      <xdr:rowOff>121831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1EF8D-4A2A-4C29-8BF0-7111CFE4B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609" y="9199380"/>
          <a:ext cx="2970185" cy="2161951"/>
        </a:xfrm>
        <a:prstGeom prst="rect">
          <a:avLst/>
        </a:prstGeom>
      </xdr:spPr>
    </xdr:pic>
    <xdr:clientData/>
  </xdr:twoCellAnchor>
  <xdr:twoCellAnchor editAs="oneCell">
    <xdr:from>
      <xdr:col>16</xdr:col>
      <xdr:colOff>686688</xdr:colOff>
      <xdr:row>70</xdr:row>
      <xdr:rowOff>99679</xdr:rowOff>
    </xdr:from>
    <xdr:to>
      <xdr:col>19</xdr:col>
      <xdr:colOff>427832</xdr:colOff>
      <xdr:row>79</xdr:row>
      <xdr:rowOff>143982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3F89C5-1767-4A82-A668-9DB80D47F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40138" y="9434179"/>
          <a:ext cx="2836769" cy="1758803"/>
        </a:xfrm>
        <a:prstGeom prst="rect">
          <a:avLst/>
        </a:prstGeom>
      </xdr:spPr>
    </xdr:pic>
    <xdr:clientData/>
  </xdr:twoCellAnchor>
  <xdr:twoCellAnchor editAs="oneCell">
    <xdr:from>
      <xdr:col>9</xdr:col>
      <xdr:colOff>19495</xdr:colOff>
      <xdr:row>69</xdr:row>
      <xdr:rowOff>19495</xdr:rowOff>
    </xdr:from>
    <xdr:to>
      <xdr:col>12</xdr:col>
      <xdr:colOff>184899</xdr:colOff>
      <xdr:row>80</xdr:row>
      <xdr:rowOff>85946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72AA24-C405-4C27-BD96-F074C4B25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695" y="9163495"/>
          <a:ext cx="2979710" cy="2161951"/>
        </a:xfrm>
        <a:prstGeom prst="rect">
          <a:avLst/>
        </a:prstGeom>
      </xdr:spPr>
    </xdr:pic>
    <xdr:clientData/>
  </xdr:twoCellAnchor>
  <xdr:twoCellAnchor editAs="oneCell">
    <xdr:from>
      <xdr:col>23</xdr:col>
      <xdr:colOff>74873</xdr:colOff>
      <xdr:row>70</xdr:row>
      <xdr:rowOff>63795</xdr:rowOff>
    </xdr:from>
    <xdr:to>
      <xdr:col>26</xdr:col>
      <xdr:colOff>126134</xdr:colOff>
      <xdr:row>79</xdr:row>
      <xdr:rowOff>108098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D202E8-AA2C-4747-833E-C73BBA60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0798" y="9398295"/>
          <a:ext cx="2823036" cy="17588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19</xdr:row>
      <xdr:rowOff>0</xdr:rowOff>
    </xdr:from>
    <xdr:to>
      <xdr:col>13</xdr:col>
      <xdr:colOff>181677</xdr:colOff>
      <xdr:row>49</xdr:row>
      <xdr:rowOff>77008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B3FF70-C7C6-5EFF-2F21-AB4C8AC8E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6200" y="3619500"/>
          <a:ext cx="5029902" cy="5792008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990600</xdr:colOff>
      <xdr:row>18</xdr:row>
      <xdr:rowOff>180975</xdr:rowOff>
    </xdr:from>
    <xdr:to>
      <xdr:col>7</xdr:col>
      <xdr:colOff>848</xdr:colOff>
      <xdr:row>53</xdr:row>
      <xdr:rowOff>134274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524DB0-0CA2-5EAD-01B9-AF2675E1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3609975"/>
          <a:ext cx="6077798" cy="6620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23FF-D3D9-444F-A054-7191A6ECA0F3}">
  <dimension ref="B2:X181"/>
  <sheetViews>
    <sheetView tabSelected="1" zoomScale="85" zoomScaleNormal="85" workbookViewId="0">
      <selection activeCell="J27" sqref="J27"/>
    </sheetView>
  </sheetViews>
  <sheetFormatPr defaultRowHeight="15" x14ac:dyDescent="0.25"/>
  <cols>
    <col min="2" max="2" width="8.42578125" customWidth="1"/>
    <col min="3" max="3" width="15.5703125" customWidth="1"/>
    <col min="4" max="4" width="22" customWidth="1"/>
    <col min="5" max="5" width="20" customWidth="1"/>
    <col min="6" max="6" width="20.7109375" customWidth="1"/>
    <col min="7" max="7" width="1.85546875" customWidth="1"/>
    <col min="8" max="8" width="12.5703125" customWidth="1"/>
    <col min="9" max="9" width="16.140625" customWidth="1"/>
    <col min="10" max="10" width="17" customWidth="1"/>
    <col min="11" max="11" width="12.85546875" style="3" customWidth="1"/>
    <col min="12" max="12" width="2.85546875" customWidth="1"/>
    <col min="13" max="13" width="4.7109375" customWidth="1"/>
    <col min="14" max="15" width="15.7109375" bestFit="1" customWidth="1"/>
    <col min="16" max="16" width="16.85546875" customWidth="1"/>
    <col min="17" max="17" width="19.140625" customWidth="1"/>
    <col min="18" max="18" width="11.7109375" customWidth="1"/>
    <col min="19" max="19" width="19.85546875" customWidth="1"/>
    <col min="20" max="20" width="14.28515625" customWidth="1"/>
  </cols>
  <sheetData>
    <row r="2" spans="4:19" x14ac:dyDescent="0.25">
      <c r="D2" s="23" t="s">
        <v>146</v>
      </c>
      <c r="E2" s="23" t="s">
        <v>129</v>
      </c>
      <c r="F2" s="23" t="s">
        <v>130</v>
      </c>
      <c r="G2" s="23"/>
      <c r="H2" s="23" t="s">
        <v>142</v>
      </c>
      <c r="I2" s="23" t="s">
        <v>66</v>
      </c>
      <c r="N2" s="23" t="s">
        <v>147</v>
      </c>
      <c r="O2" s="23" t="s">
        <v>129</v>
      </c>
      <c r="P2" s="23" t="s">
        <v>130</v>
      </c>
      <c r="Q2" s="23" t="s">
        <v>142</v>
      </c>
      <c r="R2" s="23" t="s">
        <v>66</v>
      </c>
    </row>
    <row r="3" spans="4:19" x14ac:dyDescent="0.25">
      <c r="D3" s="23" t="s">
        <v>25</v>
      </c>
      <c r="E3" s="24">
        <v>0.76119162229826298</v>
      </c>
      <c r="F3" s="24">
        <v>0.62676092026395003</v>
      </c>
      <c r="G3" s="24"/>
      <c r="H3" s="24">
        <v>0.76119162229826298</v>
      </c>
      <c r="I3" s="24">
        <v>0.68224126844697297</v>
      </c>
      <c r="N3" s="23" t="s">
        <v>25</v>
      </c>
      <c r="O3" s="24">
        <v>0.94289191524899596</v>
      </c>
      <c r="P3" s="24">
        <v>0.91343673179623797</v>
      </c>
      <c r="Q3" s="24">
        <v>0.94289191524899596</v>
      </c>
      <c r="R3" s="24">
        <v>0.92476462969217899</v>
      </c>
    </row>
    <row r="4" spans="4:19" x14ac:dyDescent="0.25">
      <c r="D4" s="23" t="s">
        <v>16</v>
      </c>
      <c r="E4" s="24">
        <v>0.95199555150563997</v>
      </c>
      <c r="F4" s="24">
        <v>0.96017826698707898</v>
      </c>
      <c r="G4" s="24"/>
      <c r="H4" s="24">
        <v>0.95199555150563997</v>
      </c>
      <c r="I4" s="24">
        <v>0.95329864371779305</v>
      </c>
      <c r="N4" s="23" t="s">
        <v>16</v>
      </c>
      <c r="O4" s="24">
        <v>0.96316937242548994</v>
      </c>
      <c r="P4" s="24">
        <v>0.96470399584782796</v>
      </c>
      <c r="Q4" s="24">
        <v>0.96316937242548994</v>
      </c>
      <c r="R4" s="24">
        <v>0.96263916146683504</v>
      </c>
    </row>
    <row r="5" spans="4:19" x14ac:dyDescent="0.25">
      <c r="D5" s="23" t="s">
        <v>26</v>
      </c>
      <c r="E5" s="24">
        <v>0.99954086980199597</v>
      </c>
      <c r="F5" s="24">
        <v>0.99954119941081798</v>
      </c>
      <c r="G5" s="24"/>
      <c r="H5" s="24">
        <v>0.99954086980199597</v>
      </c>
      <c r="I5" s="24">
        <v>0.99954094250109904</v>
      </c>
      <c r="N5" s="23" t="s">
        <v>26</v>
      </c>
      <c r="O5" s="24">
        <v>0.98758079252817099</v>
      </c>
      <c r="P5" s="24">
        <v>0.98785294701452797</v>
      </c>
      <c r="Q5" s="24">
        <v>0.98758079252817099</v>
      </c>
      <c r="R5" s="24">
        <v>0.98728023332947201</v>
      </c>
    </row>
    <row r="6" spans="4:19" x14ac:dyDescent="0.25">
      <c r="D6" s="23" t="s">
        <v>17</v>
      </c>
      <c r="E6" s="24">
        <v>0.99593812212419297</v>
      </c>
      <c r="F6" s="24">
        <v>0.99598491005356204</v>
      </c>
      <c r="G6" s="24"/>
      <c r="H6" s="24">
        <v>0.99593812212419297</v>
      </c>
      <c r="I6" s="24">
        <v>0.99594377188971395</v>
      </c>
      <c r="N6" s="23" t="s">
        <v>17</v>
      </c>
      <c r="O6" s="24">
        <v>0.99572122131513596</v>
      </c>
      <c r="P6" s="24">
        <v>0.99487069645350501</v>
      </c>
      <c r="Q6" s="24">
        <v>0.99572122131513596</v>
      </c>
      <c r="R6" s="24">
        <v>0.99490505450855804</v>
      </c>
    </row>
    <row r="7" spans="4:19" x14ac:dyDescent="0.25">
      <c r="D7" s="23" t="s">
        <v>24</v>
      </c>
      <c r="E7" s="24">
        <v>0.42199999999999999</v>
      </c>
      <c r="F7" s="24">
        <v>0.13300000000000001</v>
      </c>
      <c r="G7" s="24"/>
      <c r="H7" s="24">
        <v>0.13300000000000001</v>
      </c>
      <c r="I7" s="24">
        <v>0.13300000000000001</v>
      </c>
      <c r="N7" s="23" t="s">
        <v>24</v>
      </c>
      <c r="O7" s="24">
        <v>0.96199999999999997</v>
      </c>
      <c r="P7" s="24">
        <v>0.86699999999999999</v>
      </c>
      <c r="Q7" s="24">
        <v>0.86699999999999999</v>
      </c>
      <c r="R7" s="24">
        <v>0.86699999999999999</v>
      </c>
    </row>
    <row r="8" spans="4:19" x14ac:dyDescent="0.25">
      <c r="D8" s="23" t="s">
        <v>18</v>
      </c>
      <c r="E8" s="24">
        <v>0.99994709458636999</v>
      </c>
      <c r="F8" s="24">
        <v>0.99994709460612297</v>
      </c>
      <c r="G8" s="24"/>
      <c r="H8" s="24">
        <v>0.99994709458636999</v>
      </c>
      <c r="I8" s="24">
        <v>0.99994709431670203</v>
      </c>
      <c r="N8" s="23" t="s">
        <v>18</v>
      </c>
      <c r="O8" s="24">
        <v>0.96543607415567401</v>
      </c>
      <c r="P8" s="24">
        <v>0.98171991291226401</v>
      </c>
      <c r="Q8" s="24">
        <v>0.96543607415567401</v>
      </c>
      <c r="R8" s="24">
        <v>0.97321181458835204</v>
      </c>
    </row>
    <row r="9" spans="4:19" x14ac:dyDescent="0.25">
      <c r="D9" s="23" t="s">
        <v>19</v>
      </c>
      <c r="E9" s="24">
        <v>0.95424957516141196</v>
      </c>
      <c r="F9" s="24">
        <v>0.95255159416845403</v>
      </c>
      <c r="G9" s="24"/>
      <c r="H9" s="24">
        <v>0.95424957516141196</v>
      </c>
      <c r="I9" s="24">
        <v>0.95147857889101195</v>
      </c>
      <c r="N9" s="23" t="s">
        <v>19</v>
      </c>
      <c r="O9" s="24">
        <v>0.96799999999999997</v>
      </c>
      <c r="P9" s="24">
        <v>0.89100000000000001</v>
      </c>
      <c r="Q9" s="24">
        <v>0.89100000000000001</v>
      </c>
      <c r="R9" s="24">
        <v>0.89100000000000001</v>
      </c>
    </row>
    <row r="14" spans="4:19" x14ac:dyDescent="0.25">
      <c r="D14" s="12"/>
      <c r="E14" s="29" t="s">
        <v>126</v>
      </c>
      <c r="F14" s="29"/>
      <c r="G14" s="29"/>
      <c r="H14" s="29"/>
      <c r="I14" s="30"/>
      <c r="O14" s="12"/>
      <c r="P14" s="29" t="s">
        <v>128</v>
      </c>
      <c r="Q14" s="29"/>
      <c r="R14" s="29"/>
      <c r="S14" s="30"/>
    </row>
    <row r="15" spans="4:19" x14ac:dyDescent="0.25">
      <c r="D15" s="13"/>
      <c r="E15" s="31" t="s">
        <v>71</v>
      </c>
      <c r="F15" s="31"/>
      <c r="G15" s="14"/>
      <c r="H15" s="31" t="s">
        <v>125</v>
      </c>
      <c r="I15" s="32"/>
      <c r="O15" s="13"/>
      <c r="P15" s="31" t="s">
        <v>71</v>
      </c>
      <c r="Q15" s="31"/>
      <c r="R15" s="31" t="s">
        <v>125</v>
      </c>
      <c r="S15" s="32"/>
    </row>
    <row r="16" spans="4:19" x14ac:dyDescent="0.25">
      <c r="D16" s="13" t="s">
        <v>127</v>
      </c>
      <c r="E16" s="5" t="s">
        <v>124</v>
      </c>
      <c r="F16" s="5" t="s">
        <v>66</v>
      </c>
      <c r="G16" s="5"/>
      <c r="H16" s="5" t="s">
        <v>124</v>
      </c>
      <c r="I16" s="11" t="s">
        <v>66</v>
      </c>
      <c r="O16" s="13" t="s">
        <v>127</v>
      </c>
      <c r="P16" t="s">
        <v>124</v>
      </c>
      <c r="Q16" t="s">
        <v>66</v>
      </c>
      <c r="R16" t="s">
        <v>124</v>
      </c>
      <c r="S16" s="7" t="s">
        <v>66</v>
      </c>
    </row>
    <row r="17" spans="2:19" x14ac:dyDescent="0.25">
      <c r="B17" t="e" cm="1">
        <f t="array" ref="B17:B36">VLOOKUP(H17:H36,I17:I36,1,)</f>
        <v>#N/A</v>
      </c>
      <c r="D17" s="13">
        <v>1</v>
      </c>
      <c r="E17" t="s">
        <v>22</v>
      </c>
      <c r="F17" t="s">
        <v>185</v>
      </c>
      <c r="H17" t="s">
        <v>0</v>
      </c>
      <c r="I17" s="7" t="s">
        <v>180</v>
      </c>
      <c r="M17" t="e" cm="1">
        <f t="array" ref="M17:M36">VLOOKUP(P17:P36,Q17:Q36,1,)</f>
        <v>#N/A</v>
      </c>
      <c r="O17" s="13">
        <v>1</v>
      </c>
      <c r="P17" t="s">
        <v>82</v>
      </c>
      <c r="Q17" t="s">
        <v>161</v>
      </c>
      <c r="R17" t="s">
        <v>93</v>
      </c>
      <c r="S17" s="7" t="s">
        <v>152</v>
      </c>
    </row>
    <row r="18" spans="2:19" x14ac:dyDescent="0.25">
      <c r="B18" t="e">
        <v>#N/A</v>
      </c>
      <c r="D18" s="13">
        <v>2</v>
      </c>
      <c r="E18" t="s">
        <v>23</v>
      </c>
      <c r="F18" t="s">
        <v>187</v>
      </c>
      <c r="H18" t="s">
        <v>2</v>
      </c>
      <c r="I18" s="7" t="s">
        <v>181</v>
      </c>
      <c r="M18" t="e">
        <v>#N/A</v>
      </c>
      <c r="O18" s="13">
        <v>2</v>
      </c>
      <c r="P18" t="s">
        <v>111</v>
      </c>
      <c r="Q18" t="s">
        <v>163</v>
      </c>
      <c r="R18" t="s">
        <v>85</v>
      </c>
      <c r="S18" s="7" t="s">
        <v>153</v>
      </c>
    </row>
    <row r="19" spans="2:19" x14ac:dyDescent="0.25">
      <c r="B19" t="e">
        <v>#N/A</v>
      </c>
      <c r="D19" s="13">
        <v>3</v>
      </c>
      <c r="E19" t="s">
        <v>59</v>
      </c>
      <c r="F19" t="s">
        <v>186</v>
      </c>
      <c r="H19" s="5" t="s">
        <v>6</v>
      </c>
      <c r="I19" s="11" t="s">
        <v>182</v>
      </c>
      <c r="M19" t="e">
        <v>#N/A</v>
      </c>
      <c r="O19" s="13">
        <v>3</v>
      </c>
      <c r="P19" t="s">
        <v>87</v>
      </c>
      <c r="Q19" t="s">
        <v>166</v>
      </c>
      <c r="R19" t="s">
        <v>106</v>
      </c>
      <c r="S19" s="7" t="s">
        <v>154</v>
      </c>
    </row>
    <row r="20" spans="2:19" x14ac:dyDescent="0.25">
      <c r="B20" t="e">
        <v>#N/A</v>
      </c>
      <c r="D20" s="13">
        <v>4</v>
      </c>
      <c r="E20" t="s">
        <v>61</v>
      </c>
      <c r="F20" t="s">
        <v>193</v>
      </c>
      <c r="H20" s="5" t="s">
        <v>3</v>
      </c>
      <c r="I20" s="11" t="s">
        <v>183</v>
      </c>
      <c r="M20" t="e">
        <v>#N/A</v>
      </c>
      <c r="O20" s="13">
        <v>4</v>
      </c>
      <c r="P20" t="s">
        <v>121</v>
      </c>
      <c r="Q20" t="s">
        <v>167</v>
      </c>
      <c r="R20" t="s">
        <v>89</v>
      </c>
      <c r="S20" s="7" t="s">
        <v>155</v>
      </c>
    </row>
    <row r="21" spans="2:19" x14ac:dyDescent="0.25">
      <c r="B21" t="str">
        <v>PROTOCOL</v>
      </c>
      <c r="D21" s="15">
        <v>5</v>
      </c>
      <c r="E21" s="6" t="s">
        <v>7</v>
      </c>
      <c r="F21" s="6" t="s">
        <v>188</v>
      </c>
      <c r="G21" s="6"/>
      <c r="H21" s="6" t="s">
        <v>20</v>
      </c>
      <c r="I21" s="8" t="s">
        <v>20</v>
      </c>
      <c r="M21" t="e">
        <v>#N/A</v>
      </c>
      <c r="O21" s="15">
        <v>5</v>
      </c>
      <c r="P21" s="16" t="s">
        <v>81</v>
      </c>
      <c r="Q21" s="16" t="s">
        <v>172</v>
      </c>
      <c r="R21" s="6" t="s">
        <v>105</v>
      </c>
      <c r="S21" s="8" t="s">
        <v>156</v>
      </c>
    </row>
    <row r="22" spans="2:19" x14ac:dyDescent="0.25">
      <c r="B22" t="e">
        <v>#N/A</v>
      </c>
      <c r="D22" s="13">
        <v>6</v>
      </c>
      <c r="E22" t="s">
        <v>0</v>
      </c>
      <c r="F22" t="s">
        <v>180</v>
      </c>
      <c r="H22" t="s">
        <v>60</v>
      </c>
      <c r="I22" s="7" t="s">
        <v>184</v>
      </c>
      <c r="M22" t="e">
        <v>#N/A</v>
      </c>
      <c r="O22" s="13">
        <v>6</v>
      </c>
      <c r="P22" t="s">
        <v>93</v>
      </c>
      <c r="Q22" t="s">
        <v>152</v>
      </c>
      <c r="R22" t="s">
        <v>107</v>
      </c>
      <c r="S22" s="7" t="s">
        <v>157</v>
      </c>
    </row>
    <row r="23" spans="2:19" x14ac:dyDescent="0.25">
      <c r="B23" t="e">
        <v>#N/A</v>
      </c>
      <c r="D23" s="13">
        <v>7</v>
      </c>
      <c r="E23" t="s">
        <v>2</v>
      </c>
      <c r="F23" t="s">
        <v>181</v>
      </c>
      <c r="H23" t="s">
        <v>22</v>
      </c>
      <c r="I23" s="7" t="s">
        <v>185</v>
      </c>
      <c r="M23" t="e">
        <v>#N/A</v>
      </c>
      <c r="O23" s="13">
        <v>7</v>
      </c>
      <c r="P23" s="2" t="s">
        <v>92</v>
      </c>
      <c r="Q23" s="2" t="s">
        <v>173</v>
      </c>
      <c r="R23" t="s">
        <v>108</v>
      </c>
      <c r="S23" s="7" t="s">
        <v>158</v>
      </c>
    </row>
    <row r="24" spans="2:19" x14ac:dyDescent="0.25">
      <c r="B24" t="e">
        <v>#N/A</v>
      </c>
      <c r="D24" s="13">
        <v>8</v>
      </c>
      <c r="E24" t="s">
        <v>3</v>
      </c>
      <c r="F24" t="s">
        <v>182</v>
      </c>
      <c r="H24" t="s">
        <v>59</v>
      </c>
      <c r="I24" s="7" t="s">
        <v>186</v>
      </c>
      <c r="M24" t="e">
        <v>#N/A</v>
      </c>
      <c r="O24" s="13">
        <v>8</v>
      </c>
      <c r="P24" s="2" t="s">
        <v>88</v>
      </c>
      <c r="Q24" s="2" t="s">
        <v>174</v>
      </c>
      <c r="R24" t="s">
        <v>84</v>
      </c>
      <c r="S24" s="7" t="s">
        <v>159</v>
      </c>
    </row>
    <row r="25" spans="2:19" x14ac:dyDescent="0.25">
      <c r="B25" t="e">
        <v>#N/A</v>
      </c>
      <c r="D25" s="13">
        <v>9</v>
      </c>
      <c r="E25" s="2" t="s">
        <v>62</v>
      </c>
      <c r="F25" s="2" t="s">
        <v>199</v>
      </c>
      <c r="G25" s="2"/>
      <c r="H25" t="s">
        <v>23</v>
      </c>
      <c r="I25" s="7" t="s">
        <v>187</v>
      </c>
      <c r="M25" t="e">
        <v>#N/A</v>
      </c>
      <c r="O25" s="13">
        <v>9</v>
      </c>
      <c r="P25" s="2" t="s">
        <v>98</v>
      </c>
      <c r="Q25" s="2" t="s">
        <v>175</v>
      </c>
      <c r="R25" t="s">
        <v>79</v>
      </c>
      <c r="S25" s="7" t="s">
        <v>160</v>
      </c>
    </row>
    <row r="26" spans="2:19" x14ac:dyDescent="0.25">
      <c r="B26" t="e">
        <v>#N/A</v>
      </c>
      <c r="D26" s="15">
        <v>10</v>
      </c>
      <c r="E26" s="6" t="s">
        <v>60</v>
      </c>
      <c r="F26" s="6" t="s">
        <v>184</v>
      </c>
      <c r="G26" s="6"/>
      <c r="H26" s="6" t="s">
        <v>7</v>
      </c>
      <c r="I26" s="8" t="s">
        <v>188</v>
      </c>
      <c r="M26" t="e">
        <v>#N/A</v>
      </c>
      <c r="O26" s="15">
        <v>10</v>
      </c>
      <c r="P26" s="6" t="s">
        <v>94</v>
      </c>
      <c r="Q26" s="6" t="s">
        <v>164</v>
      </c>
      <c r="R26" s="6" t="s">
        <v>82</v>
      </c>
      <c r="S26" s="8" t="s">
        <v>161</v>
      </c>
    </row>
    <row r="27" spans="2:19" x14ac:dyDescent="0.25">
      <c r="B27" t="e">
        <v>#N/A</v>
      </c>
      <c r="D27" s="13">
        <v>11</v>
      </c>
      <c r="E27" s="2" t="s">
        <v>65</v>
      </c>
      <c r="F27" s="2" t="s">
        <v>200</v>
      </c>
      <c r="G27" s="2"/>
      <c r="H27" t="s">
        <v>4</v>
      </c>
      <c r="I27" s="7" t="s">
        <v>189</v>
      </c>
      <c r="M27" t="e">
        <v>#N/A</v>
      </c>
      <c r="O27" s="13">
        <v>11</v>
      </c>
      <c r="P27" t="s">
        <v>84</v>
      </c>
      <c r="Q27" t="s">
        <v>159</v>
      </c>
      <c r="R27" t="s">
        <v>91</v>
      </c>
      <c r="S27" s="7" t="s">
        <v>162</v>
      </c>
    </row>
    <row r="28" spans="2:19" x14ac:dyDescent="0.25">
      <c r="B28" t="e">
        <v>#N/A</v>
      </c>
      <c r="D28" s="13">
        <v>12</v>
      </c>
      <c r="E28" t="s">
        <v>64</v>
      </c>
      <c r="F28" t="s">
        <v>198</v>
      </c>
      <c r="H28" t="s">
        <v>1</v>
      </c>
      <c r="I28" s="7" t="s">
        <v>190</v>
      </c>
      <c r="M28" t="e">
        <v>#N/A</v>
      </c>
      <c r="O28" s="13">
        <v>12</v>
      </c>
      <c r="P28" s="2" t="s">
        <v>83</v>
      </c>
      <c r="Q28" s="2" t="s">
        <v>176</v>
      </c>
      <c r="R28" s="5" t="s">
        <v>94</v>
      </c>
      <c r="S28" s="11" t="s">
        <v>163</v>
      </c>
    </row>
    <row r="29" spans="2:19" x14ac:dyDescent="0.25">
      <c r="B29" t="e">
        <v>#N/A</v>
      </c>
      <c r="D29" s="13">
        <v>13</v>
      </c>
      <c r="E29" t="s">
        <v>1</v>
      </c>
      <c r="F29" t="s">
        <v>190</v>
      </c>
      <c r="H29" t="s">
        <v>8</v>
      </c>
      <c r="I29" s="7" t="s">
        <v>191</v>
      </c>
      <c r="M29" t="e">
        <v>#N/A</v>
      </c>
      <c r="O29" s="13">
        <v>13</v>
      </c>
      <c r="P29" s="2" t="s">
        <v>80</v>
      </c>
      <c r="Q29" s="2" t="s">
        <v>177</v>
      </c>
      <c r="R29" s="5" t="s">
        <v>111</v>
      </c>
      <c r="S29" s="11" t="s">
        <v>164</v>
      </c>
    </row>
    <row r="30" spans="2:19" x14ac:dyDescent="0.25">
      <c r="B30" t="e">
        <v>#N/A</v>
      </c>
      <c r="D30" s="13">
        <v>14</v>
      </c>
      <c r="E30" t="s">
        <v>20</v>
      </c>
      <c r="F30" t="s">
        <v>20</v>
      </c>
      <c r="H30" t="s">
        <v>63</v>
      </c>
      <c r="I30" s="7" t="s">
        <v>192</v>
      </c>
      <c r="M30" t="e">
        <v>#N/A</v>
      </c>
      <c r="O30" s="13">
        <v>14</v>
      </c>
      <c r="P30" s="2" t="s">
        <v>95</v>
      </c>
      <c r="Q30" s="2" t="s">
        <v>178</v>
      </c>
      <c r="R30" t="s">
        <v>103</v>
      </c>
      <c r="S30" s="7" t="s">
        <v>165</v>
      </c>
    </row>
    <row r="31" spans="2:19" x14ac:dyDescent="0.25">
      <c r="B31" t="e">
        <v>#N/A</v>
      </c>
      <c r="D31" s="15">
        <v>15</v>
      </c>
      <c r="E31" s="6" t="s">
        <v>4</v>
      </c>
      <c r="F31" s="6" t="s">
        <v>189</v>
      </c>
      <c r="G31" s="6"/>
      <c r="H31" s="9" t="s">
        <v>21</v>
      </c>
      <c r="I31" s="10" t="s">
        <v>193</v>
      </c>
      <c r="M31" t="e">
        <v>#N/A</v>
      </c>
      <c r="O31" s="15">
        <v>15</v>
      </c>
      <c r="P31" s="16" t="s">
        <v>101</v>
      </c>
      <c r="Q31" s="16" t="s">
        <v>179</v>
      </c>
      <c r="R31" s="6" t="s">
        <v>87</v>
      </c>
      <c r="S31" s="8" t="s">
        <v>166</v>
      </c>
    </row>
    <row r="32" spans="2:19" x14ac:dyDescent="0.25">
      <c r="B32" t="e">
        <v>#N/A</v>
      </c>
      <c r="D32" s="13">
        <v>16</v>
      </c>
      <c r="E32" t="s">
        <v>9</v>
      </c>
      <c r="F32" t="s">
        <v>195</v>
      </c>
      <c r="H32" s="5" t="s">
        <v>61</v>
      </c>
      <c r="I32" s="11" t="s">
        <v>194</v>
      </c>
      <c r="M32" t="e">
        <v>#N/A</v>
      </c>
      <c r="O32" s="13">
        <v>16</v>
      </c>
      <c r="P32" t="s">
        <v>89</v>
      </c>
      <c r="Q32" t="s">
        <v>155</v>
      </c>
      <c r="R32" s="5" t="s">
        <v>28</v>
      </c>
      <c r="S32" s="11" t="s">
        <v>167</v>
      </c>
    </row>
    <row r="33" spans="2:22" x14ac:dyDescent="0.25">
      <c r="B33" t="e">
        <v>#N/A</v>
      </c>
      <c r="D33" s="13">
        <v>17</v>
      </c>
      <c r="E33" t="s">
        <v>6</v>
      </c>
      <c r="F33" t="s">
        <v>183</v>
      </c>
      <c r="H33" t="s">
        <v>9</v>
      </c>
      <c r="I33" s="7" t="s">
        <v>195</v>
      </c>
      <c r="M33" t="e">
        <v>#N/A</v>
      </c>
      <c r="O33" s="13">
        <v>17</v>
      </c>
      <c r="P33" t="s">
        <v>85</v>
      </c>
      <c r="Q33" t="s">
        <v>153</v>
      </c>
      <c r="R33" s="5" t="s">
        <v>121</v>
      </c>
      <c r="S33" s="11" t="s">
        <v>168</v>
      </c>
    </row>
    <row r="34" spans="2:22" x14ac:dyDescent="0.25">
      <c r="B34" t="e">
        <v>#N/A</v>
      </c>
      <c r="D34" s="13">
        <v>18</v>
      </c>
      <c r="E34" t="s">
        <v>8</v>
      </c>
      <c r="F34" t="s">
        <v>191</v>
      </c>
      <c r="H34" t="s">
        <v>5</v>
      </c>
      <c r="I34" s="7" t="s">
        <v>196</v>
      </c>
      <c r="M34" t="e">
        <v>#N/A</v>
      </c>
      <c r="O34" s="13">
        <v>18</v>
      </c>
      <c r="P34" t="s">
        <v>106</v>
      </c>
      <c r="Q34" t="s">
        <v>154</v>
      </c>
      <c r="R34" t="s">
        <v>114</v>
      </c>
      <c r="S34" s="7" t="s">
        <v>169</v>
      </c>
    </row>
    <row r="35" spans="2:22" x14ac:dyDescent="0.25">
      <c r="B35" t="e">
        <v>#N/A</v>
      </c>
      <c r="D35" s="13">
        <v>19</v>
      </c>
      <c r="E35" t="s">
        <v>63</v>
      </c>
      <c r="F35" t="s">
        <v>192</v>
      </c>
      <c r="H35" t="s">
        <v>10</v>
      </c>
      <c r="I35" s="7" t="s">
        <v>197</v>
      </c>
      <c r="M35" t="e">
        <v>#N/A</v>
      </c>
      <c r="O35" s="13">
        <v>19</v>
      </c>
      <c r="P35" t="s">
        <v>105</v>
      </c>
      <c r="Q35" t="s">
        <v>156</v>
      </c>
      <c r="R35" t="s">
        <v>104</v>
      </c>
      <c r="S35" s="7" t="s">
        <v>170</v>
      </c>
    </row>
    <row r="36" spans="2:22" x14ac:dyDescent="0.25">
      <c r="B36" t="e">
        <v>#N/A</v>
      </c>
      <c r="D36" s="15">
        <v>20</v>
      </c>
      <c r="E36" s="6" t="s">
        <v>5</v>
      </c>
      <c r="F36" s="6" t="s">
        <v>196</v>
      </c>
      <c r="G36" s="6"/>
      <c r="H36" s="6" t="s">
        <v>64</v>
      </c>
      <c r="I36" s="8" t="s">
        <v>198</v>
      </c>
      <c r="M36" t="e">
        <v>#N/A</v>
      </c>
      <c r="O36" s="15">
        <v>20</v>
      </c>
      <c r="P36" s="6" t="s">
        <v>114</v>
      </c>
      <c r="Q36" s="6" t="s">
        <v>169</v>
      </c>
      <c r="R36" s="6" t="s">
        <v>100</v>
      </c>
      <c r="S36" s="8" t="s">
        <v>171</v>
      </c>
    </row>
    <row r="38" spans="2:22" s="3" customFormat="1" x14ac:dyDescent="0.25"/>
    <row r="39" spans="2:22" x14ac:dyDescent="0.25">
      <c r="B39" s="5" t="s">
        <v>138</v>
      </c>
      <c r="C39" s="31" t="s">
        <v>140</v>
      </c>
      <c r="D39" s="31"/>
      <c r="E39" s="31"/>
      <c r="F39" s="31"/>
      <c r="G39" s="31"/>
      <c r="H39" s="31"/>
      <c r="I39" s="31"/>
      <c r="J39" s="31"/>
      <c r="O39" s="5" t="s">
        <v>139</v>
      </c>
      <c r="P39" s="31" t="s">
        <v>140</v>
      </c>
      <c r="Q39" s="31"/>
      <c r="R39" s="31"/>
      <c r="S39" s="31"/>
      <c r="T39" s="31"/>
      <c r="U39" s="31"/>
      <c r="V39" s="31"/>
    </row>
    <row r="40" spans="2:22" x14ac:dyDescent="0.25">
      <c r="B40" s="5" t="s">
        <v>135</v>
      </c>
      <c r="C40" s="5" t="s">
        <v>129</v>
      </c>
      <c r="D40" s="5" t="s">
        <v>130</v>
      </c>
      <c r="E40" s="5" t="s">
        <v>131</v>
      </c>
      <c r="F40" s="5" t="s">
        <v>66</v>
      </c>
      <c r="G40" s="5"/>
      <c r="H40" s="5" t="s">
        <v>132</v>
      </c>
      <c r="I40" s="5" t="s">
        <v>133</v>
      </c>
      <c r="J40" s="5" t="s">
        <v>134</v>
      </c>
      <c r="O40" s="5" t="s">
        <v>135</v>
      </c>
      <c r="P40" s="5" t="s">
        <v>129</v>
      </c>
      <c r="Q40" s="5" t="s">
        <v>130</v>
      </c>
      <c r="R40" s="5" t="s">
        <v>131</v>
      </c>
      <c r="S40" s="5" t="s">
        <v>66</v>
      </c>
      <c r="T40" s="5" t="s">
        <v>132</v>
      </c>
      <c r="U40" s="5" t="s">
        <v>133</v>
      </c>
      <c r="V40" s="5" t="s">
        <v>134</v>
      </c>
    </row>
    <row r="41" spans="2:22" x14ac:dyDescent="0.25">
      <c r="B41" s="5" t="s">
        <v>25</v>
      </c>
      <c r="C41" s="18">
        <v>0.76500000000000001</v>
      </c>
      <c r="D41" s="18">
        <v>0.64800000000000002</v>
      </c>
      <c r="E41" s="18">
        <v>0.64800000000000002</v>
      </c>
      <c r="F41" s="18">
        <v>0.64800000000000002</v>
      </c>
      <c r="G41" s="18"/>
      <c r="H41" s="18">
        <v>0.73599999999999999</v>
      </c>
      <c r="I41" s="18">
        <v>0.47099999999999997</v>
      </c>
      <c r="J41" s="18">
        <v>0.48499999999999999</v>
      </c>
      <c r="K41" s="19"/>
      <c r="L41" s="18"/>
      <c r="M41" s="18"/>
      <c r="N41" s="18"/>
      <c r="O41" s="20" t="s">
        <v>25</v>
      </c>
      <c r="P41" s="18">
        <v>0.82499999999999996</v>
      </c>
      <c r="Q41" s="18">
        <v>0.39</v>
      </c>
      <c r="R41" s="18">
        <v>0.39</v>
      </c>
      <c r="S41" s="18">
        <v>0.39</v>
      </c>
      <c r="T41" s="18">
        <v>0.64400000000000002</v>
      </c>
      <c r="U41" s="18">
        <v>0.28899999999999998</v>
      </c>
      <c r="V41" s="18">
        <v>0.83899999999999997</v>
      </c>
    </row>
    <row r="42" spans="2:22" x14ac:dyDescent="0.25">
      <c r="B42" s="5" t="s">
        <v>16</v>
      </c>
      <c r="C42" s="18">
        <v>0.52400000000000002</v>
      </c>
      <c r="D42" s="18">
        <v>0.28699999999999998</v>
      </c>
      <c r="E42" s="18">
        <v>0.28699999999999998</v>
      </c>
      <c r="F42" s="18">
        <v>0.28699999999999998</v>
      </c>
      <c r="G42" s="18"/>
      <c r="H42" s="18">
        <v>0.46500000000000002</v>
      </c>
      <c r="I42" s="18">
        <v>6.8000000000000005E-2</v>
      </c>
      <c r="J42" s="18">
        <v>0.61399999999999999</v>
      </c>
      <c r="K42" s="19"/>
      <c r="L42" s="18"/>
      <c r="M42" s="18"/>
      <c r="N42" s="18"/>
      <c r="O42" s="20" t="s">
        <v>16</v>
      </c>
      <c r="P42" s="18">
        <v>0.71799999999999997</v>
      </c>
      <c r="Q42" s="18">
        <v>1.4E-2</v>
      </c>
      <c r="R42" s="18">
        <v>1.4E-2</v>
      </c>
      <c r="S42" s="18">
        <v>1.4E-2</v>
      </c>
      <c r="T42" s="18">
        <v>0.42499999999999999</v>
      </c>
      <c r="U42" s="18">
        <v>0.14899999999999999</v>
      </c>
      <c r="V42" s="18">
        <v>0.89300000000000002</v>
      </c>
    </row>
    <row r="43" spans="2:22" x14ac:dyDescent="0.25">
      <c r="B43" s="17" t="s">
        <v>26</v>
      </c>
      <c r="C43" s="21">
        <v>0.999</v>
      </c>
      <c r="D43" s="21">
        <v>0.999</v>
      </c>
      <c r="E43" s="21">
        <v>0.999</v>
      </c>
      <c r="F43" s="21">
        <v>0.999</v>
      </c>
      <c r="G43" s="21"/>
      <c r="H43" s="21">
        <v>0.999</v>
      </c>
      <c r="I43" s="21">
        <v>0.998</v>
      </c>
      <c r="J43" s="21" t="s">
        <v>145</v>
      </c>
      <c r="K43" s="19"/>
      <c r="L43" s="18"/>
      <c r="M43" s="18"/>
      <c r="N43" s="18"/>
      <c r="O43" s="20" t="s">
        <v>26</v>
      </c>
      <c r="P43" s="18">
        <v>0.98399999999999999</v>
      </c>
      <c r="Q43" s="18">
        <v>0.98399999999999999</v>
      </c>
      <c r="R43" s="18">
        <v>0.98399999999999999</v>
      </c>
      <c r="S43" s="18">
        <v>0.98399999999999999</v>
      </c>
      <c r="T43" s="18">
        <v>0.58399999999999996</v>
      </c>
      <c r="U43" s="18">
        <v>0.95</v>
      </c>
      <c r="V43" s="21" t="s">
        <v>145</v>
      </c>
    </row>
    <row r="44" spans="2:22" x14ac:dyDescent="0.25">
      <c r="B44" s="5" t="s">
        <v>17</v>
      </c>
      <c r="C44" s="18">
        <v>0.999</v>
      </c>
      <c r="D44" s="18">
        <v>0.999</v>
      </c>
      <c r="E44" s="18">
        <v>0.999</v>
      </c>
      <c r="F44" s="18">
        <v>0.999</v>
      </c>
      <c r="G44" s="18"/>
      <c r="H44" s="18">
        <v>0.999</v>
      </c>
      <c r="I44" s="18">
        <v>0.999</v>
      </c>
      <c r="J44" s="18">
        <v>0.999</v>
      </c>
      <c r="K44" s="19"/>
      <c r="L44" s="18"/>
      <c r="M44" s="18"/>
      <c r="N44" s="18"/>
      <c r="O44" s="20" t="s">
        <v>17</v>
      </c>
      <c r="P44" s="18">
        <v>0.755</v>
      </c>
      <c r="Q44" s="18">
        <v>0.14199999999999999</v>
      </c>
      <c r="R44" s="18">
        <v>0.14199999999999999</v>
      </c>
      <c r="S44" s="18">
        <v>0.14199999999999999</v>
      </c>
      <c r="T44" s="18">
        <v>0.499</v>
      </c>
      <c r="U44" s="18">
        <v>0</v>
      </c>
      <c r="V44" s="18">
        <v>0.50600000000000001</v>
      </c>
    </row>
    <row r="45" spans="2:22" x14ac:dyDescent="0.25">
      <c r="B45" s="5" t="s">
        <v>24</v>
      </c>
      <c r="C45" s="18">
        <f>(0.999+0.998+0.999)/3</f>
        <v>0.9986666666666667</v>
      </c>
      <c r="D45" s="18">
        <v>0.998</v>
      </c>
      <c r="E45" s="18">
        <v>0.998</v>
      </c>
      <c r="F45" s="18">
        <v>0.998</v>
      </c>
      <c r="G45" s="18"/>
      <c r="H45" s="18">
        <v>0.999</v>
      </c>
      <c r="I45" s="18">
        <v>0.998</v>
      </c>
      <c r="J45" s="18">
        <v>0.999</v>
      </c>
      <c r="K45" s="19"/>
      <c r="L45" s="18"/>
      <c r="M45" s="18"/>
      <c r="N45" s="18"/>
      <c r="O45" s="20" t="s">
        <v>24</v>
      </c>
      <c r="P45" s="18">
        <v>0.998</v>
      </c>
      <c r="Q45" s="18">
        <v>0.99399999999999999</v>
      </c>
      <c r="R45" s="18">
        <v>0.99399999999999999</v>
      </c>
      <c r="S45" s="18">
        <v>0.99399999999999999</v>
      </c>
      <c r="T45" s="18">
        <v>0.996</v>
      </c>
      <c r="U45" s="18">
        <v>0.99299999999999999</v>
      </c>
      <c r="V45" s="18">
        <v>0.996</v>
      </c>
    </row>
    <row r="46" spans="2:22" x14ac:dyDescent="0.25">
      <c r="B46" s="5" t="s">
        <v>18</v>
      </c>
      <c r="C46" s="18">
        <v>0.999</v>
      </c>
      <c r="D46" s="18">
        <v>0.999</v>
      </c>
      <c r="E46" s="18">
        <v>0.999</v>
      </c>
      <c r="F46" s="18">
        <v>0.999</v>
      </c>
      <c r="G46" s="18"/>
      <c r="H46" s="18">
        <v>0.999</v>
      </c>
      <c r="I46" s="18">
        <v>0.999</v>
      </c>
      <c r="J46" s="18">
        <v>0.999</v>
      </c>
      <c r="K46" s="19"/>
      <c r="L46" s="18"/>
      <c r="M46" s="18"/>
      <c r="N46" s="18"/>
      <c r="O46" s="20" t="s">
        <v>18</v>
      </c>
      <c r="P46" s="18">
        <v>0.995</v>
      </c>
      <c r="Q46" s="18">
        <v>0.98299999999999998</v>
      </c>
      <c r="R46" s="18">
        <v>0.98299999999999998</v>
      </c>
      <c r="S46" s="18">
        <v>0.98299999999999998</v>
      </c>
      <c r="T46" s="18">
        <v>0.99</v>
      </c>
      <c r="U46" s="18">
        <v>0.98099999999999998</v>
      </c>
      <c r="V46" s="18">
        <v>0.82099999999999995</v>
      </c>
    </row>
    <row r="47" spans="2:22" x14ac:dyDescent="0.25">
      <c r="B47" s="5" t="s">
        <v>19</v>
      </c>
      <c r="C47" s="18">
        <v>0.95</v>
      </c>
      <c r="D47" s="18">
        <v>0.95</v>
      </c>
      <c r="E47" s="18">
        <v>0.95</v>
      </c>
      <c r="F47" s="18">
        <v>0.95</v>
      </c>
      <c r="G47" s="18"/>
      <c r="H47" s="18">
        <v>0.96199999999999997</v>
      </c>
      <c r="I47" s="18">
        <v>0.92500000000000004</v>
      </c>
      <c r="J47" s="18">
        <v>0.97099999999999997</v>
      </c>
      <c r="K47" s="19"/>
      <c r="L47" s="18"/>
      <c r="M47" s="18"/>
      <c r="N47" s="18"/>
      <c r="O47" s="20" t="s">
        <v>19</v>
      </c>
      <c r="P47" s="18">
        <v>0.83399999999999996</v>
      </c>
      <c r="Q47" s="18">
        <v>0.42099999999999999</v>
      </c>
      <c r="R47" s="18">
        <v>0.42099999999999999</v>
      </c>
      <c r="S47" s="18">
        <v>0.42099999999999999</v>
      </c>
      <c r="T47" s="18">
        <v>0.66200000000000003</v>
      </c>
      <c r="U47" s="18">
        <v>0.32500000000000001</v>
      </c>
      <c r="V47" s="18">
        <v>0.56899999999999995</v>
      </c>
    </row>
    <row r="48" spans="2:22" x14ac:dyDescent="0.25">
      <c r="B48" s="5" t="s">
        <v>136</v>
      </c>
      <c r="C48" s="20" t="s">
        <v>129</v>
      </c>
      <c r="D48" s="20" t="s">
        <v>130</v>
      </c>
      <c r="E48" s="20" t="s">
        <v>131</v>
      </c>
      <c r="F48" s="20" t="s">
        <v>66</v>
      </c>
      <c r="G48" s="20"/>
      <c r="H48" s="20" t="s">
        <v>132</v>
      </c>
      <c r="I48" s="20" t="s">
        <v>133</v>
      </c>
      <c r="J48" s="20" t="s">
        <v>134</v>
      </c>
      <c r="K48" s="19"/>
      <c r="L48" s="18"/>
      <c r="M48" s="18"/>
      <c r="N48" s="18"/>
      <c r="O48" s="20" t="s">
        <v>136</v>
      </c>
      <c r="P48" s="20" t="s">
        <v>129</v>
      </c>
      <c r="Q48" s="20" t="s">
        <v>130</v>
      </c>
      <c r="R48" s="20" t="s">
        <v>131</v>
      </c>
      <c r="S48" s="20" t="s">
        <v>66</v>
      </c>
      <c r="T48" s="20" t="s">
        <v>132</v>
      </c>
      <c r="U48" s="20" t="s">
        <v>133</v>
      </c>
      <c r="V48" s="20" t="s">
        <v>134</v>
      </c>
    </row>
    <row r="49" spans="2:22" x14ac:dyDescent="0.25">
      <c r="B49" s="5" t="s">
        <v>25</v>
      </c>
      <c r="C49" s="18">
        <v>0.71899999999999997</v>
      </c>
      <c r="D49" s="18">
        <v>0.57799999999999996</v>
      </c>
      <c r="E49" s="18">
        <v>0.57799999999999996</v>
      </c>
      <c r="F49" s="18">
        <v>0.57799999999999996</v>
      </c>
      <c r="G49" s="18"/>
      <c r="H49" s="18">
        <v>0.68300000000000005</v>
      </c>
      <c r="I49" s="18">
        <v>0.36699999999999999</v>
      </c>
      <c r="J49" s="18">
        <v>0.56899999999999995</v>
      </c>
      <c r="K49" s="19"/>
      <c r="L49" s="18"/>
      <c r="M49" s="18"/>
      <c r="N49" s="18"/>
      <c r="O49" s="20" t="s">
        <v>25</v>
      </c>
      <c r="P49" s="18">
        <v>0.78700000000000003</v>
      </c>
      <c r="Q49" s="18">
        <v>0.254</v>
      </c>
      <c r="R49" s="18">
        <v>0.254</v>
      </c>
      <c r="S49" s="18">
        <v>0.254</v>
      </c>
      <c r="T49" s="18">
        <v>0.56499999999999995</v>
      </c>
      <c r="U49" s="18">
        <v>0.13</v>
      </c>
      <c r="V49" s="18">
        <v>0.82899999999999996</v>
      </c>
    </row>
    <row r="50" spans="2:22" x14ac:dyDescent="0.25">
      <c r="B50" s="5" t="s">
        <v>16</v>
      </c>
      <c r="C50" s="18">
        <v>0.52400000000000002</v>
      </c>
      <c r="D50" s="18">
        <v>0.28699999999999998</v>
      </c>
      <c r="E50" s="18">
        <v>0.28699999999999998</v>
      </c>
      <c r="F50" s="18">
        <v>0.28699999999999998</v>
      </c>
      <c r="G50" s="18"/>
      <c r="H50" s="18">
        <v>0.46500000000000002</v>
      </c>
      <c r="I50" s="18">
        <v>6.8000000000000005E-2</v>
      </c>
      <c r="J50" s="18">
        <v>0.52900000000000003</v>
      </c>
      <c r="K50" s="19"/>
      <c r="L50" s="18"/>
      <c r="M50" s="18"/>
      <c r="N50" s="18"/>
      <c r="O50" s="20" t="s">
        <v>16</v>
      </c>
      <c r="P50" s="18">
        <v>0.84199999999999997</v>
      </c>
      <c r="Q50" s="18">
        <v>0.45</v>
      </c>
      <c r="R50" s="18">
        <v>0.45</v>
      </c>
      <c r="S50" s="18">
        <v>0.45</v>
      </c>
      <c r="T50" s="18">
        <v>0.67900000000000005</v>
      </c>
      <c r="U50" s="18">
        <v>0.35799999999999998</v>
      </c>
      <c r="V50" s="18">
        <v>0.86699999999999999</v>
      </c>
    </row>
    <row r="51" spans="2:22" x14ac:dyDescent="0.25">
      <c r="B51" s="5" t="s">
        <v>26</v>
      </c>
      <c r="C51" s="18">
        <v>0.99399999999999999</v>
      </c>
      <c r="D51" s="18">
        <v>0.99399999999999999</v>
      </c>
      <c r="E51" s="18">
        <v>0.99399999999999999</v>
      </c>
      <c r="F51" s="18">
        <v>0.99399999999999999</v>
      </c>
      <c r="G51" s="18"/>
      <c r="H51" s="18">
        <v>0.99399999999999999</v>
      </c>
      <c r="I51" s="18">
        <v>0.99</v>
      </c>
      <c r="J51" s="21" t="s">
        <v>145</v>
      </c>
      <c r="K51" s="19"/>
      <c r="L51" s="18"/>
      <c r="M51" s="18"/>
      <c r="N51" s="18"/>
      <c r="O51" s="20" t="s">
        <v>26</v>
      </c>
      <c r="P51" s="18">
        <v>0.95799999999999996</v>
      </c>
      <c r="Q51" s="18">
        <v>0.95699999999999996</v>
      </c>
      <c r="R51" s="18">
        <v>0.95799999999999996</v>
      </c>
      <c r="S51" s="18">
        <v>0.95699999999999996</v>
      </c>
      <c r="T51" s="18">
        <v>0.505</v>
      </c>
      <c r="U51" s="18">
        <v>0.87</v>
      </c>
      <c r="V51" s="21" t="s">
        <v>145</v>
      </c>
    </row>
    <row r="52" spans="2:22" x14ac:dyDescent="0.25">
      <c r="B52" s="5" t="s">
        <v>17</v>
      </c>
      <c r="C52" s="18">
        <v>0.999</v>
      </c>
      <c r="D52" s="18">
        <v>0.999</v>
      </c>
      <c r="E52" s="18">
        <v>0.999</v>
      </c>
      <c r="F52" s="18">
        <v>0.999</v>
      </c>
      <c r="G52" s="18"/>
      <c r="H52" s="18">
        <v>0.999</v>
      </c>
      <c r="I52" s="18">
        <v>0.998</v>
      </c>
      <c r="J52" s="18">
        <v>0.999</v>
      </c>
      <c r="K52" s="19"/>
      <c r="L52" s="18"/>
      <c r="M52" s="18"/>
      <c r="N52" s="18"/>
      <c r="O52" s="20" t="s">
        <v>17</v>
      </c>
      <c r="P52" s="18">
        <v>0.84699999999999998</v>
      </c>
      <c r="Q52" s="18">
        <v>0.46500000000000002</v>
      </c>
      <c r="R52" s="18">
        <v>0.46500000000000002</v>
      </c>
      <c r="S52" s="18">
        <v>0.46500000000000002</v>
      </c>
      <c r="T52" s="18">
        <v>0.68799999999999994</v>
      </c>
      <c r="U52" s="18">
        <v>0.376</v>
      </c>
      <c r="V52" s="18">
        <v>0.443</v>
      </c>
    </row>
    <row r="53" spans="2:22" x14ac:dyDescent="0.25">
      <c r="B53" s="5" t="s">
        <v>24</v>
      </c>
      <c r="C53" s="18">
        <f>(0.995+0.994+0.998)/3</f>
        <v>0.9956666666666667</v>
      </c>
      <c r="D53" s="18">
        <v>0.99399999999999999</v>
      </c>
      <c r="E53" s="18">
        <v>0.99399999999999999</v>
      </c>
      <c r="F53" s="18">
        <v>0.99399999999999999</v>
      </c>
      <c r="G53" s="18"/>
      <c r="H53" s="18">
        <v>0.996</v>
      </c>
      <c r="I53" s="18">
        <v>0.99199999999999999</v>
      </c>
      <c r="J53" s="18">
        <v>0.996</v>
      </c>
      <c r="K53" s="19"/>
      <c r="L53" s="18"/>
      <c r="M53" s="18"/>
      <c r="N53" s="18"/>
      <c r="O53" s="20" t="s">
        <v>24</v>
      </c>
      <c r="P53" s="18">
        <v>0.998</v>
      </c>
      <c r="Q53" s="18">
        <v>0.99099999999999999</v>
      </c>
      <c r="R53" s="18">
        <v>0.99099999999999999</v>
      </c>
      <c r="S53" s="18">
        <v>0.99099999999999999</v>
      </c>
      <c r="T53" s="18">
        <v>0.995</v>
      </c>
      <c r="U53" s="18">
        <v>0.99</v>
      </c>
      <c r="V53" s="18">
        <v>0.995</v>
      </c>
    </row>
    <row r="54" spans="2:22" x14ac:dyDescent="0.25">
      <c r="B54" s="5" t="s">
        <v>18</v>
      </c>
      <c r="C54" s="18">
        <v>0.999</v>
      </c>
      <c r="D54" s="18">
        <v>0.999</v>
      </c>
      <c r="E54" s="18">
        <v>0.999</v>
      </c>
      <c r="F54" s="18">
        <v>0.999</v>
      </c>
      <c r="G54" s="18"/>
      <c r="H54" s="18">
        <v>0.999</v>
      </c>
      <c r="I54" s="18">
        <v>0.999</v>
      </c>
      <c r="J54" s="18">
        <v>0.999</v>
      </c>
      <c r="K54" s="19"/>
      <c r="L54" s="18"/>
      <c r="M54" s="18"/>
      <c r="N54" s="18"/>
      <c r="O54" s="20" t="s">
        <v>18</v>
      </c>
      <c r="P54" s="18">
        <v>0.98899999999999999</v>
      </c>
      <c r="Q54" s="18">
        <v>0.96299999999999997</v>
      </c>
      <c r="R54" s="18">
        <v>0.96299999999999997</v>
      </c>
      <c r="S54" s="18">
        <v>0.96299999999999997</v>
      </c>
      <c r="T54" s="18">
        <v>0.97799999999999998</v>
      </c>
      <c r="U54" s="18">
        <v>0.95699999999999996</v>
      </c>
      <c r="V54" s="18">
        <v>0.81899999999999995</v>
      </c>
    </row>
    <row r="55" spans="2:22" x14ac:dyDescent="0.25">
      <c r="B55" s="5" t="s">
        <v>19</v>
      </c>
      <c r="C55" s="18">
        <f>(0.91+0.855+0.944)/3</f>
        <v>0.90300000000000002</v>
      </c>
      <c r="D55" s="18">
        <v>0.85499999999999998</v>
      </c>
      <c r="E55" s="18">
        <v>0.85499999999999998</v>
      </c>
      <c r="F55" s="18">
        <v>0.85499999999999998</v>
      </c>
      <c r="G55" s="18"/>
      <c r="H55" s="18">
        <v>0.89100000000000001</v>
      </c>
      <c r="I55" s="18">
        <v>0.78300000000000003</v>
      </c>
      <c r="J55" s="18">
        <v>0.91</v>
      </c>
      <c r="K55" s="19"/>
      <c r="L55" s="18"/>
      <c r="M55" s="18"/>
      <c r="N55" s="18"/>
      <c r="O55" s="20" t="s">
        <v>19</v>
      </c>
      <c r="P55" s="18">
        <v>0.81799999999999995</v>
      </c>
      <c r="Q55" s="18">
        <v>0.36499999999999999</v>
      </c>
      <c r="R55" s="18">
        <v>0.36499999999999999</v>
      </c>
      <c r="S55" s="18">
        <v>0.36499999999999999</v>
      </c>
      <c r="T55" s="18">
        <v>0.63</v>
      </c>
      <c r="U55" s="18">
        <v>0.26</v>
      </c>
      <c r="V55" s="18">
        <v>0.53800000000000003</v>
      </c>
    </row>
    <row r="56" spans="2:22" x14ac:dyDescent="0.25">
      <c r="B56" s="5" t="s">
        <v>137</v>
      </c>
      <c r="C56" s="20" t="s">
        <v>129</v>
      </c>
      <c r="D56" s="20" t="s">
        <v>130</v>
      </c>
      <c r="E56" s="20" t="s">
        <v>131</v>
      </c>
      <c r="F56" s="20" t="s">
        <v>66</v>
      </c>
      <c r="G56" s="20"/>
      <c r="H56" s="20" t="s">
        <v>132</v>
      </c>
      <c r="I56" s="20" t="s">
        <v>133</v>
      </c>
      <c r="J56" s="20" t="s">
        <v>134</v>
      </c>
      <c r="K56" s="19"/>
      <c r="L56" s="18"/>
      <c r="M56" s="18"/>
      <c r="N56" s="18"/>
      <c r="O56" s="20" t="s">
        <v>137</v>
      </c>
      <c r="P56" s="20" t="s">
        <v>129</v>
      </c>
      <c r="Q56" s="20" t="s">
        <v>130</v>
      </c>
      <c r="R56" s="20" t="s">
        <v>131</v>
      </c>
      <c r="S56" s="20" t="s">
        <v>66</v>
      </c>
      <c r="T56" s="20" t="s">
        <v>132</v>
      </c>
      <c r="U56" s="20" t="s">
        <v>133</v>
      </c>
      <c r="V56" s="20" t="s">
        <v>134</v>
      </c>
    </row>
    <row r="57" spans="2:22" x14ac:dyDescent="0.25">
      <c r="B57" s="5" t="s">
        <v>25</v>
      </c>
      <c r="C57" s="18">
        <v>0.71899999999999997</v>
      </c>
      <c r="D57" s="18">
        <v>0.57799999999999996</v>
      </c>
      <c r="E57" s="18">
        <v>0.57799999999999996</v>
      </c>
      <c r="F57" s="18">
        <v>0.57799999999999996</v>
      </c>
      <c r="G57" s="18"/>
      <c r="H57" s="18">
        <v>0.68300000000000005</v>
      </c>
      <c r="I57" s="18">
        <v>0.36699999999999999</v>
      </c>
      <c r="J57" s="18">
        <v>0.56899999999999995</v>
      </c>
      <c r="K57" s="19"/>
      <c r="L57" s="18"/>
      <c r="M57" s="18"/>
      <c r="N57" s="18"/>
      <c r="O57" s="20" t="s">
        <v>25</v>
      </c>
      <c r="P57" s="18">
        <v>0.80800000000000005</v>
      </c>
      <c r="Q57" s="18">
        <v>0.33</v>
      </c>
      <c r="R57" s="18">
        <v>0.33</v>
      </c>
      <c r="S57" s="18">
        <v>0.33</v>
      </c>
      <c r="T57" s="18">
        <v>0.60899999999999999</v>
      </c>
      <c r="U57" s="18">
        <v>0.219</v>
      </c>
      <c r="V57" s="18">
        <v>0.66900000000000004</v>
      </c>
    </row>
    <row r="58" spans="2:22" x14ac:dyDescent="0.25">
      <c r="B58" s="5" t="s">
        <v>16</v>
      </c>
      <c r="C58" s="18">
        <v>0.628</v>
      </c>
      <c r="D58" s="18">
        <v>0.443</v>
      </c>
      <c r="E58" s="18">
        <v>0.443</v>
      </c>
      <c r="F58" s="18">
        <v>0.443</v>
      </c>
      <c r="G58" s="18"/>
      <c r="H58" s="18">
        <v>0.58199999999999996</v>
      </c>
      <c r="I58" s="18">
        <v>0.16400000000000001</v>
      </c>
      <c r="J58" s="18">
        <v>0.52200000000000002</v>
      </c>
      <c r="K58" s="19"/>
      <c r="L58" s="18"/>
      <c r="M58" s="18"/>
      <c r="N58" s="18"/>
      <c r="O58" s="20" t="s">
        <v>16</v>
      </c>
      <c r="P58" s="18">
        <v>0.82799999999999996</v>
      </c>
      <c r="Q58" s="18">
        <v>0.39800000000000002</v>
      </c>
      <c r="R58" s="18">
        <v>0.39800000000000002</v>
      </c>
      <c r="S58" s="18">
        <v>0.39800000000000002</v>
      </c>
      <c r="T58" s="18">
        <v>0.64900000000000002</v>
      </c>
      <c r="U58" s="18">
        <v>0.29799999999999999</v>
      </c>
      <c r="V58" s="18">
        <v>0.57199999999999995</v>
      </c>
    </row>
    <row r="59" spans="2:22" x14ac:dyDescent="0.25">
      <c r="B59" s="5" t="s">
        <v>26</v>
      </c>
      <c r="C59" s="18">
        <v>0.96499999999999997</v>
      </c>
      <c r="D59" s="18">
        <v>0.96499999999999997</v>
      </c>
      <c r="E59" s="18">
        <v>0.96499999999999997</v>
      </c>
      <c r="F59" s="18">
        <v>0.96499999999999997</v>
      </c>
      <c r="G59" s="18"/>
      <c r="H59" s="18">
        <v>0.95299999999999996</v>
      </c>
      <c r="I59" s="18">
        <v>0.93200000000000005</v>
      </c>
      <c r="J59" s="21" t="s">
        <v>145</v>
      </c>
      <c r="K59" s="19"/>
      <c r="L59" s="18"/>
      <c r="M59" s="18"/>
      <c r="N59" s="18"/>
      <c r="O59" s="20" t="s">
        <v>26</v>
      </c>
      <c r="P59" s="18">
        <v>0.98199999999999998</v>
      </c>
      <c r="Q59" s="18">
        <v>0.96899999999999997</v>
      </c>
      <c r="R59" s="18">
        <v>0.98199999999999998</v>
      </c>
      <c r="S59" s="18">
        <v>0.97499999999999998</v>
      </c>
      <c r="T59" s="18">
        <v>0.28199999999999997</v>
      </c>
      <c r="U59" s="18">
        <v>0.92</v>
      </c>
      <c r="V59" s="21" t="s">
        <v>145</v>
      </c>
    </row>
    <row r="60" spans="2:22" x14ac:dyDescent="0.25">
      <c r="B60" s="5" t="s">
        <v>17</v>
      </c>
      <c r="C60" s="18">
        <v>0.98</v>
      </c>
      <c r="D60" s="18">
        <v>0.97</v>
      </c>
      <c r="E60" s="18">
        <v>0.97</v>
      </c>
      <c r="F60" s="18">
        <v>0.97</v>
      </c>
      <c r="G60" s="18"/>
      <c r="H60" s="18">
        <v>0.97799999999999998</v>
      </c>
      <c r="I60" s="18">
        <v>0.95599999999999996</v>
      </c>
      <c r="J60" s="18">
        <v>0.998</v>
      </c>
      <c r="K60" s="19"/>
      <c r="L60" s="18"/>
      <c r="M60" s="18"/>
      <c r="N60" s="18"/>
      <c r="O60" s="20" t="s">
        <v>17</v>
      </c>
      <c r="P60" s="18">
        <v>0.755</v>
      </c>
      <c r="Q60" s="18">
        <v>0.14199999999999999</v>
      </c>
      <c r="R60" s="18">
        <v>0.14199999999999999</v>
      </c>
      <c r="S60" s="18">
        <v>0.14199999999999999</v>
      </c>
      <c r="T60" s="18">
        <v>0.499</v>
      </c>
      <c r="U60" s="18">
        <v>0</v>
      </c>
      <c r="V60" s="18">
        <v>0.50600000000000001</v>
      </c>
    </row>
    <row r="61" spans="2:22" x14ac:dyDescent="0.25">
      <c r="B61" s="5" t="s">
        <v>24</v>
      </c>
      <c r="C61" s="18">
        <f>(0.978+0.978+0.999)/3</f>
        <v>0.98499999999999999</v>
      </c>
      <c r="D61" s="18">
        <v>0.97799999999999998</v>
      </c>
      <c r="E61" s="18">
        <v>0.97799999999999998</v>
      </c>
      <c r="F61" s="18">
        <v>0.97799999999999998</v>
      </c>
      <c r="G61" s="18"/>
      <c r="H61" s="18">
        <v>0.98299999999999998</v>
      </c>
      <c r="I61" s="18">
        <v>0.96699999999999997</v>
      </c>
      <c r="J61" s="18">
        <v>0.99</v>
      </c>
      <c r="K61" s="19"/>
      <c r="L61" s="18"/>
      <c r="M61" s="18"/>
      <c r="N61" s="18"/>
      <c r="O61" s="20" t="s">
        <v>24</v>
      </c>
      <c r="P61" s="18">
        <v>0.94</v>
      </c>
      <c r="Q61" s="18">
        <v>0.80600000000000005</v>
      </c>
      <c r="R61" s="18">
        <v>0.80600000000000005</v>
      </c>
      <c r="S61" s="18">
        <v>0.80600000000000005</v>
      </c>
      <c r="T61" s="18">
        <v>0.88700000000000001</v>
      </c>
      <c r="U61" s="18">
        <v>0.77400000000000002</v>
      </c>
      <c r="V61" s="18">
        <v>0.92500000000000004</v>
      </c>
    </row>
    <row r="62" spans="2:22" x14ac:dyDescent="0.25">
      <c r="B62" s="5" t="s">
        <v>18</v>
      </c>
      <c r="C62" s="18">
        <v>0.99299999999999999</v>
      </c>
      <c r="D62" s="18">
        <v>0.98899999999999999</v>
      </c>
      <c r="E62" s="18">
        <v>0.98899999999999999</v>
      </c>
      <c r="F62" s="18">
        <v>0.98899999999999999</v>
      </c>
      <c r="G62" s="18"/>
      <c r="H62" s="18">
        <v>0.99199999999999999</v>
      </c>
      <c r="I62" s="18">
        <v>0.98399999999999999</v>
      </c>
      <c r="J62" s="18">
        <v>0.999</v>
      </c>
      <c r="K62" s="19"/>
      <c r="L62" s="18"/>
      <c r="M62" s="18"/>
      <c r="N62" s="18"/>
      <c r="O62" s="20" t="s">
        <v>18</v>
      </c>
      <c r="P62" s="18">
        <v>0.83699999999999997</v>
      </c>
      <c r="Q62" s="18">
        <v>0.43</v>
      </c>
      <c r="R62" s="18">
        <v>0.43</v>
      </c>
      <c r="S62" s="18">
        <v>0.43</v>
      </c>
      <c r="T62" s="18">
        <v>0.66700000000000004</v>
      </c>
      <c r="U62" s="18">
        <v>0.33500000000000002</v>
      </c>
      <c r="V62" s="18">
        <v>0.60699999999999998</v>
      </c>
    </row>
    <row r="63" spans="2:22" x14ac:dyDescent="0.25">
      <c r="B63" s="5" t="s">
        <v>19</v>
      </c>
      <c r="C63" s="18" t="s">
        <v>143</v>
      </c>
      <c r="D63" s="18">
        <v>0.21299999999999999</v>
      </c>
      <c r="E63" s="18">
        <v>0.372</v>
      </c>
      <c r="F63" s="18">
        <v>0.27</v>
      </c>
      <c r="G63" s="18"/>
      <c r="H63" s="18" t="s">
        <v>143</v>
      </c>
      <c r="I63" s="18" t="s">
        <v>143</v>
      </c>
      <c r="J63" s="18" t="s">
        <v>143</v>
      </c>
      <c r="K63" s="19"/>
      <c r="L63" s="18"/>
      <c r="M63" s="18"/>
      <c r="N63" s="18"/>
      <c r="O63" s="20" t="s">
        <v>19</v>
      </c>
      <c r="P63" s="18">
        <v>0.82399999999999995</v>
      </c>
      <c r="Q63" s="18">
        <v>0.38500000000000001</v>
      </c>
      <c r="R63" s="18">
        <v>0.38500000000000001</v>
      </c>
      <c r="S63" s="18">
        <v>0.38500000000000001</v>
      </c>
      <c r="T63" s="18">
        <v>0.64100000000000001</v>
      </c>
      <c r="U63" s="18">
        <v>0.28299999999999997</v>
      </c>
      <c r="V63" s="18">
        <v>0.69699999999999995</v>
      </c>
    </row>
    <row r="64" spans="2:22" x14ac:dyDescent="0.25">
      <c r="C64" s="18"/>
      <c r="D64" s="18"/>
      <c r="E64" s="18"/>
      <c r="F64" s="18"/>
      <c r="G64" s="18"/>
      <c r="H64" s="18"/>
      <c r="I64" s="18"/>
      <c r="J64" s="18"/>
      <c r="K64" s="19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2:22" x14ac:dyDescent="0.25">
      <c r="C65" s="18"/>
      <c r="D65" s="18"/>
      <c r="E65" s="18"/>
      <c r="F65" s="18"/>
      <c r="G65" s="18"/>
      <c r="H65" s="18"/>
      <c r="I65" s="18"/>
      <c r="J65" s="18"/>
      <c r="K65" s="19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2:22" x14ac:dyDescent="0.25">
      <c r="C66" s="18"/>
      <c r="D66" s="18"/>
      <c r="E66" s="18"/>
      <c r="F66" s="18"/>
      <c r="G66" s="18"/>
      <c r="H66" s="18"/>
      <c r="I66" s="18"/>
      <c r="J66" s="18"/>
      <c r="K66" s="19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2:22" x14ac:dyDescent="0.25">
      <c r="B67" s="5" t="s">
        <v>138</v>
      </c>
      <c r="C67" s="34" t="s">
        <v>141</v>
      </c>
      <c r="D67" s="34"/>
      <c r="E67" s="34"/>
      <c r="F67" s="34"/>
      <c r="G67" s="34"/>
      <c r="H67" s="34"/>
      <c r="I67" s="34"/>
      <c r="J67" s="34"/>
      <c r="K67" s="19"/>
      <c r="L67" s="18"/>
      <c r="M67" s="18"/>
      <c r="N67" s="18"/>
      <c r="O67" s="20" t="s">
        <v>144</v>
      </c>
      <c r="P67" s="34" t="s">
        <v>141</v>
      </c>
      <c r="Q67" s="34"/>
      <c r="R67" s="34"/>
      <c r="S67" s="34"/>
      <c r="T67" s="34"/>
      <c r="U67" s="34"/>
      <c r="V67" s="34"/>
    </row>
    <row r="68" spans="2:22" x14ac:dyDescent="0.25">
      <c r="B68" s="5" t="s">
        <v>135</v>
      </c>
      <c r="C68" s="20" t="s">
        <v>129</v>
      </c>
      <c r="D68" s="20" t="s">
        <v>130</v>
      </c>
      <c r="E68" s="20" t="s">
        <v>131</v>
      </c>
      <c r="F68" s="20" t="s">
        <v>66</v>
      </c>
      <c r="G68" s="20"/>
      <c r="H68" s="20" t="s">
        <v>132</v>
      </c>
      <c r="I68" s="20" t="s">
        <v>133</v>
      </c>
      <c r="J68" s="20" t="s">
        <v>134</v>
      </c>
      <c r="K68" s="19"/>
      <c r="L68" s="18"/>
      <c r="M68" s="18"/>
      <c r="N68" s="18"/>
      <c r="O68" s="20" t="s">
        <v>135</v>
      </c>
      <c r="P68" s="20" t="s">
        <v>129</v>
      </c>
      <c r="Q68" s="20" t="s">
        <v>130</v>
      </c>
      <c r="R68" s="20" t="s">
        <v>131</v>
      </c>
      <c r="S68" s="20" t="s">
        <v>66</v>
      </c>
      <c r="T68" s="20" t="s">
        <v>132</v>
      </c>
      <c r="U68" s="20" t="s">
        <v>133</v>
      </c>
      <c r="V68" s="20" t="s">
        <v>134</v>
      </c>
    </row>
    <row r="69" spans="2:22" x14ac:dyDescent="0.25">
      <c r="B69" s="5" t="s">
        <v>25</v>
      </c>
      <c r="C69" s="18">
        <v>0.76200000000000001</v>
      </c>
      <c r="D69" s="18">
        <v>0.64300000000000002</v>
      </c>
      <c r="E69" s="18">
        <v>0.64300000000000002</v>
      </c>
      <c r="F69" s="18">
        <v>0.64300000000000002</v>
      </c>
      <c r="G69" s="18"/>
      <c r="H69" s="18">
        <v>0.73499999999999999</v>
      </c>
      <c r="I69" s="18">
        <v>0.46500000000000002</v>
      </c>
      <c r="J69" s="18">
        <v>0.45700000000000002</v>
      </c>
      <c r="K69" s="19"/>
      <c r="L69" s="18"/>
      <c r="M69" s="18"/>
      <c r="N69" s="18"/>
      <c r="O69" s="20" t="s">
        <v>25</v>
      </c>
      <c r="P69" s="18">
        <v>0.83399999999999996</v>
      </c>
      <c r="Q69" s="18">
        <v>0.42</v>
      </c>
      <c r="R69" s="18">
        <v>0.42</v>
      </c>
      <c r="S69" s="18">
        <v>0.42</v>
      </c>
      <c r="T69" s="18">
        <v>0.66200000000000003</v>
      </c>
      <c r="U69" s="18">
        <v>0.32400000000000001</v>
      </c>
      <c r="V69" s="18">
        <v>0.86499999999999999</v>
      </c>
    </row>
    <row r="70" spans="2:22" x14ac:dyDescent="0.25">
      <c r="B70" s="5" t="s">
        <v>16</v>
      </c>
      <c r="C70" s="18">
        <f>(0.287+0.556+0.73)/3</f>
        <v>0.52433333333333332</v>
      </c>
      <c r="D70" s="18">
        <v>0.28699999999999998</v>
      </c>
      <c r="E70" s="18">
        <v>0.28699999999999998</v>
      </c>
      <c r="F70" s="18">
        <v>0.28699999999999998</v>
      </c>
      <c r="G70" s="18"/>
      <c r="H70" s="18">
        <v>0.46500000000000002</v>
      </c>
      <c r="I70" s="18">
        <v>6.8000000000000005E-2</v>
      </c>
      <c r="J70" s="18">
        <v>0.51600000000000001</v>
      </c>
      <c r="K70" s="19"/>
      <c r="L70" s="18"/>
      <c r="M70" s="18"/>
      <c r="N70" s="18"/>
      <c r="O70" s="20" t="s">
        <v>16</v>
      </c>
      <c r="P70" s="18">
        <v>0.745</v>
      </c>
      <c r="Q70" s="18">
        <v>0.108</v>
      </c>
      <c r="R70" s="18">
        <v>0.108</v>
      </c>
      <c r="S70" s="18">
        <v>0.108</v>
      </c>
      <c r="T70" s="18">
        <v>0.48</v>
      </c>
      <c r="U70" s="18">
        <v>3.9E-2</v>
      </c>
      <c r="V70" s="18">
        <v>0.94399999999999995</v>
      </c>
    </row>
    <row r="71" spans="2:22" x14ac:dyDescent="0.25">
      <c r="B71" s="5" t="s">
        <v>26</v>
      </c>
      <c r="C71" s="18">
        <v>0.999</v>
      </c>
      <c r="D71" s="18">
        <v>0.999</v>
      </c>
      <c r="E71" s="18">
        <v>0.999</v>
      </c>
      <c r="F71" s="18">
        <v>0.999</v>
      </c>
      <c r="G71" s="18"/>
      <c r="H71" s="18">
        <v>0.999</v>
      </c>
      <c r="I71" s="18">
        <v>0.998</v>
      </c>
      <c r="J71" s="21" t="s">
        <v>145</v>
      </c>
      <c r="K71" s="19"/>
      <c r="L71" s="18"/>
      <c r="M71" s="18"/>
      <c r="N71" s="18"/>
      <c r="O71" s="20" t="s">
        <v>26</v>
      </c>
      <c r="P71" s="18">
        <v>0.97799999999999998</v>
      </c>
      <c r="Q71" s="18">
        <v>0.98</v>
      </c>
      <c r="R71" s="18">
        <v>0.97799999999999998</v>
      </c>
      <c r="S71" s="18">
        <v>0.97499999999999998</v>
      </c>
      <c r="T71" s="18">
        <v>0.59299999999999997</v>
      </c>
      <c r="U71" s="18">
        <v>0.93200000000000005</v>
      </c>
      <c r="V71" s="21" t="s">
        <v>145</v>
      </c>
    </row>
    <row r="72" spans="2:22" x14ac:dyDescent="0.25">
      <c r="B72" s="5" t="s">
        <v>17</v>
      </c>
      <c r="C72" s="18">
        <v>0.999</v>
      </c>
      <c r="D72" s="18">
        <v>0.999</v>
      </c>
      <c r="E72" s="18">
        <v>0.999</v>
      </c>
      <c r="F72" s="18">
        <v>0.999</v>
      </c>
      <c r="G72" s="18"/>
      <c r="H72" s="18">
        <v>0.999</v>
      </c>
      <c r="I72" s="18">
        <v>0.999</v>
      </c>
      <c r="J72" s="18">
        <v>0.999</v>
      </c>
      <c r="K72" s="19"/>
      <c r="L72" s="18"/>
      <c r="M72" s="18"/>
      <c r="N72" s="18"/>
      <c r="O72" s="20" t="s">
        <v>17</v>
      </c>
      <c r="P72" s="18">
        <v>0.84799999999999998</v>
      </c>
      <c r="Q72" s="18">
        <v>0.46800000000000003</v>
      </c>
      <c r="R72" s="18">
        <v>0.46800000000000003</v>
      </c>
      <c r="S72" s="18">
        <v>0.46800000000000003</v>
      </c>
      <c r="T72" s="18">
        <v>0.69</v>
      </c>
      <c r="U72" s="18">
        <v>0.38</v>
      </c>
      <c r="V72" s="18">
        <v>0.441</v>
      </c>
    </row>
    <row r="73" spans="2:22" x14ac:dyDescent="0.25">
      <c r="B73" s="5" t="s">
        <v>24</v>
      </c>
      <c r="C73" s="18">
        <v>0.999</v>
      </c>
      <c r="D73" s="18">
        <v>0.998</v>
      </c>
      <c r="E73" s="18">
        <v>0.998</v>
      </c>
      <c r="F73" s="18">
        <v>0.998</v>
      </c>
      <c r="G73" s="18"/>
      <c r="H73" s="18">
        <v>0.999</v>
      </c>
      <c r="I73" s="18">
        <v>0.998</v>
      </c>
      <c r="J73" s="18">
        <v>0.998</v>
      </c>
      <c r="K73" s="19"/>
      <c r="L73" s="18"/>
      <c r="M73" s="18"/>
      <c r="N73" s="18"/>
      <c r="O73" s="20" t="s">
        <v>24</v>
      </c>
      <c r="P73" s="18">
        <v>0.998</v>
      </c>
      <c r="Q73" s="18">
        <v>0.997</v>
      </c>
      <c r="R73" s="18">
        <v>0.997</v>
      </c>
      <c r="S73" s="18">
        <v>0.997</v>
      </c>
      <c r="T73" s="18">
        <v>0.998</v>
      </c>
      <c r="U73" s="18">
        <v>0.997</v>
      </c>
      <c r="V73" s="18">
        <v>0.998</v>
      </c>
    </row>
    <row r="74" spans="2:22" x14ac:dyDescent="0.25">
      <c r="B74" s="5" t="s">
        <v>18</v>
      </c>
      <c r="C74" s="18">
        <v>0.999</v>
      </c>
      <c r="D74" s="18">
        <v>0.999</v>
      </c>
      <c r="E74" s="18">
        <v>0.999</v>
      </c>
      <c r="F74" s="18">
        <v>0.999</v>
      </c>
      <c r="G74" s="18"/>
      <c r="H74" s="18">
        <v>0.999</v>
      </c>
      <c r="I74" s="18">
        <v>0.999</v>
      </c>
      <c r="J74" s="18">
        <v>0.999</v>
      </c>
      <c r="K74" s="19"/>
      <c r="L74" s="18"/>
      <c r="M74" s="18"/>
      <c r="N74" s="18"/>
      <c r="O74" s="20" t="s">
        <v>18</v>
      </c>
      <c r="P74" s="18">
        <v>0.98599999999999999</v>
      </c>
      <c r="Q74" s="18">
        <v>0.95099999999999996</v>
      </c>
      <c r="R74" s="18">
        <v>0.95099999999999996</v>
      </c>
      <c r="S74" s="18">
        <v>0.95099999999999996</v>
      </c>
      <c r="T74" s="18">
        <v>0.97099999999999997</v>
      </c>
      <c r="U74" s="18">
        <v>0.94299999999999995</v>
      </c>
      <c r="V74" s="18">
        <v>0.77500000000000002</v>
      </c>
    </row>
    <row r="75" spans="2:22" x14ac:dyDescent="0.25">
      <c r="B75" s="5" t="s">
        <v>19</v>
      </c>
      <c r="C75" s="18">
        <v>0.96099999999999997</v>
      </c>
      <c r="D75" s="18">
        <v>0.94199999999999995</v>
      </c>
      <c r="E75" s="18">
        <v>0.94199999999999995</v>
      </c>
      <c r="F75" s="18">
        <v>0.94199999999999995</v>
      </c>
      <c r="G75" s="18"/>
      <c r="H75" s="18">
        <v>0.95599999999999996</v>
      </c>
      <c r="I75" s="18">
        <v>0.91300000000000003</v>
      </c>
      <c r="J75" s="18">
        <v>0.96899999999999997</v>
      </c>
      <c r="K75" s="19"/>
      <c r="L75" s="18"/>
      <c r="M75" s="18"/>
      <c r="N75" s="18"/>
      <c r="O75" s="20" t="s">
        <v>19</v>
      </c>
      <c r="P75" s="18">
        <v>0.81699999999999995</v>
      </c>
      <c r="Q75" s="18">
        <v>0.36199999999999999</v>
      </c>
      <c r="R75" s="18">
        <v>0.36199999999999999</v>
      </c>
      <c r="S75" s="18">
        <v>0.36199999999999999</v>
      </c>
      <c r="T75" s="18">
        <v>0.628</v>
      </c>
      <c r="U75" s="18">
        <v>0.25600000000000001</v>
      </c>
      <c r="V75" s="18">
        <v>0.86599999999999999</v>
      </c>
    </row>
    <row r="76" spans="2:22" x14ac:dyDescent="0.25">
      <c r="B76" s="5" t="s">
        <v>136</v>
      </c>
      <c r="C76" s="20" t="s">
        <v>129</v>
      </c>
      <c r="D76" s="20" t="s">
        <v>130</v>
      </c>
      <c r="E76" s="20" t="s">
        <v>131</v>
      </c>
      <c r="F76" s="20" t="s">
        <v>66</v>
      </c>
      <c r="G76" s="20"/>
      <c r="H76" s="20" t="s">
        <v>132</v>
      </c>
      <c r="I76" s="20" t="s">
        <v>133</v>
      </c>
      <c r="J76" s="20" t="s">
        <v>134</v>
      </c>
      <c r="K76" s="19"/>
      <c r="L76" s="18"/>
      <c r="M76" s="18"/>
      <c r="N76" s="18"/>
      <c r="O76" s="20" t="s">
        <v>136</v>
      </c>
      <c r="P76" s="20" t="s">
        <v>129</v>
      </c>
      <c r="Q76" s="20" t="s">
        <v>130</v>
      </c>
      <c r="R76" s="20" t="s">
        <v>131</v>
      </c>
      <c r="S76" s="20" t="s">
        <v>66</v>
      </c>
      <c r="T76" s="20" t="s">
        <v>132</v>
      </c>
      <c r="U76" s="20" t="s">
        <v>133</v>
      </c>
      <c r="V76" s="20" t="s">
        <v>134</v>
      </c>
    </row>
    <row r="77" spans="2:22" x14ac:dyDescent="0.25">
      <c r="B77" s="5" t="s">
        <v>25</v>
      </c>
      <c r="C77" s="18">
        <v>0.76100000000000001</v>
      </c>
      <c r="D77" s="18">
        <v>0.64200000000000002</v>
      </c>
      <c r="E77" s="18">
        <v>0.64200000000000002</v>
      </c>
      <c r="F77" s="18">
        <v>0.64200000000000002</v>
      </c>
      <c r="G77" s="18"/>
      <c r="H77" s="18">
        <v>0.73199999999999998</v>
      </c>
      <c r="I77" s="18">
        <v>0.46400000000000002</v>
      </c>
      <c r="J77" s="18">
        <v>0.46800000000000003</v>
      </c>
      <c r="K77" s="19"/>
      <c r="L77" s="18"/>
      <c r="M77" s="18"/>
      <c r="N77" s="18"/>
      <c r="O77" s="20" t="s">
        <v>25</v>
      </c>
      <c r="P77" s="18">
        <v>0.83599999999999997</v>
      </c>
      <c r="Q77" s="18">
        <v>0.42799999999999999</v>
      </c>
      <c r="R77" s="18">
        <v>0.42799999999999999</v>
      </c>
      <c r="S77" s="18">
        <v>0.42799999999999999</v>
      </c>
      <c r="T77" s="18">
        <v>0.66600000000000004</v>
      </c>
      <c r="U77" s="18">
        <v>0.33300000000000002</v>
      </c>
      <c r="V77" s="18">
        <v>0.82399999999999995</v>
      </c>
    </row>
    <row r="78" spans="2:22" x14ac:dyDescent="0.25">
      <c r="B78" s="5" t="s">
        <v>16</v>
      </c>
      <c r="C78" s="18">
        <f>(0.287+0.556+0.73)/3</f>
        <v>0.52433333333333332</v>
      </c>
      <c r="D78" s="18">
        <v>0.28699999999999998</v>
      </c>
      <c r="E78" s="18">
        <v>0.28699999999999998</v>
      </c>
      <c r="F78" s="18">
        <v>0.28699999999999998</v>
      </c>
      <c r="G78" s="18"/>
      <c r="H78" s="18">
        <v>0.46500000000000002</v>
      </c>
      <c r="I78" s="18">
        <v>0.06</v>
      </c>
      <c r="J78" s="18">
        <v>0.54400000000000004</v>
      </c>
      <c r="K78" s="19"/>
      <c r="L78" s="18"/>
      <c r="M78" s="18"/>
      <c r="N78" s="18"/>
      <c r="O78" s="20" t="s">
        <v>16</v>
      </c>
      <c r="P78" s="18">
        <v>0.77300000000000002</v>
      </c>
      <c r="Q78" s="18">
        <v>0.20599999999999999</v>
      </c>
      <c r="R78" s="18">
        <v>0.20599999999999999</v>
      </c>
      <c r="S78" s="18">
        <v>0.20599999999999999</v>
      </c>
      <c r="T78" s="18">
        <v>0.53600000000000003</v>
      </c>
      <c r="U78" s="18">
        <v>7.2999999999999995E-2</v>
      </c>
      <c r="V78" s="18">
        <v>0.93400000000000005</v>
      </c>
    </row>
    <row r="79" spans="2:22" x14ac:dyDescent="0.25">
      <c r="B79" s="5" t="s">
        <v>26</v>
      </c>
      <c r="C79" s="18">
        <v>0.995</v>
      </c>
      <c r="D79" s="18">
        <v>0.995</v>
      </c>
      <c r="E79" s="18">
        <v>0.995</v>
      </c>
      <c r="F79" s="18">
        <v>0.995</v>
      </c>
      <c r="G79" s="18"/>
      <c r="H79" s="18">
        <v>0.997</v>
      </c>
      <c r="I79" s="18">
        <v>0.99099999999999999</v>
      </c>
      <c r="J79" s="21" t="s">
        <v>145</v>
      </c>
      <c r="K79" s="19"/>
      <c r="L79" s="18"/>
      <c r="M79" s="18"/>
      <c r="N79" s="18"/>
      <c r="O79" s="20" t="s">
        <v>26</v>
      </c>
      <c r="P79" s="18">
        <v>0.98299999999999998</v>
      </c>
      <c r="Q79" s="18">
        <v>0.97099999999999997</v>
      </c>
      <c r="R79" s="18">
        <v>0.98299999999999998</v>
      </c>
      <c r="S79" s="18">
        <v>0.97699999999999998</v>
      </c>
      <c r="T79" s="18">
        <v>0.28299999999999997</v>
      </c>
      <c r="U79" s="18">
        <v>0.94399999999999995</v>
      </c>
      <c r="V79" s="21" t="s">
        <v>145</v>
      </c>
    </row>
    <row r="80" spans="2:22" x14ac:dyDescent="0.25">
      <c r="B80" s="5" t="s">
        <v>17</v>
      </c>
      <c r="C80" s="18">
        <v>0.999</v>
      </c>
      <c r="D80" s="18">
        <v>0.999</v>
      </c>
      <c r="E80" s="18">
        <v>0.999</v>
      </c>
      <c r="F80" s="18">
        <v>0.999</v>
      </c>
      <c r="G80" s="18"/>
      <c r="H80" s="18">
        <v>0.999</v>
      </c>
      <c r="I80" s="18">
        <v>0.998</v>
      </c>
      <c r="J80" s="18">
        <v>0.999</v>
      </c>
      <c r="K80" s="19"/>
      <c r="L80" s="18"/>
      <c r="M80" s="18"/>
      <c r="N80" s="18"/>
      <c r="O80" s="20" t="s">
        <v>17</v>
      </c>
      <c r="P80" s="18">
        <v>0.88</v>
      </c>
      <c r="Q80" s="18">
        <v>0.57999999999999996</v>
      </c>
      <c r="R80" s="18">
        <v>0.57999999999999996</v>
      </c>
      <c r="S80" s="18">
        <v>0.57999999999999996</v>
      </c>
      <c r="T80" s="18">
        <v>0.755</v>
      </c>
      <c r="U80" s="18">
        <v>0.51</v>
      </c>
      <c r="V80" s="18">
        <v>0.48599999999999999</v>
      </c>
    </row>
    <row r="81" spans="2:22" x14ac:dyDescent="0.25">
      <c r="B81" s="5" t="s">
        <v>24</v>
      </c>
      <c r="C81" s="18">
        <v>0.998</v>
      </c>
      <c r="D81" s="18">
        <v>0.997</v>
      </c>
      <c r="E81" s="18">
        <v>0.997</v>
      </c>
      <c r="F81" s="18">
        <v>0.997</v>
      </c>
      <c r="G81" s="18"/>
      <c r="H81" s="18">
        <v>0.998</v>
      </c>
      <c r="I81" s="18">
        <v>0.996</v>
      </c>
      <c r="J81" s="18">
        <v>0.998</v>
      </c>
      <c r="K81" s="19"/>
      <c r="L81" s="18"/>
      <c r="M81" s="18"/>
      <c r="N81" s="18"/>
      <c r="O81" s="20" t="s">
        <v>24</v>
      </c>
      <c r="P81" s="18">
        <v>0.998</v>
      </c>
      <c r="Q81" s="18">
        <v>0.99399999999999999</v>
      </c>
      <c r="R81" s="18">
        <v>0.99399999999999999</v>
      </c>
      <c r="S81" s="18">
        <v>0.99399999999999999</v>
      </c>
      <c r="T81" s="18">
        <v>0.996</v>
      </c>
      <c r="U81" s="18">
        <v>0.99299999999999999</v>
      </c>
      <c r="V81" s="18">
        <v>0.996</v>
      </c>
    </row>
    <row r="82" spans="2:22" x14ac:dyDescent="0.25">
      <c r="B82" s="5" t="s">
        <v>18</v>
      </c>
      <c r="C82" s="18">
        <v>0.999</v>
      </c>
      <c r="D82" s="18">
        <v>0.999</v>
      </c>
      <c r="E82" s="18">
        <v>0.999</v>
      </c>
      <c r="F82" s="18">
        <v>0.999</v>
      </c>
      <c r="G82" s="18"/>
      <c r="H82" s="18">
        <v>0.999</v>
      </c>
      <c r="I82" s="18">
        <v>0.999</v>
      </c>
      <c r="J82" s="18">
        <v>0.999</v>
      </c>
      <c r="K82" s="19"/>
      <c r="L82" s="18"/>
      <c r="M82" s="18"/>
      <c r="N82" s="18"/>
      <c r="O82" s="20" t="s">
        <v>18</v>
      </c>
      <c r="P82" s="18">
        <v>0.98899999999999999</v>
      </c>
      <c r="Q82" s="18">
        <v>0.96299999999999997</v>
      </c>
      <c r="R82" s="18">
        <v>0.96299999999999997</v>
      </c>
      <c r="S82" s="18">
        <v>0.96299999999999997</v>
      </c>
      <c r="T82" s="18">
        <v>0.97799999999999998</v>
      </c>
      <c r="U82" s="18">
        <v>0.95699999999999996</v>
      </c>
      <c r="V82" s="18">
        <v>0.81899999999999995</v>
      </c>
    </row>
    <row r="83" spans="2:22" x14ac:dyDescent="0.25">
      <c r="B83" s="5" t="s">
        <v>19</v>
      </c>
      <c r="C83" s="18">
        <f>(0.91+0.867+0.957)/3</f>
        <v>0.91133333333333333</v>
      </c>
      <c r="D83" s="18">
        <v>0.86699999999999999</v>
      </c>
      <c r="E83" s="18">
        <v>0.86699999999999999</v>
      </c>
      <c r="F83" s="18">
        <v>0.86699999999999999</v>
      </c>
      <c r="G83" s="18"/>
      <c r="H83" s="18">
        <v>0.9</v>
      </c>
      <c r="I83" s="18">
        <v>0.80100000000000005</v>
      </c>
      <c r="J83" s="18">
        <v>0.91600000000000004</v>
      </c>
      <c r="K83" s="19"/>
      <c r="L83" s="18"/>
      <c r="M83" s="18"/>
      <c r="N83" s="18"/>
      <c r="O83" s="20" t="s">
        <v>19</v>
      </c>
      <c r="P83" s="18">
        <v>0.81299999999999994</v>
      </c>
      <c r="Q83" s="18">
        <v>0.34699999999999998</v>
      </c>
      <c r="R83" s="18">
        <v>0.34699999999999998</v>
      </c>
      <c r="S83" s="18">
        <v>0.34699999999999998</v>
      </c>
      <c r="T83" s="18">
        <v>0.61899999999999999</v>
      </c>
      <c r="U83" s="18">
        <v>0.23799999999999999</v>
      </c>
      <c r="V83" s="18">
        <v>0.86099999999999999</v>
      </c>
    </row>
    <row r="84" spans="2:22" x14ac:dyDescent="0.25">
      <c r="B84" s="5" t="s">
        <v>137</v>
      </c>
      <c r="C84" s="20" t="s">
        <v>129</v>
      </c>
      <c r="D84" s="20" t="s">
        <v>130</v>
      </c>
      <c r="E84" s="20" t="s">
        <v>131</v>
      </c>
      <c r="F84" s="20" t="s">
        <v>66</v>
      </c>
      <c r="G84" s="20"/>
      <c r="H84" s="20" t="s">
        <v>132</v>
      </c>
      <c r="I84" s="20" t="s">
        <v>133</v>
      </c>
      <c r="J84" s="20" t="s">
        <v>134</v>
      </c>
      <c r="K84" s="19"/>
      <c r="L84" s="18"/>
      <c r="M84" s="18"/>
      <c r="N84" s="18"/>
      <c r="O84" s="20" t="s">
        <v>137</v>
      </c>
      <c r="P84" s="20" t="s">
        <v>129</v>
      </c>
      <c r="Q84" s="20" t="s">
        <v>130</v>
      </c>
      <c r="R84" s="20" t="s">
        <v>131</v>
      </c>
      <c r="S84" s="20" t="s">
        <v>66</v>
      </c>
      <c r="T84" s="20" t="s">
        <v>132</v>
      </c>
      <c r="U84" s="20" t="s">
        <v>133</v>
      </c>
      <c r="V84" s="20" t="s">
        <v>134</v>
      </c>
    </row>
    <row r="85" spans="2:22" x14ac:dyDescent="0.25">
      <c r="B85" s="5" t="s">
        <v>25</v>
      </c>
      <c r="C85" s="18">
        <v>0.76300000000000001</v>
      </c>
      <c r="D85" s="18">
        <v>0.64400000000000002</v>
      </c>
      <c r="E85" s="18">
        <v>0.64400000000000002</v>
      </c>
      <c r="F85" s="18">
        <v>0.64400000000000002</v>
      </c>
      <c r="G85" s="18"/>
      <c r="H85" s="18">
        <v>0.73299999999999998</v>
      </c>
      <c r="I85" s="18">
        <v>0.46700000000000003</v>
      </c>
      <c r="J85" s="18">
        <v>0.61099999999999999</v>
      </c>
      <c r="K85" s="19"/>
      <c r="L85" s="18"/>
      <c r="M85" s="18"/>
      <c r="N85" s="18"/>
      <c r="O85" s="20" t="s">
        <v>25</v>
      </c>
      <c r="P85" s="18">
        <v>0.82299999999999995</v>
      </c>
      <c r="Q85" s="18">
        <v>0.38300000000000001</v>
      </c>
      <c r="R85" s="18">
        <v>0.38300000000000001</v>
      </c>
      <c r="S85" s="18">
        <v>0.38300000000000001</v>
      </c>
      <c r="T85" s="18">
        <v>0.64</v>
      </c>
      <c r="U85" s="18">
        <v>0.28100000000000003</v>
      </c>
      <c r="V85" s="18">
        <v>0.83599999999999997</v>
      </c>
    </row>
    <row r="86" spans="2:22" x14ac:dyDescent="0.25">
      <c r="B86" s="5" t="s">
        <v>16</v>
      </c>
      <c r="C86" s="18">
        <f>(0.287+0.556+0.73)/3</f>
        <v>0.52433333333333332</v>
      </c>
      <c r="D86" s="18">
        <v>0.28699999999999998</v>
      </c>
      <c r="E86" s="18">
        <v>0.28699999999999998</v>
      </c>
      <c r="F86" s="18">
        <v>0.28699999999999998</v>
      </c>
      <c r="G86" s="18"/>
      <c r="H86" s="18">
        <v>0.46500000000000002</v>
      </c>
      <c r="I86" s="18">
        <v>6.8000000000000005E-2</v>
      </c>
      <c r="J86" s="18">
        <v>0.53</v>
      </c>
      <c r="K86" s="19"/>
      <c r="L86" s="18"/>
      <c r="M86" s="18"/>
      <c r="N86" s="18"/>
      <c r="O86" s="20" t="s">
        <v>16</v>
      </c>
      <c r="P86" s="18">
        <v>0.71399999999999997</v>
      </c>
      <c r="Q86" s="18">
        <v>1E-3</v>
      </c>
      <c r="R86" s="18">
        <v>1E-3</v>
      </c>
      <c r="S86" s="18">
        <v>1E-3</v>
      </c>
      <c r="T86" s="18">
        <v>0.41699999999999998</v>
      </c>
      <c r="U86" s="18">
        <v>1.6400000000000001E-2</v>
      </c>
      <c r="V86" s="18">
        <v>0.871</v>
      </c>
    </row>
    <row r="87" spans="2:22" x14ac:dyDescent="0.25">
      <c r="B87" s="5" t="s">
        <v>26</v>
      </c>
      <c r="C87" s="18">
        <v>0.96699999999999997</v>
      </c>
      <c r="D87" s="18">
        <v>0.97</v>
      </c>
      <c r="E87" s="18">
        <v>0.96699999999999997</v>
      </c>
      <c r="F87" s="18">
        <v>0.96699999999999997</v>
      </c>
      <c r="G87" s="18"/>
      <c r="H87" s="18">
        <v>0.98199999999999998</v>
      </c>
      <c r="I87" s="18">
        <v>0.94</v>
      </c>
      <c r="J87" s="21" t="s">
        <v>145</v>
      </c>
      <c r="K87" s="19"/>
      <c r="L87" s="18"/>
      <c r="M87" s="18"/>
      <c r="N87" s="18"/>
      <c r="O87" s="20" t="s">
        <v>26</v>
      </c>
      <c r="P87" s="18">
        <v>0.94</v>
      </c>
      <c r="Q87" s="18">
        <v>0.93899999999999995</v>
      </c>
      <c r="R87" s="18">
        <v>0.94</v>
      </c>
      <c r="S87" s="18">
        <v>0.94</v>
      </c>
      <c r="T87" s="18">
        <v>0.40899999999999997</v>
      </c>
      <c r="U87" s="18">
        <v>0.86299999999999999</v>
      </c>
      <c r="V87" s="21" t="s">
        <v>145</v>
      </c>
    </row>
    <row r="88" spans="2:22" x14ac:dyDescent="0.25">
      <c r="B88" s="5" t="s">
        <v>17</v>
      </c>
      <c r="C88" s="18">
        <v>0.98799999999999999</v>
      </c>
      <c r="D88" s="18">
        <v>0.98299999999999998</v>
      </c>
      <c r="E88" s="18">
        <v>0.98299999999999998</v>
      </c>
      <c r="F88" s="18">
        <v>0.98299999999999998</v>
      </c>
      <c r="G88" s="18"/>
      <c r="H88" s="18">
        <v>0.98699999999999999</v>
      </c>
      <c r="I88" s="18">
        <v>0.97499999999999998</v>
      </c>
      <c r="J88" s="18">
        <v>0.99099999999999999</v>
      </c>
      <c r="K88" s="19"/>
      <c r="L88" s="18"/>
      <c r="M88" s="18"/>
      <c r="N88" s="18"/>
      <c r="O88" s="20" t="s">
        <v>17</v>
      </c>
      <c r="P88" s="18">
        <v>0.83699999999999997</v>
      </c>
      <c r="Q88" s="18">
        <v>0.43</v>
      </c>
      <c r="R88" s="18">
        <v>0.43</v>
      </c>
      <c r="S88" s="18">
        <v>0.43</v>
      </c>
      <c r="T88" s="18">
        <v>0.66700000000000004</v>
      </c>
      <c r="U88" s="18">
        <v>0.33500000000000002</v>
      </c>
      <c r="V88" s="18">
        <v>0.42399999999999999</v>
      </c>
    </row>
    <row r="89" spans="2:22" x14ac:dyDescent="0.25">
      <c r="B89" s="5" t="s">
        <v>24</v>
      </c>
      <c r="C89" s="18">
        <f>(0.99+0.983+0.998)/3</f>
        <v>0.9903333333333334</v>
      </c>
      <c r="D89" s="18">
        <v>0.98299999999999998</v>
      </c>
      <c r="E89" s="18">
        <v>0.98299999999999998</v>
      </c>
      <c r="F89" s="18">
        <v>0.98299999999999998</v>
      </c>
      <c r="G89" s="18"/>
      <c r="H89" s="18">
        <v>0.98699999999999999</v>
      </c>
      <c r="I89" s="18">
        <v>0.97499999999999998</v>
      </c>
      <c r="J89" s="18">
        <v>0.99</v>
      </c>
      <c r="K89" s="19"/>
      <c r="L89" s="18"/>
      <c r="M89" s="18"/>
      <c r="N89" s="18"/>
      <c r="O89" s="20" t="s">
        <v>24</v>
      </c>
      <c r="P89" s="22">
        <v>0.997</v>
      </c>
      <c r="Q89" s="22">
        <v>0.99199999999999999</v>
      </c>
      <c r="R89" s="22">
        <v>0.99199999999999999</v>
      </c>
      <c r="S89" s="22">
        <v>0.99199999999999999</v>
      </c>
      <c r="T89" s="22">
        <v>0.995</v>
      </c>
      <c r="U89" s="22">
        <v>0.99099999999999999</v>
      </c>
      <c r="V89" s="22">
        <v>0.995</v>
      </c>
    </row>
    <row r="90" spans="2:22" x14ac:dyDescent="0.25">
      <c r="B90" s="5" t="s">
        <v>18</v>
      </c>
      <c r="C90" s="18">
        <v>0.999</v>
      </c>
      <c r="D90" s="18">
        <v>0.999</v>
      </c>
      <c r="E90" s="18">
        <v>0.999</v>
      </c>
      <c r="F90" s="18">
        <v>0.999</v>
      </c>
      <c r="G90" s="18"/>
      <c r="H90" s="18">
        <v>0.999</v>
      </c>
      <c r="I90" s="18">
        <v>0.999</v>
      </c>
      <c r="J90" s="18">
        <v>0.999</v>
      </c>
      <c r="K90" s="19"/>
      <c r="L90" s="18"/>
      <c r="M90" s="18"/>
      <c r="N90" s="18"/>
      <c r="O90" s="20" t="s">
        <v>18</v>
      </c>
      <c r="P90" s="22">
        <v>0.83699999999999997</v>
      </c>
      <c r="Q90" s="22">
        <v>0.43</v>
      </c>
      <c r="R90" s="22">
        <v>0.43</v>
      </c>
      <c r="S90" s="22">
        <v>0.43</v>
      </c>
      <c r="T90" s="22">
        <v>0.66700000000000004</v>
      </c>
      <c r="U90" s="22">
        <v>0.33500000000000002</v>
      </c>
      <c r="V90" s="22">
        <v>0.60699999999999998</v>
      </c>
    </row>
    <row r="91" spans="2:22" x14ac:dyDescent="0.25">
      <c r="B91" s="5" t="s">
        <v>19</v>
      </c>
      <c r="C91" s="18">
        <f>(0.905+0.767+0.861)/3</f>
        <v>0.84433333333333349</v>
      </c>
      <c r="D91" s="18">
        <v>0.76700000000000002</v>
      </c>
      <c r="E91" s="18">
        <v>0.76700000000000002</v>
      </c>
      <c r="F91" s="18">
        <v>0.76700000000000002</v>
      </c>
      <c r="G91" s="18"/>
      <c r="H91" s="18">
        <v>0.82499999999999996</v>
      </c>
      <c r="I91" s="18">
        <v>0.65100000000000002</v>
      </c>
      <c r="J91" s="18">
        <v>0.86499999999999999</v>
      </c>
      <c r="K91" s="19"/>
      <c r="L91" s="18"/>
      <c r="M91" s="18"/>
      <c r="N91" s="18"/>
      <c r="O91" s="20" t="s">
        <v>19</v>
      </c>
      <c r="P91" s="18">
        <v>0.83899999999999997</v>
      </c>
      <c r="Q91" s="18">
        <v>0.438</v>
      </c>
      <c r="R91" s="18">
        <v>0.438</v>
      </c>
      <c r="S91" s="18">
        <v>0.438</v>
      </c>
      <c r="T91" s="18">
        <v>0.67200000000000004</v>
      </c>
      <c r="U91" s="18">
        <v>0.34399999999999997</v>
      </c>
      <c r="V91" s="18">
        <v>0.73699999999999999</v>
      </c>
    </row>
    <row r="93" spans="2:22" s="3" customFormat="1" x14ac:dyDescent="0.25"/>
    <row r="100" spans="2:24" x14ac:dyDescent="0.25">
      <c r="O100" s="35" t="s">
        <v>146</v>
      </c>
      <c r="P100" s="35"/>
      <c r="Q100" s="35"/>
      <c r="R100" s="35"/>
      <c r="S100" s="35"/>
      <c r="T100" s="35" t="s">
        <v>147</v>
      </c>
      <c r="U100" s="35"/>
      <c r="V100" s="35"/>
      <c r="W100" s="35"/>
      <c r="X100" s="35"/>
    </row>
    <row r="101" spans="2:24" x14ac:dyDescent="0.25">
      <c r="B101" s="25" t="s">
        <v>138</v>
      </c>
      <c r="C101" s="33" t="s">
        <v>148</v>
      </c>
      <c r="D101" s="33"/>
      <c r="E101" s="33"/>
      <c r="F101" s="33"/>
      <c r="G101" s="26"/>
      <c r="H101" s="25" t="s">
        <v>139</v>
      </c>
      <c r="I101" s="33" t="s">
        <v>150</v>
      </c>
      <c r="J101" s="33"/>
      <c r="K101" s="33"/>
      <c r="L101" s="33"/>
      <c r="M101" s="5"/>
      <c r="N101" s="5"/>
      <c r="O101" s="23"/>
      <c r="P101" s="23" t="s">
        <v>129</v>
      </c>
      <c r="Q101" s="23" t="s">
        <v>130</v>
      </c>
      <c r="R101" s="23" t="s">
        <v>142</v>
      </c>
      <c r="S101" s="23" t="s">
        <v>66</v>
      </c>
      <c r="T101" s="23"/>
      <c r="U101" s="23" t="s">
        <v>129</v>
      </c>
      <c r="V101" s="23" t="s">
        <v>130</v>
      </c>
      <c r="W101" s="23" t="s">
        <v>142</v>
      </c>
      <c r="X101" s="23" t="s">
        <v>66</v>
      </c>
    </row>
    <row r="102" spans="2:24" x14ac:dyDescent="0.25">
      <c r="B102" s="25" t="s">
        <v>135</v>
      </c>
      <c r="C102" s="25" t="s">
        <v>129</v>
      </c>
      <c r="D102" s="25" t="s">
        <v>130</v>
      </c>
      <c r="E102" s="25" t="s">
        <v>131</v>
      </c>
      <c r="F102" s="25" t="s">
        <v>66</v>
      </c>
      <c r="G102" s="25"/>
      <c r="H102" s="25" t="s">
        <v>135</v>
      </c>
      <c r="I102" s="25" t="s">
        <v>129</v>
      </c>
      <c r="J102" s="25" t="s">
        <v>130</v>
      </c>
      <c r="K102" s="25" t="s">
        <v>131</v>
      </c>
      <c r="L102" s="25" t="s">
        <v>66</v>
      </c>
      <c r="M102" s="5"/>
      <c r="N102" s="5"/>
      <c r="O102" s="23" t="s">
        <v>25</v>
      </c>
      <c r="P102" s="24">
        <v>0.76119162229826298</v>
      </c>
      <c r="Q102" s="24">
        <v>0.62676092026395003</v>
      </c>
      <c r="R102" s="24">
        <v>0.76119162229826298</v>
      </c>
      <c r="S102" s="24">
        <v>0.68224126844697297</v>
      </c>
      <c r="T102" s="23" t="s">
        <v>25</v>
      </c>
      <c r="U102" s="24">
        <v>0.94289191524899596</v>
      </c>
      <c r="V102" s="24">
        <v>0.91343673179623797</v>
      </c>
      <c r="W102" s="24">
        <v>0.94289191524899596</v>
      </c>
      <c r="X102" s="24">
        <v>0.92476462969217899</v>
      </c>
    </row>
    <row r="103" spans="2:24" x14ac:dyDescent="0.25">
      <c r="B103" s="25" t="s">
        <v>25</v>
      </c>
      <c r="C103" s="24">
        <v>0.76500000000000001</v>
      </c>
      <c r="D103" s="24">
        <v>0.64800000000000002</v>
      </c>
      <c r="E103" s="24">
        <v>0.64800000000000002</v>
      </c>
      <c r="F103" s="24">
        <v>0.64800000000000002</v>
      </c>
      <c r="G103" s="24" t="str">
        <f>_xlfn.CONCAT("&amp;", C103," &amp; ",D103," &amp; ",E103," &amp; ",F103," &amp; ")</f>
        <v xml:space="preserve">&amp;0.765 &amp; 0.648 &amp; 0.648 &amp; 0.648 &amp; </v>
      </c>
      <c r="H103" s="27" t="s">
        <v>25</v>
      </c>
      <c r="I103" s="24">
        <v>0.82499999999999996</v>
      </c>
      <c r="J103" s="24">
        <v>0.39</v>
      </c>
      <c r="K103" s="24">
        <v>0.39</v>
      </c>
      <c r="L103" s="24">
        <v>0.39</v>
      </c>
      <c r="M103" s="24" t="str">
        <f>_xlfn.CONCAT(I103," &amp; ",J103," &amp; ",K103," &amp; ",L103)</f>
        <v>0.825 &amp; 0.39 &amp; 0.39 &amp; 0.39</v>
      </c>
      <c r="N103" s="18"/>
      <c r="O103" s="23" t="s">
        <v>16</v>
      </c>
      <c r="P103" s="24">
        <v>0.95199555150563997</v>
      </c>
      <c r="Q103" s="24">
        <v>0.96017826698707898</v>
      </c>
      <c r="R103" s="24">
        <v>0.95199555150563997</v>
      </c>
      <c r="S103" s="24">
        <v>0.95329864371779305</v>
      </c>
      <c r="T103" s="23" t="s">
        <v>16</v>
      </c>
      <c r="U103" s="24">
        <v>0.96316937242548994</v>
      </c>
      <c r="V103" s="24">
        <v>0.96470399584782796</v>
      </c>
      <c r="W103" s="24">
        <v>0.96316937242548994</v>
      </c>
      <c r="X103" s="24">
        <v>0.96263916146683504</v>
      </c>
    </row>
    <row r="104" spans="2:24" x14ac:dyDescent="0.25">
      <c r="B104" s="25" t="s">
        <v>16</v>
      </c>
      <c r="C104" s="24">
        <v>0.52400000000000002</v>
      </c>
      <c r="D104" s="24">
        <v>0.28699999999999998</v>
      </c>
      <c r="E104" s="24">
        <v>0.28699999999999998</v>
      </c>
      <c r="F104" s="24">
        <v>0.28699999999999998</v>
      </c>
      <c r="G104" s="24" t="str">
        <f t="shared" ref="G104:G127" si="0">_xlfn.CONCAT("&amp;", C104," &amp; ",D104," &amp; ",E104," &amp; ",F104," &amp; ")</f>
        <v xml:space="preserve">&amp;0.524 &amp; 0.287 &amp; 0.287 &amp; 0.287 &amp; </v>
      </c>
      <c r="H104" s="27" t="s">
        <v>16</v>
      </c>
      <c r="I104" s="24">
        <v>0.71799999999999997</v>
      </c>
      <c r="J104" s="24">
        <v>1.4E-2</v>
      </c>
      <c r="K104" s="24">
        <v>1.4E-2</v>
      </c>
      <c r="L104" s="24">
        <v>1.4E-2</v>
      </c>
      <c r="M104" s="24" t="str">
        <f t="shared" ref="M104:M150" si="1">_xlfn.CONCAT(I104," &amp; ",J104," &amp; ",K104," &amp; ",L104)</f>
        <v>0.718 &amp; 0.014 &amp; 0.014 &amp; 0.014</v>
      </c>
      <c r="N104" s="18"/>
      <c r="O104" s="23" t="s">
        <v>26</v>
      </c>
      <c r="P104" s="24">
        <v>0.99954086980199597</v>
      </c>
      <c r="Q104" s="24">
        <v>0.99954119941081798</v>
      </c>
      <c r="R104" s="24">
        <v>0.99954086980199597</v>
      </c>
      <c r="S104" s="24">
        <v>0.99954094250109904</v>
      </c>
      <c r="T104" s="23" t="s">
        <v>26</v>
      </c>
      <c r="U104" s="24">
        <v>0.98758079252817099</v>
      </c>
      <c r="V104" s="24">
        <v>0.98785294701452797</v>
      </c>
      <c r="W104" s="24">
        <v>0.98758079252817099</v>
      </c>
      <c r="X104" s="24">
        <v>0.98728023332947201</v>
      </c>
    </row>
    <row r="105" spans="2:24" x14ac:dyDescent="0.25">
      <c r="B105" s="25" t="s">
        <v>26</v>
      </c>
      <c r="C105" s="24">
        <v>0.999</v>
      </c>
      <c r="D105" s="24">
        <v>0.999</v>
      </c>
      <c r="E105" s="24">
        <v>0.999</v>
      </c>
      <c r="F105" s="24">
        <v>0.999</v>
      </c>
      <c r="G105" s="24" t="str">
        <f t="shared" si="0"/>
        <v xml:space="preserve">&amp;0.999 &amp; 0.999 &amp; 0.999 &amp; 0.999 &amp; </v>
      </c>
      <c r="H105" s="27" t="s">
        <v>26</v>
      </c>
      <c r="I105" s="24">
        <v>0.98399999999999999</v>
      </c>
      <c r="J105" s="24">
        <v>0.98399999999999999</v>
      </c>
      <c r="K105" s="24">
        <v>0.98399999999999999</v>
      </c>
      <c r="L105" s="24">
        <v>0.98399999999999999</v>
      </c>
      <c r="M105" s="24" t="str">
        <f t="shared" si="1"/>
        <v>0.984 &amp; 0.984 &amp; 0.984 &amp; 0.984</v>
      </c>
      <c r="N105" s="18"/>
      <c r="O105" s="23" t="s">
        <v>17</v>
      </c>
      <c r="P105" s="24">
        <v>0.99593812212419297</v>
      </c>
      <c r="Q105" s="24">
        <v>0.99598491005356204</v>
      </c>
      <c r="R105" s="24">
        <v>0.99593812212419297</v>
      </c>
      <c r="S105" s="24">
        <v>0.99594377188971395</v>
      </c>
      <c r="T105" s="23" t="s">
        <v>17</v>
      </c>
      <c r="U105" s="24">
        <v>0.99572122131513596</v>
      </c>
      <c r="V105" s="24">
        <v>0.99487069645350501</v>
      </c>
      <c r="W105" s="24">
        <v>0.99572122131513596</v>
      </c>
      <c r="X105" s="24">
        <v>0.99490505450855804</v>
      </c>
    </row>
    <row r="106" spans="2:24" x14ac:dyDescent="0.25">
      <c r="B106" s="25" t="s">
        <v>17</v>
      </c>
      <c r="C106" s="24">
        <v>0.999</v>
      </c>
      <c r="D106" s="24">
        <v>0.999</v>
      </c>
      <c r="E106" s="24">
        <v>0.999</v>
      </c>
      <c r="F106" s="24">
        <v>0.999</v>
      </c>
      <c r="G106" s="24" t="str">
        <f t="shared" si="0"/>
        <v xml:space="preserve">&amp;0.999 &amp; 0.999 &amp; 0.999 &amp; 0.999 &amp; </v>
      </c>
      <c r="H106" s="27" t="s">
        <v>17</v>
      </c>
      <c r="I106" s="24">
        <v>0.755</v>
      </c>
      <c r="J106" s="24">
        <v>0.14199999999999999</v>
      </c>
      <c r="K106" s="24">
        <v>0.14199999999999999</v>
      </c>
      <c r="L106" s="24">
        <v>0.14199999999999999</v>
      </c>
      <c r="M106" s="24" t="str">
        <f t="shared" si="1"/>
        <v>0.755 &amp; 0.142 &amp; 0.142 &amp; 0.142</v>
      </c>
      <c r="N106" s="18"/>
      <c r="O106" s="23" t="s">
        <v>24</v>
      </c>
      <c r="P106" s="24">
        <v>0.42199999999999999</v>
      </c>
      <c r="Q106" s="24">
        <v>0.13300000000000001</v>
      </c>
      <c r="R106" s="24">
        <v>0.13300000000000001</v>
      </c>
      <c r="S106" s="24">
        <v>0.13300000000000001</v>
      </c>
      <c r="T106" s="23" t="s">
        <v>24</v>
      </c>
      <c r="U106" s="24">
        <v>0.96199999999999997</v>
      </c>
      <c r="V106" s="24">
        <v>0.86699999999999999</v>
      </c>
      <c r="W106" s="24">
        <v>0.86699999999999999</v>
      </c>
      <c r="X106" s="24">
        <v>0.86699999999999999</v>
      </c>
    </row>
    <row r="107" spans="2:24" x14ac:dyDescent="0.25">
      <c r="B107" s="25" t="s">
        <v>24</v>
      </c>
      <c r="C107" s="24">
        <v>0.9986666666666667</v>
      </c>
      <c r="D107" s="24">
        <v>0.998</v>
      </c>
      <c r="E107" s="24">
        <v>0.998</v>
      </c>
      <c r="F107" s="24">
        <v>0.998</v>
      </c>
      <c r="G107" s="24" t="str">
        <f t="shared" si="0"/>
        <v xml:space="preserve">&amp;0.998666666666667 &amp; 0.998 &amp; 0.998 &amp; 0.998 &amp; </v>
      </c>
      <c r="H107" s="27" t="s">
        <v>24</v>
      </c>
      <c r="I107" s="24">
        <v>0.998</v>
      </c>
      <c r="J107" s="24">
        <v>0.99399999999999999</v>
      </c>
      <c r="K107" s="24">
        <v>0.99399999999999999</v>
      </c>
      <c r="L107" s="24">
        <v>0.99399999999999999</v>
      </c>
      <c r="M107" s="24" t="str">
        <f t="shared" si="1"/>
        <v>0.998 &amp; 0.994 &amp; 0.994 &amp; 0.994</v>
      </c>
      <c r="N107" s="18"/>
      <c r="O107" s="23" t="s">
        <v>18</v>
      </c>
      <c r="P107" s="24">
        <v>0.99994709458636999</v>
      </c>
      <c r="Q107" s="24">
        <v>0.99994709460612297</v>
      </c>
      <c r="R107" s="24">
        <v>0.99994709458636999</v>
      </c>
      <c r="S107" s="24">
        <v>0.99994709431670203</v>
      </c>
      <c r="T107" s="23" t="s">
        <v>18</v>
      </c>
      <c r="U107" s="24">
        <v>0.96543607415567401</v>
      </c>
      <c r="V107" s="24">
        <v>0.98171991291226401</v>
      </c>
      <c r="W107" s="24">
        <v>0.96543607415567401</v>
      </c>
      <c r="X107" s="24">
        <v>0.97321181458835204</v>
      </c>
    </row>
    <row r="108" spans="2:24" x14ac:dyDescent="0.25">
      <c r="B108" s="25" t="s">
        <v>18</v>
      </c>
      <c r="C108" s="24">
        <v>0.999</v>
      </c>
      <c r="D108" s="24">
        <v>0.999</v>
      </c>
      <c r="E108" s="24">
        <v>0.999</v>
      </c>
      <c r="F108" s="24">
        <v>0.999</v>
      </c>
      <c r="G108" s="24" t="str">
        <f t="shared" si="0"/>
        <v xml:space="preserve">&amp;0.999 &amp; 0.999 &amp; 0.999 &amp; 0.999 &amp; </v>
      </c>
      <c r="H108" s="27" t="s">
        <v>18</v>
      </c>
      <c r="I108" s="24">
        <v>0.995</v>
      </c>
      <c r="J108" s="24">
        <v>0.98299999999999998</v>
      </c>
      <c r="K108" s="24">
        <v>0.98299999999999998</v>
      </c>
      <c r="L108" s="24">
        <v>0.98299999999999998</v>
      </c>
      <c r="M108" s="24" t="str">
        <f t="shared" si="1"/>
        <v>0.995 &amp; 0.983 &amp; 0.983 &amp; 0.983</v>
      </c>
      <c r="N108" s="18"/>
      <c r="O108" s="23" t="s">
        <v>19</v>
      </c>
      <c r="P108" s="24">
        <v>0.95424957516141196</v>
      </c>
      <c r="Q108" s="24">
        <v>0.95255159416845403</v>
      </c>
      <c r="R108" s="24">
        <v>0.95424957516141196</v>
      </c>
      <c r="S108" s="24">
        <v>0.95147857889101195</v>
      </c>
      <c r="T108" s="23" t="s">
        <v>19</v>
      </c>
      <c r="U108" s="24">
        <v>0.96799999999999997</v>
      </c>
      <c r="V108" s="24">
        <v>0.89100000000000001</v>
      </c>
      <c r="W108" s="24">
        <v>0.89100000000000001</v>
      </c>
      <c r="X108" s="24">
        <v>0.89100000000000001</v>
      </c>
    </row>
    <row r="109" spans="2:24" x14ac:dyDescent="0.25">
      <c r="B109" s="25" t="s">
        <v>19</v>
      </c>
      <c r="C109" s="24">
        <v>0.95</v>
      </c>
      <c r="D109" s="24">
        <v>0.95</v>
      </c>
      <c r="E109" s="24">
        <v>0.95</v>
      </c>
      <c r="F109" s="24">
        <v>0.95</v>
      </c>
      <c r="G109" s="24" t="str">
        <f t="shared" si="0"/>
        <v xml:space="preserve">&amp;0.95 &amp; 0.95 &amp; 0.95 &amp; 0.95 &amp; </v>
      </c>
      <c r="H109" s="27" t="s">
        <v>19</v>
      </c>
      <c r="I109" s="24">
        <v>0.83399999999999996</v>
      </c>
      <c r="J109" s="24">
        <v>0.42099999999999999</v>
      </c>
      <c r="K109" s="24">
        <v>0.42099999999999999</v>
      </c>
      <c r="L109" s="24">
        <v>0.42099999999999999</v>
      </c>
      <c r="M109" s="24" t="str">
        <f t="shared" si="1"/>
        <v>0.834 &amp; 0.421 &amp; 0.421 &amp; 0.421</v>
      </c>
      <c r="N109" s="18"/>
      <c r="O109" s="24"/>
      <c r="P109" s="23"/>
      <c r="Q109" s="23"/>
      <c r="R109" s="23"/>
      <c r="S109" s="23"/>
      <c r="T109" s="23"/>
      <c r="U109" s="23"/>
      <c r="V109" s="23"/>
      <c r="W109" s="23"/>
      <c r="X109" s="23"/>
    </row>
    <row r="110" spans="2:24" x14ac:dyDescent="0.25">
      <c r="B110" s="25" t="s">
        <v>136</v>
      </c>
      <c r="C110" s="27" t="s">
        <v>129</v>
      </c>
      <c r="D110" s="27" t="s">
        <v>130</v>
      </c>
      <c r="E110" s="27" t="s">
        <v>131</v>
      </c>
      <c r="F110" s="27" t="s">
        <v>66</v>
      </c>
      <c r="G110" s="24" t="str">
        <f t="shared" si="0"/>
        <v xml:space="preserve">&amp;Acc &amp; Prec &amp; Rec &amp; F1 &amp; </v>
      </c>
      <c r="H110" s="27" t="s">
        <v>136</v>
      </c>
      <c r="I110" s="27" t="s">
        <v>129</v>
      </c>
      <c r="J110" s="27" t="s">
        <v>130</v>
      </c>
      <c r="K110" s="27" t="s">
        <v>131</v>
      </c>
      <c r="L110" s="27" t="s">
        <v>66</v>
      </c>
      <c r="M110" s="24" t="str">
        <f t="shared" si="1"/>
        <v>Acc &amp; Prec &amp; Rec &amp; F1</v>
      </c>
      <c r="N110" s="20"/>
      <c r="O110" s="20"/>
    </row>
    <row r="111" spans="2:24" x14ac:dyDescent="0.25">
      <c r="B111" s="25" t="s">
        <v>25</v>
      </c>
      <c r="C111" s="24">
        <v>0.71899999999999997</v>
      </c>
      <c r="D111" s="24">
        <v>0.57799999999999996</v>
      </c>
      <c r="E111" s="24">
        <v>0.57799999999999996</v>
      </c>
      <c r="F111" s="24">
        <v>0.57799999999999996</v>
      </c>
      <c r="G111" s="24" t="str">
        <f t="shared" si="0"/>
        <v xml:space="preserve">&amp;0.719 &amp; 0.578 &amp; 0.578 &amp; 0.578 &amp; </v>
      </c>
      <c r="H111" s="27" t="s">
        <v>25</v>
      </c>
      <c r="I111" s="24">
        <v>0.78700000000000003</v>
      </c>
      <c r="J111" s="24">
        <v>0.254</v>
      </c>
      <c r="K111" s="24">
        <v>0.254</v>
      </c>
      <c r="L111" s="24">
        <v>0.254</v>
      </c>
      <c r="M111" s="24" t="str">
        <f t="shared" si="1"/>
        <v>0.787 &amp; 0.254 &amp; 0.254 &amp; 0.254</v>
      </c>
      <c r="N111" s="18"/>
      <c r="O111" s="18"/>
    </row>
    <row r="112" spans="2:24" x14ac:dyDescent="0.25">
      <c r="B112" s="25" t="s">
        <v>16</v>
      </c>
      <c r="C112" s="24">
        <v>0.52400000000000002</v>
      </c>
      <c r="D112" s="24">
        <v>0.28699999999999998</v>
      </c>
      <c r="E112" s="24">
        <v>0.28699999999999998</v>
      </c>
      <c r="F112" s="24">
        <v>0.28699999999999998</v>
      </c>
      <c r="G112" s="24" t="str">
        <f t="shared" si="0"/>
        <v xml:space="preserve">&amp;0.524 &amp; 0.287 &amp; 0.287 &amp; 0.287 &amp; </v>
      </c>
      <c r="H112" s="27" t="s">
        <v>16</v>
      </c>
      <c r="I112" s="24">
        <v>0.84199999999999997</v>
      </c>
      <c r="J112" s="24">
        <v>0.45</v>
      </c>
      <c r="K112" s="24">
        <v>0.45</v>
      </c>
      <c r="L112" s="24">
        <v>0.45</v>
      </c>
      <c r="M112" s="24" t="str">
        <f t="shared" si="1"/>
        <v>0.842 &amp; 0.45 &amp; 0.45 &amp; 0.45</v>
      </c>
      <c r="N112" s="18"/>
      <c r="O112" s="18"/>
    </row>
    <row r="113" spans="2:15" x14ac:dyDescent="0.25">
      <c r="B113" s="25" t="s">
        <v>26</v>
      </c>
      <c r="C113" s="24">
        <v>0.99399999999999999</v>
      </c>
      <c r="D113" s="24">
        <v>0.99399999999999999</v>
      </c>
      <c r="E113" s="24">
        <v>0.99399999999999999</v>
      </c>
      <c r="F113" s="24">
        <v>0.99399999999999999</v>
      </c>
      <c r="G113" s="24" t="str">
        <f>_xlfn.CONCAT("&amp;", C113," &amp; ",D113," &amp; ",E113," &amp; ",F113," &amp; ")</f>
        <v xml:space="preserve">&amp;0.994 &amp; 0.994 &amp; 0.994 &amp; 0.994 &amp; </v>
      </c>
      <c r="H113" s="27" t="s">
        <v>26</v>
      </c>
      <c r="I113" s="24">
        <v>0.95799999999999996</v>
      </c>
      <c r="J113" s="24">
        <v>0.95699999999999996</v>
      </c>
      <c r="K113" s="24">
        <v>0.95799999999999996</v>
      </c>
      <c r="L113" s="24">
        <v>0.95699999999999996</v>
      </c>
      <c r="M113" s="24" t="str">
        <f t="shared" si="1"/>
        <v>0.958 &amp; 0.957 &amp; 0.958 &amp; 0.957</v>
      </c>
      <c r="N113" s="18"/>
      <c r="O113" s="21"/>
    </row>
    <row r="114" spans="2:15" x14ac:dyDescent="0.25">
      <c r="B114" s="25" t="s">
        <v>17</v>
      </c>
      <c r="C114" s="24">
        <v>0.999</v>
      </c>
      <c r="D114" s="24">
        <v>0.999</v>
      </c>
      <c r="E114" s="24">
        <v>0.999</v>
      </c>
      <c r="F114" s="24">
        <v>0.999</v>
      </c>
      <c r="G114" s="24" t="str">
        <f t="shared" si="0"/>
        <v xml:space="preserve">&amp;0.999 &amp; 0.999 &amp; 0.999 &amp; 0.999 &amp; </v>
      </c>
      <c r="H114" s="27" t="s">
        <v>17</v>
      </c>
      <c r="I114" s="24">
        <v>0.84699999999999998</v>
      </c>
      <c r="J114" s="24">
        <v>0.46500000000000002</v>
      </c>
      <c r="K114" s="24">
        <v>0.46500000000000002</v>
      </c>
      <c r="L114" s="24">
        <v>0.46500000000000002</v>
      </c>
      <c r="M114" s="24" t="str">
        <f t="shared" si="1"/>
        <v>0.847 &amp; 0.465 &amp; 0.465 &amp; 0.465</v>
      </c>
      <c r="N114" s="18"/>
      <c r="O114" s="18"/>
    </row>
    <row r="115" spans="2:15" x14ac:dyDescent="0.25">
      <c r="B115" s="25" t="s">
        <v>24</v>
      </c>
      <c r="C115" s="24">
        <v>0.9956666666666667</v>
      </c>
      <c r="D115" s="24">
        <v>0.99399999999999999</v>
      </c>
      <c r="E115" s="24">
        <v>0.99399999999999999</v>
      </c>
      <c r="F115" s="24">
        <v>0.99399999999999999</v>
      </c>
      <c r="G115" s="24" t="str">
        <f t="shared" si="0"/>
        <v xml:space="preserve">&amp;0.995666666666667 &amp; 0.994 &amp; 0.994 &amp; 0.994 &amp; </v>
      </c>
      <c r="H115" s="27" t="s">
        <v>24</v>
      </c>
      <c r="I115" s="24">
        <v>0.998</v>
      </c>
      <c r="J115" s="24">
        <v>0.99099999999999999</v>
      </c>
      <c r="K115" s="24">
        <v>0.99099999999999999</v>
      </c>
      <c r="L115" s="24">
        <v>0.99099999999999999</v>
      </c>
      <c r="M115" s="24" t="str">
        <f t="shared" si="1"/>
        <v>0.998 &amp; 0.991 &amp; 0.991 &amp; 0.991</v>
      </c>
      <c r="N115" s="18"/>
      <c r="O115" s="18"/>
    </row>
    <row r="116" spans="2:15" x14ac:dyDescent="0.25">
      <c r="B116" s="25" t="s">
        <v>18</v>
      </c>
      <c r="C116" s="24">
        <v>0.999</v>
      </c>
      <c r="D116" s="24">
        <v>0.999</v>
      </c>
      <c r="E116" s="24">
        <v>0.999</v>
      </c>
      <c r="F116" s="24">
        <v>0.999</v>
      </c>
      <c r="G116" s="24" t="str">
        <f t="shared" si="0"/>
        <v xml:space="preserve">&amp;0.999 &amp; 0.999 &amp; 0.999 &amp; 0.999 &amp; </v>
      </c>
      <c r="H116" s="27" t="s">
        <v>18</v>
      </c>
      <c r="I116" s="24">
        <v>0.98899999999999999</v>
      </c>
      <c r="J116" s="24">
        <v>0.96299999999999997</v>
      </c>
      <c r="K116" s="24">
        <v>0.96299999999999997</v>
      </c>
      <c r="L116" s="24">
        <v>0.96299999999999997</v>
      </c>
      <c r="M116" s="24" t="str">
        <f t="shared" si="1"/>
        <v>0.989 &amp; 0.963 &amp; 0.963 &amp; 0.963</v>
      </c>
      <c r="N116" s="18"/>
      <c r="O116" s="18"/>
    </row>
    <row r="117" spans="2:15" x14ac:dyDescent="0.25">
      <c r="B117" s="25" t="s">
        <v>19</v>
      </c>
      <c r="C117" s="24">
        <v>0.90300000000000002</v>
      </c>
      <c r="D117" s="24">
        <v>0.85499999999999998</v>
      </c>
      <c r="E117" s="24">
        <v>0.85499999999999998</v>
      </c>
      <c r="F117" s="24">
        <v>0.85499999999999998</v>
      </c>
      <c r="G117" s="24" t="str">
        <f t="shared" si="0"/>
        <v xml:space="preserve">&amp;0.903 &amp; 0.855 &amp; 0.855 &amp; 0.855 &amp; </v>
      </c>
      <c r="H117" s="27" t="s">
        <v>19</v>
      </c>
      <c r="I117" s="24">
        <v>0.81799999999999995</v>
      </c>
      <c r="J117" s="24">
        <v>0.36499999999999999</v>
      </c>
      <c r="K117" s="24">
        <v>0.36499999999999999</v>
      </c>
      <c r="L117" s="24">
        <v>0.36499999999999999</v>
      </c>
      <c r="M117" s="24" t="str">
        <f t="shared" si="1"/>
        <v>0.818 &amp; 0.365 &amp; 0.365 &amp; 0.365</v>
      </c>
      <c r="N117" s="18"/>
      <c r="O117" s="18"/>
    </row>
    <row r="118" spans="2:15" x14ac:dyDescent="0.25">
      <c r="B118" s="25" t="s">
        <v>137</v>
      </c>
      <c r="C118" s="27" t="s">
        <v>129</v>
      </c>
      <c r="D118" s="27" t="s">
        <v>130</v>
      </c>
      <c r="E118" s="27" t="s">
        <v>131</v>
      </c>
      <c r="F118" s="27" t="s">
        <v>66</v>
      </c>
      <c r="G118" s="24" t="str">
        <f t="shared" si="0"/>
        <v xml:space="preserve">&amp;Acc &amp; Prec &amp; Rec &amp; F1 &amp; </v>
      </c>
      <c r="H118" s="27" t="s">
        <v>137</v>
      </c>
      <c r="I118" s="27" t="s">
        <v>129</v>
      </c>
      <c r="J118" s="27" t="s">
        <v>130</v>
      </c>
      <c r="K118" s="27" t="s">
        <v>131</v>
      </c>
      <c r="L118" s="27" t="s">
        <v>66</v>
      </c>
      <c r="M118" s="24" t="str">
        <f t="shared" si="1"/>
        <v>Acc &amp; Prec &amp; Rec &amp; F1</v>
      </c>
      <c r="N118" s="20"/>
      <c r="O118" s="20"/>
    </row>
    <row r="119" spans="2:15" x14ac:dyDescent="0.25">
      <c r="B119" s="25" t="s">
        <v>25</v>
      </c>
      <c r="C119" s="24">
        <v>0.71899999999999997</v>
      </c>
      <c r="D119" s="24">
        <v>0.57799999999999996</v>
      </c>
      <c r="E119" s="24">
        <v>0.57799999999999996</v>
      </c>
      <c r="F119" s="24">
        <v>0.57799999999999996</v>
      </c>
      <c r="G119" s="24" t="str">
        <f>_xlfn.CONCAT("&amp;", C119," &amp; ",D119," &amp; ",E119," &amp; ",F119," &amp; ")</f>
        <v xml:space="preserve">&amp;0.719 &amp; 0.578 &amp; 0.578 &amp; 0.578 &amp; </v>
      </c>
      <c r="H119" s="27" t="s">
        <v>25</v>
      </c>
      <c r="I119" s="24">
        <v>0.80800000000000005</v>
      </c>
      <c r="J119" s="24">
        <v>0.33</v>
      </c>
      <c r="K119" s="24">
        <v>0.33</v>
      </c>
      <c r="L119" s="24">
        <v>0.33</v>
      </c>
      <c r="M119" s="24" t="str">
        <f t="shared" si="1"/>
        <v>0.808 &amp; 0.33 &amp; 0.33 &amp; 0.33</v>
      </c>
      <c r="N119" s="18"/>
      <c r="O119" s="18"/>
    </row>
    <row r="120" spans="2:15" x14ac:dyDescent="0.25">
      <c r="B120" s="25" t="s">
        <v>16</v>
      </c>
      <c r="C120" s="24">
        <v>0.628</v>
      </c>
      <c r="D120" s="24">
        <v>0.443</v>
      </c>
      <c r="E120" s="24">
        <v>0.443</v>
      </c>
      <c r="F120" s="24">
        <v>0.443</v>
      </c>
      <c r="G120" s="24" t="str">
        <f t="shared" si="0"/>
        <v xml:space="preserve">&amp;0.628 &amp; 0.443 &amp; 0.443 &amp; 0.443 &amp; </v>
      </c>
      <c r="H120" s="27" t="s">
        <v>16</v>
      </c>
      <c r="I120" s="24">
        <v>0.82799999999999996</v>
      </c>
      <c r="J120" s="24">
        <v>0.39800000000000002</v>
      </c>
      <c r="K120" s="24">
        <v>0.39800000000000002</v>
      </c>
      <c r="L120" s="24">
        <v>0.39800000000000002</v>
      </c>
      <c r="M120" s="24" t="str">
        <f t="shared" si="1"/>
        <v>0.828 &amp; 0.398 &amp; 0.398 &amp; 0.398</v>
      </c>
      <c r="N120" s="18"/>
      <c r="O120" s="18"/>
    </row>
    <row r="121" spans="2:15" x14ac:dyDescent="0.25">
      <c r="B121" s="25" t="s">
        <v>26</v>
      </c>
      <c r="C121" s="24">
        <v>0.96499999999999997</v>
      </c>
      <c r="D121" s="24">
        <v>0.96499999999999997</v>
      </c>
      <c r="E121" s="24">
        <v>0.96499999999999997</v>
      </c>
      <c r="F121" s="24">
        <v>0.96499999999999997</v>
      </c>
      <c r="G121" s="24" t="str">
        <f t="shared" si="0"/>
        <v xml:space="preserve">&amp;0.965 &amp; 0.965 &amp; 0.965 &amp; 0.965 &amp; </v>
      </c>
      <c r="H121" s="27" t="s">
        <v>26</v>
      </c>
      <c r="I121" s="24">
        <v>0.98199999999999998</v>
      </c>
      <c r="J121" s="24">
        <v>0.96899999999999997</v>
      </c>
      <c r="K121" s="24">
        <v>0.98199999999999998</v>
      </c>
      <c r="L121" s="24">
        <v>0.97499999999999998</v>
      </c>
      <c r="M121" s="24" t="str">
        <f t="shared" si="1"/>
        <v>0.982 &amp; 0.969 &amp; 0.982 &amp; 0.975</v>
      </c>
      <c r="N121" s="18"/>
      <c r="O121" s="21"/>
    </row>
    <row r="122" spans="2:15" x14ac:dyDescent="0.25">
      <c r="B122" s="25" t="s">
        <v>17</v>
      </c>
      <c r="C122" s="24">
        <v>0.98</v>
      </c>
      <c r="D122" s="24">
        <v>0.97</v>
      </c>
      <c r="E122" s="24">
        <v>0.97</v>
      </c>
      <c r="F122" s="24">
        <v>0.97</v>
      </c>
      <c r="G122" s="24" t="str">
        <f t="shared" si="0"/>
        <v xml:space="preserve">&amp;0.98 &amp; 0.97 &amp; 0.97 &amp; 0.97 &amp; </v>
      </c>
      <c r="H122" s="27" t="s">
        <v>17</v>
      </c>
      <c r="I122" s="24">
        <v>0.755</v>
      </c>
      <c r="J122" s="24">
        <v>0.14199999999999999</v>
      </c>
      <c r="K122" s="24">
        <v>0.14199999999999999</v>
      </c>
      <c r="L122" s="24">
        <v>0.14199999999999999</v>
      </c>
      <c r="M122" s="24" t="str">
        <f t="shared" si="1"/>
        <v>0.755 &amp; 0.142 &amp; 0.142 &amp; 0.142</v>
      </c>
      <c r="N122" s="18"/>
      <c r="O122" s="18"/>
    </row>
    <row r="123" spans="2:15" x14ac:dyDescent="0.25">
      <c r="B123" s="25" t="s">
        <v>24</v>
      </c>
      <c r="C123" s="24">
        <v>0.98499999999999999</v>
      </c>
      <c r="D123" s="24">
        <v>0.97799999999999998</v>
      </c>
      <c r="E123" s="24">
        <v>0.97799999999999998</v>
      </c>
      <c r="F123" s="24">
        <v>0.97799999999999998</v>
      </c>
      <c r="G123" s="24" t="str">
        <f t="shared" si="0"/>
        <v xml:space="preserve">&amp;0.985 &amp; 0.978 &amp; 0.978 &amp; 0.978 &amp; </v>
      </c>
      <c r="H123" s="27" t="s">
        <v>24</v>
      </c>
      <c r="I123" s="24">
        <v>0.94</v>
      </c>
      <c r="J123" s="24">
        <v>0.80600000000000005</v>
      </c>
      <c r="K123" s="24">
        <v>0.80600000000000005</v>
      </c>
      <c r="L123" s="24">
        <v>0.80600000000000005</v>
      </c>
      <c r="M123" s="24" t="str">
        <f t="shared" si="1"/>
        <v>0.94 &amp; 0.806 &amp; 0.806 &amp; 0.806</v>
      </c>
      <c r="N123" s="18"/>
      <c r="O123" s="18"/>
    </row>
    <row r="124" spans="2:15" x14ac:dyDescent="0.25">
      <c r="B124" s="25" t="s">
        <v>18</v>
      </c>
      <c r="C124" s="24">
        <v>0.99299999999999999</v>
      </c>
      <c r="D124" s="24">
        <v>0.98899999999999999</v>
      </c>
      <c r="E124" s="24">
        <v>0.98899999999999999</v>
      </c>
      <c r="F124" s="24">
        <v>0.98899999999999999</v>
      </c>
      <c r="G124" s="24" t="str">
        <f t="shared" si="0"/>
        <v xml:space="preserve">&amp;0.993 &amp; 0.989 &amp; 0.989 &amp; 0.989 &amp; </v>
      </c>
      <c r="H124" s="27" t="s">
        <v>18</v>
      </c>
      <c r="I124" s="24">
        <v>0.83699999999999997</v>
      </c>
      <c r="J124" s="24">
        <v>0.43</v>
      </c>
      <c r="K124" s="24">
        <v>0.43</v>
      </c>
      <c r="L124" s="24">
        <v>0.43</v>
      </c>
      <c r="M124" s="24" t="str">
        <f t="shared" si="1"/>
        <v>0.837 &amp; 0.43 &amp; 0.43 &amp; 0.43</v>
      </c>
      <c r="N124" s="18"/>
      <c r="O124" s="18"/>
    </row>
    <row r="125" spans="2:15" x14ac:dyDescent="0.25">
      <c r="B125" s="25" t="s">
        <v>19</v>
      </c>
      <c r="C125" s="24" t="s">
        <v>143</v>
      </c>
      <c r="D125" s="24">
        <v>0.21299999999999999</v>
      </c>
      <c r="E125" s="24">
        <v>0.372</v>
      </c>
      <c r="F125" s="24">
        <v>0.27</v>
      </c>
      <c r="G125" s="24" t="str">
        <f t="shared" si="0"/>
        <v xml:space="preserve">&amp;nan &amp; 0.213 &amp; 0.372 &amp; 0.27 &amp; </v>
      </c>
      <c r="H125" s="27" t="s">
        <v>19</v>
      </c>
      <c r="I125" s="24">
        <v>0.82399999999999995</v>
      </c>
      <c r="J125" s="24">
        <v>0.38500000000000001</v>
      </c>
      <c r="K125" s="24">
        <v>0.38500000000000001</v>
      </c>
      <c r="L125" s="24">
        <v>0.38500000000000001</v>
      </c>
      <c r="M125" s="24" t="str">
        <f t="shared" si="1"/>
        <v>0.824 &amp; 0.385 &amp; 0.385 &amp; 0.385</v>
      </c>
      <c r="N125" s="18"/>
      <c r="O125" s="18"/>
    </row>
    <row r="126" spans="2:15" x14ac:dyDescent="0.25">
      <c r="B126" s="25" t="s">
        <v>138</v>
      </c>
      <c r="C126" s="36" t="s">
        <v>149</v>
      </c>
      <c r="D126" s="37"/>
      <c r="E126" s="37"/>
      <c r="F126" s="38"/>
      <c r="G126" s="24" t="str">
        <f t="shared" si="0"/>
        <v xml:space="preserve">&amp;Common Features Normalized Rank (F1) &amp;  &amp;  &amp;  &amp; </v>
      </c>
      <c r="H126" s="27" t="s">
        <v>139</v>
      </c>
      <c r="I126" s="39" t="s">
        <v>151</v>
      </c>
      <c r="J126" s="39"/>
      <c r="K126" s="39"/>
      <c r="L126" s="39"/>
      <c r="M126" s="24" t="str">
        <f t="shared" si="1"/>
        <v xml:space="preserve">Common Features by  Normalized Rank  (F1) &amp;  &amp;  &amp; </v>
      </c>
      <c r="N126" s="20"/>
      <c r="O126" s="20"/>
    </row>
    <row r="127" spans="2:15" x14ac:dyDescent="0.25">
      <c r="B127" s="25" t="s">
        <v>135</v>
      </c>
      <c r="C127" s="27" t="s">
        <v>129</v>
      </c>
      <c r="D127" s="27" t="s">
        <v>130</v>
      </c>
      <c r="E127" s="27" t="s">
        <v>131</v>
      </c>
      <c r="F127" s="27" t="s">
        <v>66</v>
      </c>
      <c r="G127" s="24" t="str">
        <f t="shared" si="0"/>
        <v xml:space="preserve">&amp;Acc &amp; Prec &amp; Rec &amp; F1 &amp; </v>
      </c>
      <c r="H127" s="27" t="s">
        <v>135</v>
      </c>
      <c r="I127" s="27" t="s">
        <v>129</v>
      </c>
      <c r="J127" s="27" t="s">
        <v>130</v>
      </c>
      <c r="K127" s="27" t="s">
        <v>131</v>
      </c>
      <c r="L127" s="27" t="s">
        <v>66</v>
      </c>
      <c r="M127" s="24" t="str">
        <f t="shared" si="1"/>
        <v>Acc &amp; Prec &amp; Rec &amp; F1</v>
      </c>
      <c r="N127" s="20"/>
      <c r="O127" s="20"/>
    </row>
    <row r="128" spans="2:15" x14ac:dyDescent="0.25">
      <c r="B128" s="25" t="s">
        <v>25</v>
      </c>
      <c r="C128" s="24">
        <v>0.76200000000000001</v>
      </c>
      <c r="D128" s="24">
        <v>0.64300000000000002</v>
      </c>
      <c r="E128" s="24">
        <v>0.64300000000000002</v>
      </c>
      <c r="F128" s="24">
        <v>0.64300000000000002</v>
      </c>
      <c r="G128" s="24" t="str">
        <f>_xlfn.CONCAT(C128," &amp; ",D128," &amp; ",E128," &amp; ",F128)</f>
        <v>0.762 &amp; 0.643 &amp; 0.643 &amp; 0.643</v>
      </c>
      <c r="H128" s="27" t="s">
        <v>25</v>
      </c>
      <c r="I128" s="24">
        <v>0.83399999999999996</v>
      </c>
      <c r="J128" s="24">
        <v>0.42</v>
      </c>
      <c r="K128" s="24">
        <v>0.42</v>
      </c>
      <c r="L128" s="24">
        <v>0.42</v>
      </c>
      <c r="M128" s="24" t="str">
        <f t="shared" si="1"/>
        <v>0.834 &amp; 0.42 &amp; 0.42 &amp; 0.42</v>
      </c>
      <c r="N128" s="18"/>
      <c r="O128" s="18"/>
    </row>
    <row r="129" spans="2:15" x14ac:dyDescent="0.25">
      <c r="B129" s="25" t="s">
        <v>16</v>
      </c>
      <c r="C129" s="24">
        <v>0.52433333333333332</v>
      </c>
      <c r="D129" s="24">
        <v>0.28699999999999998</v>
      </c>
      <c r="E129" s="24">
        <v>0.28699999999999998</v>
      </c>
      <c r="F129" s="24">
        <v>0.28699999999999998</v>
      </c>
      <c r="G129" s="24" t="str">
        <f t="shared" ref="G129:G150" si="2">_xlfn.CONCAT(C129," &amp; ",D129," &amp; ",E129," &amp; ",F129)</f>
        <v>0.524333333333333 &amp; 0.287 &amp; 0.287 &amp; 0.287</v>
      </c>
      <c r="H129" s="27" t="s">
        <v>16</v>
      </c>
      <c r="I129" s="24">
        <v>0.745</v>
      </c>
      <c r="J129" s="24">
        <v>0.108</v>
      </c>
      <c r="K129" s="24">
        <v>0.108</v>
      </c>
      <c r="L129" s="24">
        <v>0.108</v>
      </c>
      <c r="M129" s="24" t="str">
        <f t="shared" si="1"/>
        <v>0.745 &amp; 0.108 &amp; 0.108 &amp; 0.108</v>
      </c>
      <c r="N129" s="18"/>
      <c r="O129" s="18"/>
    </row>
    <row r="130" spans="2:15" x14ac:dyDescent="0.25">
      <c r="B130" s="25" t="s">
        <v>26</v>
      </c>
      <c r="C130" s="24">
        <v>0.999</v>
      </c>
      <c r="D130" s="24">
        <v>0.999</v>
      </c>
      <c r="E130" s="24">
        <v>0.999</v>
      </c>
      <c r="F130" s="24">
        <v>0.999</v>
      </c>
      <c r="G130" s="24" t="str">
        <f t="shared" si="2"/>
        <v>0.999 &amp; 0.999 &amp; 0.999 &amp; 0.999</v>
      </c>
      <c r="H130" s="27" t="s">
        <v>26</v>
      </c>
      <c r="I130" s="24">
        <v>0.97799999999999998</v>
      </c>
      <c r="J130" s="24">
        <v>0.98</v>
      </c>
      <c r="K130" s="24">
        <v>0.97799999999999998</v>
      </c>
      <c r="L130" s="24">
        <v>0.97499999999999998</v>
      </c>
      <c r="M130" s="24" t="str">
        <f t="shared" si="1"/>
        <v>0.978 &amp; 0.98 &amp; 0.978 &amp; 0.975</v>
      </c>
      <c r="N130" s="18"/>
      <c r="O130" s="21"/>
    </row>
    <row r="131" spans="2:15" x14ac:dyDescent="0.25">
      <c r="B131" s="25" t="s">
        <v>17</v>
      </c>
      <c r="C131" s="24">
        <v>0.999</v>
      </c>
      <c r="D131" s="24">
        <v>0.999</v>
      </c>
      <c r="E131" s="24">
        <v>0.999</v>
      </c>
      <c r="F131" s="24">
        <v>0.999</v>
      </c>
      <c r="G131" s="24" t="str">
        <f t="shared" si="2"/>
        <v>0.999 &amp; 0.999 &amp; 0.999 &amp; 0.999</v>
      </c>
      <c r="H131" s="27" t="s">
        <v>17</v>
      </c>
      <c r="I131" s="24">
        <v>0.84799999999999998</v>
      </c>
      <c r="J131" s="24">
        <v>0.46800000000000003</v>
      </c>
      <c r="K131" s="24">
        <v>0.46800000000000003</v>
      </c>
      <c r="L131" s="24">
        <v>0.46800000000000003</v>
      </c>
      <c r="M131" s="24" t="str">
        <f t="shared" si="1"/>
        <v>0.848 &amp; 0.468 &amp; 0.468 &amp; 0.468</v>
      </c>
      <c r="N131" s="18"/>
      <c r="O131" s="18"/>
    </row>
    <row r="132" spans="2:15" x14ac:dyDescent="0.25">
      <c r="B132" s="25" t="s">
        <v>24</v>
      </c>
      <c r="C132" s="24">
        <v>0.999</v>
      </c>
      <c r="D132" s="24">
        <v>0.998</v>
      </c>
      <c r="E132" s="24">
        <v>0.998</v>
      </c>
      <c r="F132" s="24">
        <v>0.998</v>
      </c>
      <c r="G132" s="24" t="str">
        <f t="shared" si="2"/>
        <v>0.999 &amp; 0.998 &amp; 0.998 &amp; 0.998</v>
      </c>
      <c r="H132" s="27" t="s">
        <v>24</v>
      </c>
      <c r="I132" s="24">
        <v>0.998</v>
      </c>
      <c r="J132" s="24">
        <v>0.997</v>
      </c>
      <c r="K132" s="24">
        <v>0.997</v>
      </c>
      <c r="L132" s="24">
        <v>0.997</v>
      </c>
      <c r="M132" s="24" t="str">
        <f t="shared" si="1"/>
        <v>0.998 &amp; 0.997 &amp; 0.997 &amp; 0.997</v>
      </c>
      <c r="N132" s="18"/>
      <c r="O132" s="18"/>
    </row>
    <row r="133" spans="2:15" x14ac:dyDescent="0.25">
      <c r="B133" s="25" t="s">
        <v>18</v>
      </c>
      <c r="C133" s="24">
        <v>0.999</v>
      </c>
      <c r="D133" s="24">
        <v>0.999</v>
      </c>
      <c r="E133" s="24">
        <v>0.999</v>
      </c>
      <c r="F133" s="24">
        <v>0.999</v>
      </c>
      <c r="G133" s="24" t="str">
        <f t="shared" si="2"/>
        <v>0.999 &amp; 0.999 &amp; 0.999 &amp; 0.999</v>
      </c>
      <c r="H133" s="27" t="s">
        <v>18</v>
      </c>
      <c r="I133" s="24">
        <v>0.98599999999999999</v>
      </c>
      <c r="J133" s="24">
        <v>0.95099999999999996</v>
      </c>
      <c r="K133" s="24">
        <v>0.95099999999999996</v>
      </c>
      <c r="L133" s="24">
        <v>0.95099999999999996</v>
      </c>
      <c r="M133" s="24" t="str">
        <f t="shared" si="1"/>
        <v>0.986 &amp; 0.951 &amp; 0.951 &amp; 0.951</v>
      </c>
      <c r="N133" s="18"/>
      <c r="O133" s="18"/>
    </row>
    <row r="134" spans="2:15" x14ac:dyDescent="0.25">
      <c r="B134" s="25" t="s">
        <v>19</v>
      </c>
      <c r="C134" s="24">
        <v>0.96099999999999997</v>
      </c>
      <c r="D134" s="24">
        <v>0.94199999999999995</v>
      </c>
      <c r="E134" s="24">
        <v>0.94199999999999995</v>
      </c>
      <c r="F134" s="24">
        <v>0.94199999999999995</v>
      </c>
      <c r="G134" s="24" t="str">
        <f t="shared" si="2"/>
        <v>0.961 &amp; 0.942 &amp; 0.942 &amp; 0.942</v>
      </c>
      <c r="H134" s="27" t="s">
        <v>19</v>
      </c>
      <c r="I134" s="24">
        <v>0.81699999999999995</v>
      </c>
      <c r="J134" s="24">
        <v>0.36199999999999999</v>
      </c>
      <c r="K134" s="24">
        <v>0.36199999999999999</v>
      </c>
      <c r="L134" s="24">
        <v>0.36199999999999999</v>
      </c>
      <c r="M134" s="24" t="str">
        <f t="shared" si="1"/>
        <v>0.817 &amp; 0.362 &amp; 0.362 &amp; 0.362</v>
      </c>
      <c r="N134" s="18"/>
      <c r="O134" s="18"/>
    </row>
    <row r="135" spans="2:15" x14ac:dyDescent="0.25">
      <c r="B135" s="25" t="s">
        <v>136</v>
      </c>
      <c r="C135" s="27" t="s">
        <v>129</v>
      </c>
      <c r="D135" s="27" t="s">
        <v>130</v>
      </c>
      <c r="E135" s="27" t="s">
        <v>131</v>
      </c>
      <c r="F135" s="27" t="s">
        <v>66</v>
      </c>
      <c r="G135" s="24" t="str">
        <f t="shared" si="2"/>
        <v>Acc &amp; Prec &amp; Rec &amp; F1</v>
      </c>
      <c r="H135" s="27" t="s">
        <v>136</v>
      </c>
      <c r="I135" s="27" t="s">
        <v>129</v>
      </c>
      <c r="J135" s="27" t="s">
        <v>130</v>
      </c>
      <c r="K135" s="27" t="s">
        <v>131</v>
      </c>
      <c r="L135" s="27" t="s">
        <v>66</v>
      </c>
      <c r="M135" s="24" t="str">
        <f t="shared" si="1"/>
        <v>Acc &amp; Prec &amp; Rec &amp; F1</v>
      </c>
      <c r="N135" s="20"/>
      <c r="O135" s="20"/>
    </row>
    <row r="136" spans="2:15" x14ac:dyDescent="0.25">
      <c r="B136" s="25" t="s">
        <v>25</v>
      </c>
      <c r="C136" s="24">
        <v>0.76100000000000001</v>
      </c>
      <c r="D136" s="24">
        <v>0.64200000000000002</v>
      </c>
      <c r="E136" s="24">
        <v>0.64200000000000002</v>
      </c>
      <c r="F136" s="24">
        <v>0.64200000000000002</v>
      </c>
      <c r="G136" s="24" t="str">
        <f t="shared" si="2"/>
        <v>0.761 &amp; 0.642 &amp; 0.642 &amp; 0.642</v>
      </c>
      <c r="H136" s="27" t="s">
        <v>25</v>
      </c>
      <c r="I136" s="24">
        <v>0.83599999999999997</v>
      </c>
      <c r="J136" s="24">
        <v>0.42799999999999999</v>
      </c>
      <c r="K136" s="24">
        <v>0.42799999999999999</v>
      </c>
      <c r="L136" s="24">
        <v>0.42799999999999999</v>
      </c>
      <c r="M136" s="24" t="str">
        <f t="shared" si="1"/>
        <v>0.836 &amp; 0.428 &amp; 0.428 &amp; 0.428</v>
      </c>
      <c r="N136" s="18"/>
      <c r="O136" s="18"/>
    </row>
    <row r="137" spans="2:15" x14ac:dyDescent="0.25">
      <c r="B137" s="25" t="s">
        <v>16</v>
      </c>
      <c r="C137" s="24">
        <v>0.52433333333333332</v>
      </c>
      <c r="D137" s="24">
        <v>0.28699999999999998</v>
      </c>
      <c r="E137" s="24">
        <v>0.28699999999999998</v>
      </c>
      <c r="F137" s="24">
        <v>0.28699999999999998</v>
      </c>
      <c r="G137" s="24" t="str">
        <f t="shared" si="2"/>
        <v>0.524333333333333 &amp; 0.287 &amp; 0.287 &amp; 0.287</v>
      </c>
      <c r="H137" s="27" t="s">
        <v>16</v>
      </c>
      <c r="I137" s="24">
        <v>0.77300000000000002</v>
      </c>
      <c r="J137" s="24">
        <v>0.20599999999999999</v>
      </c>
      <c r="K137" s="24">
        <v>0.20599999999999999</v>
      </c>
      <c r="L137" s="24">
        <v>0.20599999999999999</v>
      </c>
      <c r="M137" s="24" t="str">
        <f t="shared" si="1"/>
        <v>0.773 &amp; 0.206 &amp; 0.206 &amp; 0.206</v>
      </c>
      <c r="N137" s="18"/>
      <c r="O137" s="18"/>
    </row>
    <row r="138" spans="2:15" x14ac:dyDescent="0.25">
      <c r="B138" s="25" t="s">
        <v>26</v>
      </c>
      <c r="C138" s="24">
        <v>0.995</v>
      </c>
      <c r="D138" s="24">
        <v>0.995</v>
      </c>
      <c r="E138" s="24">
        <v>0.995</v>
      </c>
      <c r="F138" s="24">
        <v>0.995</v>
      </c>
      <c r="G138" s="24" t="str">
        <f t="shared" si="2"/>
        <v>0.995 &amp; 0.995 &amp; 0.995 &amp; 0.995</v>
      </c>
      <c r="H138" s="27" t="s">
        <v>26</v>
      </c>
      <c r="I138" s="24">
        <v>0.98299999999999998</v>
      </c>
      <c r="J138" s="24">
        <v>0.97099999999999997</v>
      </c>
      <c r="K138" s="24">
        <v>0.98299999999999998</v>
      </c>
      <c r="L138" s="24">
        <v>0.97699999999999998</v>
      </c>
      <c r="M138" s="24" t="str">
        <f t="shared" si="1"/>
        <v>0.983 &amp; 0.971 &amp; 0.983 &amp; 0.977</v>
      </c>
      <c r="N138" s="18"/>
      <c r="O138" s="21"/>
    </row>
    <row r="139" spans="2:15" x14ac:dyDescent="0.25">
      <c r="B139" s="25" t="s">
        <v>17</v>
      </c>
      <c r="C139" s="24">
        <v>0.999</v>
      </c>
      <c r="D139" s="24">
        <v>0.999</v>
      </c>
      <c r="E139" s="24">
        <v>0.999</v>
      </c>
      <c r="F139" s="24">
        <v>0.999</v>
      </c>
      <c r="G139" s="24" t="str">
        <f t="shared" si="2"/>
        <v>0.999 &amp; 0.999 &amp; 0.999 &amp; 0.999</v>
      </c>
      <c r="H139" s="27" t="s">
        <v>17</v>
      </c>
      <c r="I139" s="24">
        <v>0.88</v>
      </c>
      <c r="J139" s="24">
        <v>0.57999999999999996</v>
      </c>
      <c r="K139" s="24">
        <v>0.57999999999999996</v>
      </c>
      <c r="L139" s="24">
        <v>0.57999999999999996</v>
      </c>
      <c r="M139" s="24" t="str">
        <f t="shared" si="1"/>
        <v>0.88 &amp; 0.58 &amp; 0.58 &amp; 0.58</v>
      </c>
      <c r="N139" s="18"/>
      <c r="O139" s="18"/>
    </row>
    <row r="140" spans="2:15" x14ac:dyDescent="0.25">
      <c r="B140" s="25" t="s">
        <v>24</v>
      </c>
      <c r="C140" s="24">
        <v>0.998</v>
      </c>
      <c r="D140" s="24">
        <v>0.997</v>
      </c>
      <c r="E140" s="24">
        <v>0.997</v>
      </c>
      <c r="F140" s="24">
        <v>0.997</v>
      </c>
      <c r="G140" s="24" t="str">
        <f t="shared" si="2"/>
        <v>0.998 &amp; 0.997 &amp; 0.997 &amp; 0.997</v>
      </c>
      <c r="H140" s="27" t="s">
        <v>24</v>
      </c>
      <c r="I140" s="24">
        <v>0.998</v>
      </c>
      <c r="J140" s="24">
        <v>0.99399999999999999</v>
      </c>
      <c r="K140" s="24">
        <v>0.99399999999999999</v>
      </c>
      <c r="L140" s="24">
        <v>0.99399999999999999</v>
      </c>
      <c r="M140" s="24" t="str">
        <f t="shared" si="1"/>
        <v>0.998 &amp; 0.994 &amp; 0.994 &amp; 0.994</v>
      </c>
      <c r="N140" s="18"/>
      <c r="O140" s="18"/>
    </row>
    <row r="141" spans="2:15" x14ac:dyDescent="0.25">
      <c r="B141" s="25" t="s">
        <v>18</v>
      </c>
      <c r="C141" s="24">
        <v>0.999</v>
      </c>
      <c r="D141" s="24">
        <v>0.999</v>
      </c>
      <c r="E141" s="24">
        <v>0.999</v>
      </c>
      <c r="F141" s="24">
        <v>0.999</v>
      </c>
      <c r="G141" s="24" t="str">
        <f t="shared" si="2"/>
        <v>0.999 &amp; 0.999 &amp; 0.999 &amp; 0.999</v>
      </c>
      <c r="H141" s="27" t="s">
        <v>18</v>
      </c>
      <c r="I141" s="24">
        <v>0.98899999999999999</v>
      </c>
      <c r="J141" s="24">
        <v>0.96299999999999997</v>
      </c>
      <c r="K141" s="24">
        <v>0.96299999999999997</v>
      </c>
      <c r="L141" s="24">
        <v>0.96299999999999997</v>
      </c>
      <c r="M141" s="24" t="str">
        <f t="shared" si="1"/>
        <v>0.989 &amp; 0.963 &amp; 0.963 &amp; 0.963</v>
      </c>
      <c r="N141" s="18"/>
      <c r="O141" s="18"/>
    </row>
    <row r="142" spans="2:15" x14ac:dyDescent="0.25">
      <c r="B142" s="25" t="s">
        <v>19</v>
      </c>
      <c r="C142" s="24">
        <v>0.91133333333333333</v>
      </c>
      <c r="D142" s="24">
        <v>0.86699999999999999</v>
      </c>
      <c r="E142" s="24">
        <v>0.86699999999999999</v>
      </c>
      <c r="F142" s="24">
        <v>0.86699999999999999</v>
      </c>
      <c r="G142" s="24" t="str">
        <f t="shared" si="2"/>
        <v>0.911333333333333 &amp; 0.867 &amp; 0.867 &amp; 0.867</v>
      </c>
      <c r="H142" s="27" t="s">
        <v>19</v>
      </c>
      <c r="I142" s="24">
        <v>0.81299999999999994</v>
      </c>
      <c r="J142" s="24">
        <v>0.34699999999999998</v>
      </c>
      <c r="K142" s="24">
        <v>0.34699999999999998</v>
      </c>
      <c r="L142" s="24">
        <v>0.34699999999999998</v>
      </c>
      <c r="M142" s="24" t="str">
        <f t="shared" si="1"/>
        <v>0.813 &amp; 0.347 &amp; 0.347 &amp; 0.347</v>
      </c>
      <c r="N142" s="18"/>
      <c r="O142" s="18"/>
    </row>
    <row r="143" spans="2:15" x14ac:dyDescent="0.25">
      <c r="B143" s="25" t="s">
        <v>137</v>
      </c>
      <c r="C143" s="27" t="s">
        <v>129</v>
      </c>
      <c r="D143" s="27" t="s">
        <v>130</v>
      </c>
      <c r="E143" s="27" t="s">
        <v>131</v>
      </c>
      <c r="F143" s="27" t="s">
        <v>66</v>
      </c>
      <c r="G143" s="24" t="str">
        <f t="shared" si="2"/>
        <v>Acc &amp; Prec &amp; Rec &amp; F1</v>
      </c>
      <c r="H143" s="27" t="s">
        <v>137</v>
      </c>
      <c r="I143" s="27" t="s">
        <v>129</v>
      </c>
      <c r="J143" s="27" t="s">
        <v>130</v>
      </c>
      <c r="K143" s="27" t="s">
        <v>131</v>
      </c>
      <c r="L143" s="27" t="s">
        <v>66</v>
      </c>
      <c r="M143" s="24" t="str">
        <f t="shared" si="1"/>
        <v>Acc &amp; Prec &amp; Rec &amp; F1</v>
      </c>
      <c r="N143" s="20"/>
      <c r="O143" s="20"/>
    </row>
    <row r="144" spans="2:15" x14ac:dyDescent="0.25">
      <c r="B144" s="25" t="s">
        <v>25</v>
      </c>
      <c r="C144" s="24">
        <v>0.76300000000000001</v>
      </c>
      <c r="D144" s="24">
        <v>0.64400000000000002</v>
      </c>
      <c r="E144" s="24">
        <v>0.64400000000000002</v>
      </c>
      <c r="F144" s="24">
        <v>0.64400000000000002</v>
      </c>
      <c r="G144" s="24" t="str">
        <f t="shared" si="2"/>
        <v>0.763 &amp; 0.644 &amp; 0.644 &amp; 0.644</v>
      </c>
      <c r="H144" s="27" t="s">
        <v>25</v>
      </c>
      <c r="I144" s="24">
        <v>0.82299999999999995</v>
      </c>
      <c r="J144" s="24">
        <v>0.38300000000000001</v>
      </c>
      <c r="K144" s="24">
        <v>0.38300000000000001</v>
      </c>
      <c r="L144" s="24">
        <v>0.38300000000000001</v>
      </c>
      <c r="M144" s="24" t="str">
        <f t="shared" si="1"/>
        <v>0.823 &amp; 0.383 &amp; 0.383 &amp; 0.383</v>
      </c>
      <c r="N144" s="18"/>
      <c r="O144" s="18"/>
    </row>
    <row r="145" spans="2:15" x14ac:dyDescent="0.25">
      <c r="B145" s="25" t="s">
        <v>16</v>
      </c>
      <c r="C145" s="24">
        <v>0.52433333333333332</v>
      </c>
      <c r="D145" s="24">
        <v>0.28699999999999998</v>
      </c>
      <c r="E145" s="24">
        <v>0.28699999999999998</v>
      </c>
      <c r="F145" s="24">
        <v>0.28699999999999998</v>
      </c>
      <c r="G145" s="24" t="str">
        <f t="shared" si="2"/>
        <v>0.524333333333333 &amp; 0.287 &amp; 0.287 &amp; 0.287</v>
      </c>
      <c r="H145" s="27" t="s">
        <v>16</v>
      </c>
      <c r="I145" s="24">
        <v>0.71399999999999997</v>
      </c>
      <c r="J145" s="24">
        <v>1E-3</v>
      </c>
      <c r="K145" s="24">
        <v>1E-3</v>
      </c>
      <c r="L145" s="24">
        <v>1E-3</v>
      </c>
      <c r="M145" s="24" t="str">
        <f t="shared" si="1"/>
        <v>0.714 &amp; 0.001 &amp; 0.001 &amp; 0.001</v>
      </c>
      <c r="N145" s="18"/>
      <c r="O145" s="18"/>
    </row>
    <row r="146" spans="2:15" x14ac:dyDescent="0.25">
      <c r="B146" s="25" t="s">
        <v>26</v>
      </c>
      <c r="C146" s="24">
        <v>0.96699999999999997</v>
      </c>
      <c r="D146" s="24">
        <v>0.97</v>
      </c>
      <c r="E146" s="24">
        <v>0.96699999999999997</v>
      </c>
      <c r="F146" s="24">
        <v>0.96699999999999997</v>
      </c>
      <c r="G146" s="24" t="str">
        <f t="shared" si="2"/>
        <v>0.967 &amp; 0.97 &amp; 0.967 &amp; 0.967</v>
      </c>
      <c r="H146" s="27" t="s">
        <v>26</v>
      </c>
      <c r="I146" s="24">
        <v>0.94</v>
      </c>
      <c r="J146" s="24">
        <v>0.93899999999999995</v>
      </c>
      <c r="K146" s="24">
        <v>0.94</v>
      </c>
      <c r="L146" s="24">
        <v>0.94</v>
      </c>
      <c r="M146" s="24" t="str">
        <f t="shared" si="1"/>
        <v>0.94 &amp; 0.939 &amp; 0.94 &amp; 0.94</v>
      </c>
      <c r="N146" s="18"/>
      <c r="O146" s="21"/>
    </row>
    <row r="147" spans="2:15" x14ac:dyDescent="0.25">
      <c r="B147" s="25" t="s">
        <v>17</v>
      </c>
      <c r="C147" s="24">
        <v>0.98799999999999999</v>
      </c>
      <c r="D147" s="24">
        <v>0.98299999999999998</v>
      </c>
      <c r="E147" s="24">
        <v>0.98299999999999998</v>
      </c>
      <c r="F147" s="24">
        <v>0.98299999999999998</v>
      </c>
      <c r="G147" s="24" t="str">
        <f t="shared" si="2"/>
        <v>0.988 &amp; 0.983 &amp; 0.983 &amp; 0.983</v>
      </c>
      <c r="H147" s="27" t="s">
        <v>17</v>
      </c>
      <c r="I147" s="24">
        <v>0.83699999999999997</v>
      </c>
      <c r="J147" s="24">
        <v>0.43</v>
      </c>
      <c r="K147" s="24">
        <v>0.43</v>
      </c>
      <c r="L147" s="24">
        <v>0.43</v>
      </c>
      <c r="M147" s="24" t="str">
        <f t="shared" si="1"/>
        <v>0.837 &amp; 0.43 &amp; 0.43 &amp; 0.43</v>
      </c>
      <c r="N147" s="18"/>
      <c r="O147" s="18"/>
    </row>
    <row r="148" spans="2:15" x14ac:dyDescent="0.25">
      <c r="B148" s="25" t="s">
        <v>24</v>
      </c>
      <c r="C148" s="24">
        <v>0.9903333333333334</v>
      </c>
      <c r="D148" s="24">
        <v>0.98299999999999998</v>
      </c>
      <c r="E148" s="24">
        <v>0.98299999999999998</v>
      </c>
      <c r="F148" s="24">
        <v>0.98299999999999998</v>
      </c>
      <c r="G148" s="24" t="str">
        <f t="shared" si="2"/>
        <v>0.990333333333333 &amp; 0.983 &amp; 0.983 &amp; 0.983</v>
      </c>
      <c r="H148" s="27" t="s">
        <v>24</v>
      </c>
      <c r="I148" s="28">
        <v>0.997</v>
      </c>
      <c r="J148" s="28">
        <v>0.99199999999999999</v>
      </c>
      <c r="K148" s="28">
        <v>0.99199999999999999</v>
      </c>
      <c r="L148" s="28">
        <v>0.99199999999999999</v>
      </c>
      <c r="M148" s="24" t="str">
        <f t="shared" si="1"/>
        <v>0.997 &amp; 0.992 &amp; 0.992 &amp; 0.992</v>
      </c>
      <c r="N148" s="22"/>
      <c r="O148" s="22"/>
    </row>
    <row r="149" spans="2:15" x14ac:dyDescent="0.25">
      <c r="B149" s="25" t="s">
        <v>18</v>
      </c>
      <c r="C149" s="24">
        <v>0.999</v>
      </c>
      <c r="D149" s="24">
        <v>0.999</v>
      </c>
      <c r="E149" s="24">
        <v>0.999</v>
      </c>
      <c r="F149" s="24">
        <v>0.999</v>
      </c>
      <c r="G149" s="24" t="str">
        <f t="shared" si="2"/>
        <v>0.999 &amp; 0.999 &amp; 0.999 &amp; 0.999</v>
      </c>
      <c r="H149" s="27" t="s">
        <v>18</v>
      </c>
      <c r="I149" s="28">
        <v>0.83699999999999997</v>
      </c>
      <c r="J149" s="28">
        <v>0.43</v>
      </c>
      <c r="K149" s="28">
        <v>0.43</v>
      </c>
      <c r="L149" s="28">
        <v>0.43</v>
      </c>
      <c r="M149" s="24" t="str">
        <f t="shared" si="1"/>
        <v>0.837 &amp; 0.43 &amp; 0.43 &amp; 0.43</v>
      </c>
      <c r="N149" s="22"/>
      <c r="O149" s="22"/>
    </row>
    <row r="150" spans="2:15" x14ac:dyDescent="0.25">
      <c r="B150" s="25" t="s">
        <v>19</v>
      </c>
      <c r="C150" s="24">
        <v>0.84433333333333349</v>
      </c>
      <c r="D150" s="24">
        <v>0.76700000000000002</v>
      </c>
      <c r="E150" s="24">
        <v>0.76700000000000002</v>
      </c>
      <c r="F150" s="24">
        <v>0.76700000000000002</v>
      </c>
      <c r="G150" s="24" t="str">
        <f t="shared" si="2"/>
        <v>0.844333333333333 &amp; 0.767 &amp; 0.767 &amp; 0.767</v>
      </c>
      <c r="H150" s="27" t="s">
        <v>19</v>
      </c>
      <c r="I150" s="24">
        <v>0.83899999999999997</v>
      </c>
      <c r="J150" s="24">
        <v>0.438</v>
      </c>
      <c r="K150" s="24">
        <v>0.438</v>
      </c>
      <c r="L150" s="24">
        <v>0.438</v>
      </c>
      <c r="M150" s="24" t="str">
        <f t="shared" si="1"/>
        <v>0.839 &amp; 0.438 &amp; 0.438 &amp; 0.438</v>
      </c>
      <c r="N150" s="18"/>
      <c r="O150" s="18"/>
    </row>
    <row r="151" spans="2:15" x14ac:dyDescent="0.25">
      <c r="K151"/>
    </row>
    <row r="152" spans="2:15" x14ac:dyDescent="0.25">
      <c r="K152"/>
    </row>
    <row r="153" spans="2:15" x14ac:dyDescent="0.25">
      <c r="K153"/>
    </row>
    <row r="154" spans="2:15" x14ac:dyDescent="0.25">
      <c r="K154"/>
    </row>
    <row r="155" spans="2:15" x14ac:dyDescent="0.25">
      <c r="K155"/>
    </row>
    <row r="156" spans="2:15" x14ac:dyDescent="0.25">
      <c r="K156"/>
    </row>
    <row r="157" spans="2:15" x14ac:dyDescent="0.25">
      <c r="K157"/>
    </row>
    <row r="158" spans="2:15" x14ac:dyDescent="0.25">
      <c r="K158"/>
    </row>
    <row r="159" spans="2:15" x14ac:dyDescent="0.25">
      <c r="K159"/>
    </row>
    <row r="160" spans="2:15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</sheetData>
  <mergeCells count="16">
    <mergeCell ref="C126:F126"/>
    <mergeCell ref="I101:L101"/>
    <mergeCell ref="I126:L126"/>
    <mergeCell ref="E14:I14"/>
    <mergeCell ref="P14:S14"/>
    <mergeCell ref="P15:Q15"/>
    <mergeCell ref="R15:S15"/>
    <mergeCell ref="C101:F101"/>
    <mergeCell ref="C39:J39"/>
    <mergeCell ref="C67:J67"/>
    <mergeCell ref="P39:V39"/>
    <mergeCell ref="P67:V67"/>
    <mergeCell ref="E15:F15"/>
    <mergeCell ref="H15:I15"/>
    <mergeCell ref="T100:X100"/>
    <mergeCell ref="O100:S10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A9A5-42B7-4D90-85DA-D879722EAE03}">
  <dimension ref="B3:B141"/>
  <sheetViews>
    <sheetView topLeftCell="A103" workbookViewId="0">
      <selection activeCell="I152" sqref="I152"/>
    </sheetView>
  </sheetViews>
  <sheetFormatPr defaultRowHeight="15" x14ac:dyDescent="0.25"/>
  <sheetData>
    <row r="3" spans="2:2" x14ac:dyDescent="0.25">
      <c r="B3" t="s">
        <v>17</v>
      </c>
    </row>
    <row r="21" spans="2:2" x14ac:dyDescent="0.25">
      <c r="B21" t="s">
        <v>16</v>
      </c>
    </row>
    <row r="38" spans="2:2" x14ac:dyDescent="0.25">
      <c r="B38" t="s">
        <v>19</v>
      </c>
    </row>
    <row r="65" spans="2:2" x14ac:dyDescent="0.25">
      <c r="B65" t="s">
        <v>25</v>
      </c>
    </row>
    <row r="98" spans="2:2" x14ac:dyDescent="0.25">
      <c r="B98" t="s">
        <v>18</v>
      </c>
    </row>
    <row r="124" spans="2:2" x14ac:dyDescent="0.25">
      <c r="B124" t="s">
        <v>26</v>
      </c>
    </row>
    <row r="141" spans="2:2" x14ac:dyDescent="0.25">
      <c r="B141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35DC-8F51-44CE-B030-8A58E4B4FE56}">
  <dimension ref="B2:B88"/>
  <sheetViews>
    <sheetView topLeftCell="A70" workbookViewId="0">
      <selection activeCell="H100" sqref="H100"/>
    </sheetView>
  </sheetViews>
  <sheetFormatPr defaultRowHeight="15" x14ac:dyDescent="0.25"/>
  <sheetData>
    <row r="2" spans="2:2" x14ac:dyDescent="0.25">
      <c r="B2" t="s">
        <v>17</v>
      </c>
    </row>
    <row r="16" spans="2:2" x14ac:dyDescent="0.25">
      <c r="B16" t="s">
        <v>16</v>
      </c>
    </row>
    <row r="29" spans="2:2" x14ac:dyDescent="0.25">
      <c r="B29" t="s">
        <v>18</v>
      </c>
    </row>
    <row r="41" spans="2:2" x14ac:dyDescent="0.25">
      <c r="B41" t="s">
        <v>25</v>
      </c>
    </row>
    <row r="53" spans="2:2" x14ac:dyDescent="0.25">
      <c r="B53" t="s">
        <v>19</v>
      </c>
    </row>
    <row r="69" spans="2:2" x14ac:dyDescent="0.25">
      <c r="B69" t="s">
        <v>24</v>
      </c>
    </row>
    <row r="88" spans="2:2" x14ac:dyDescent="0.25">
      <c r="B88" t="s">
        <v>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A821-25B5-473E-B6A3-62044D87B635}">
  <dimension ref="C2:C159"/>
  <sheetViews>
    <sheetView topLeftCell="A154" workbookViewId="0">
      <selection activeCell="W129" sqref="W129"/>
    </sheetView>
  </sheetViews>
  <sheetFormatPr defaultRowHeight="15" x14ac:dyDescent="0.25"/>
  <sheetData>
    <row r="2" spans="3:3" x14ac:dyDescent="0.25">
      <c r="C2" t="s">
        <v>17</v>
      </c>
    </row>
    <row r="20" spans="3:3" x14ac:dyDescent="0.25">
      <c r="C20" t="s">
        <v>16</v>
      </c>
    </row>
    <row r="37" spans="3:3" x14ac:dyDescent="0.25">
      <c r="C37" t="s">
        <v>18</v>
      </c>
    </row>
    <row r="71" spans="3:3" x14ac:dyDescent="0.25">
      <c r="C71" t="s">
        <v>19</v>
      </c>
    </row>
    <row r="99" spans="3:3" x14ac:dyDescent="0.25">
      <c r="C99" t="s">
        <v>25</v>
      </c>
    </row>
    <row r="129" spans="3:3" x14ac:dyDescent="0.25">
      <c r="C129" t="s">
        <v>24</v>
      </c>
    </row>
    <row r="155" spans="3:3" x14ac:dyDescent="0.25">
      <c r="C155" t="s">
        <v>26</v>
      </c>
    </row>
    <row r="159" spans="3:3" x14ac:dyDescent="0.25">
      <c r="C159" t="s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BE2A-1C2D-433C-A87E-504A1749A987}">
  <dimension ref="A2:C86"/>
  <sheetViews>
    <sheetView topLeftCell="A74" workbookViewId="0">
      <selection activeCell="A89" sqref="A89"/>
    </sheetView>
  </sheetViews>
  <sheetFormatPr defaultRowHeight="15" x14ac:dyDescent="0.25"/>
  <sheetData>
    <row r="2" spans="1:3" x14ac:dyDescent="0.25">
      <c r="A2">
        <v>1</v>
      </c>
      <c r="C2" t="s">
        <v>17</v>
      </c>
    </row>
    <row r="15" spans="1:3" x14ac:dyDescent="0.25">
      <c r="A15">
        <v>2</v>
      </c>
      <c r="C15" t="s">
        <v>16</v>
      </c>
    </row>
    <row r="30" spans="1:3" x14ac:dyDescent="0.25">
      <c r="A30">
        <v>3</v>
      </c>
      <c r="C30" t="s">
        <v>18</v>
      </c>
    </row>
    <row r="42" spans="1:3" x14ac:dyDescent="0.25">
      <c r="A42">
        <v>4</v>
      </c>
      <c r="C42" t="s">
        <v>25</v>
      </c>
    </row>
    <row r="54" spans="1:3" x14ac:dyDescent="0.25">
      <c r="A54">
        <v>5</v>
      </c>
      <c r="C54" t="s">
        <v>19</v>
      </c>
    </row>
    <row r="68" spans="1:3" x14ac:dyDescent="0.25">
      <c r="A68">
        <v>6</v>
      </c>
      <c r="C68" t="s">
        <v>24</v>
      </c>
    </row>
    <row r="86" spans="1:3" x14ac:dyDescent="0.25">
      <c r="A86">
        <v>7</v>
      </c>
      <c r="C86" t="s">
        <v>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0E1C-84DA-4C1E-B765-28E1220F972A}">
  <dimension ref="A1:AW109"/>
  <sheetViews>
    <sheetView topLeftCell="A79" zoomScale="86" zoomScaleNormal="86" workbookViewId="0">
      <selection activeCell="C75" sqref="C75"/>
    </sheetView>
  </sheetViews>
  <sheetFormatPr defaultRowHeight="15" x14ac:dyDescent="0.25"/>
  <cols>
    <col min="1" max="1" width="21.140625" bestFit="1" customWidth="1"/>
    <col min="3" max="3" width="13.28515625" customWidth="1"/>
    <col min="4" max="4" width="7" customWidth="1"/>
    <col min="5" max="6" width="5.5703125" customWidth="1"/>
    <col min="7" max="7" width="6.7109375" customWidth="1"/>
    <col min="8" max="8" width="3.5703125" style="3" customWidth="1"/>
    <col min="9" max="9" width="3.42578125" bestFit="1" customWidth="1"/>
    <col min="10" max="10" width="9.85546875" customWidth="1"/>
    <col min="11" max="11" width="8.42578125" customWidth="1"/>
    <col min="12" max="12" width="16.85546875" bestFit="1" customWidth="1"/>
    <col min="13" max="13" width="5.5703125" customWidth="1"/>
    <col min="14" max="14" width="6.7109375" customWidth="1"/>
    <col min="15" max="15" width="2" style="3" customWidth="1"/>
    <col min="16" max="16" width="3.42578125" bestFit="1" customWidth="1"/>
    <col min="17" max="17" width="30.42578125" bestFit="1" customWidth="1"/>
    <col min="18" max="21" width="8" customWidth="1"/>
    <col min="22" max="22" width="2.5703125" style="3" customWidth="1"/>
    <col min="23" max="23" width="3.42578125" bestFit="1" customWidth="1"/>
    <col min="24" max="24" width="30.42578125" bestFit="1" customWidth="1"/>
    <col min="25" max="25" width="5.5703125" bestFit="1" customWidth="1"/>
    <col min="26" max="27" width="5.5703125" customWidth="1"/>
    <col min="28" max="28" width="6.7109375" customWidth="1"/>
    <col min="29" max="29" width="2.5703125" style="3" customWidth="1"/>
    <col min="30" max="30" width="3.42578125" bestFit="1" customWidth="1"/>
    <col min="31" max="31" width="30.42578125" bestFit="1" customWidth="1"/>
    <col min="32" max="32" width="5.5703125" bestFit="1" customWidth="1"/>
    <col min="33" max="34" width="5.5703125" customWidth="1"/>
    <col min="35" max="35" width="6.7109375" customWidth="1"/>
    <col min="36" max="36" width="2.28515625" style="3" customWidth="1"/>
    <col min="37" max="37" width="3.42578125" bestFit="1" customWidth="1"/>
    <col min="38" max="38" width="30.42578125" bestFit="1" customWidth="1"/>
    <col min="39" max="39" width="6" bestFit="1" customWidth="1"/>
    <col min="40" max="40" width="6" customWidth="1"/>
    <col min="41" max="41" width="5.5703125" customWidth="1"/>
    <col min="42" max="42" width="6.7109375" customWidth="1"/>
    <col min="43" max="43" width="2.7109375" style="3" customWidth="1"/>
    <col min="44" max="44" width="3.42578125" bestFit="1" customWidth="1"/>
    <col min="45" max="45" width="30.42578125" bestFit="1" customWidth="1"/>
    <col min="48" max="48" width="5.5703125" customWidth="1"/>
    <col min="49" max="49" width="6.7109375" customWidth="1"/>
  </cols>
  <sheetData>
    <row r="1" spans="1:49" x14ac:dyDescent="0.25">
      <c r="A1" t="s">
        <v>74</v>
      </c>
    </row>
    <row r="2" spans="1:49" x14ac:dyDescent="0.25">
      <c r="B2" t="s">
        <v>76</v>
      </c>
      <c r="C2" t="s">
        <v>16</v>
      </c>
      <c r="D2" t="s">
        <v>42</v>
      </c>
      <c r="E2" t="s">
        <v>70</v>
      </c>
      <c r="F2" t="s">
        <v>72</v>
      </c>
      <c r="G2" t="s">
        <v>73</v>
      </c>
      <c r="J2" t="s">
        <v>17</v>
      </c>
      <c r="K2" t="s">
        <v>42</v>
      </c>
      <c r="L2" t="s">
        <v>67</v>
      </c>
      <c r="M2" t="s">
        <v>72</v>
      </c>
      <c r="N2" t="s">
        <v>73</v>
      </c>
      <c r="Q2" t="s">
        <v>18</v>
      </c>
      <c r="R2" t="s">
        <v>42</v>
      </c>
      <c r="S2" t="s">
        <v>67</v>
      </c>
      <c r="T2" t="s">
        <v>72</v>
      </c>
      <c r="U2" t="s">
        <v>73</v>
      </c>
      <c r="X2" t="s">
        <v>19</v>
      </c>
      <c r="Y2" t="s">
        <v>42</v>
      </c>
      <c r="Z2" t="s">
        <v>67</v>
      </c>
      <c r="AA2" t="s">
        <v>72</v>
      </c>
      <c r="AB2" t="s">
        <v>73</v>
      </c>
      <c r="AE2" t="s">
        <v>24</v>
      </c>
      <c r="AF2" t="s">
        <v>42</v>
      </c>
      <c r="AH2" t="s">
        <v>72</v>
      </c>
      <c r="AI2" t="s">
        <v>73</v>
      </c>
      <c r="AL2" t="s">
        <v>25</v>
      </c>
      <c r="AM2" t="s">
        <v>42</v>
      </c>
      <c r="AN2" t="s">
        <v>67</v>
      </c>
      <c r="AO2" t="s">
        <v>72</v>
      </c>
      <c r="AP2" t="s">
        <v>73</v>
      </c>
      <c r="AS2" t="s">
        <v>26</v>
      </c>
      <c r="AT2" t="s">
        <v>42</v>
      </c>
      <c r="AU2" t="s">
        <v>67</v>
      </c>
      <c r="AV2" t="s">
        <v>72</v>
      </c>
      <c r="AW2" t="s">
        <v>73</v>
      </c>
    </row>
    <row r="3" spans="1:49" x14ac:dyDescent="0.25">
      <c r="B3" t="s">
        <v>43</v>
      </c>
      <c r="C3">
        <v>0.95099999999999996</v>
      </c>
      <c r="J3">
        <v>0.995</v>
      </c>
      <c r="Q3">
        <v>0.999</v>
      </c>
      <c r="X3">
        <v>0.96699999999999997</v>
      </c>
      <c r="AE3">
        <v>0.42199999999999999</v>
      </c>
      <c r="AL3">
        <v>0.76100000000000001</v>
      </c>
      <c r="AS3">
        <v>0.999</v>
      </c>
    </row>
    <row r="4" spans="1:49" x14ac:dyDescent="0.25">
      <c r="B4" t="s">
        <v>66</v>
      </c>
      <c r="C4">
        <v>0.95299999999999996</v>
      </c>
      <c r="J4">
        <v>0.995</v>
      </c>
      <c r="Q4">
        <v>0.999</v>
      </c>
      <c r="X4">
        <v>0.96699999999999997</v>
      </c>
      <c r="AE4">
        <v>0.13300000000000001</v>
      </c>
      <c r="AL4">
        <v>0.68200000000000005</v>
      </c>
      <c r="AS4">
        <v>0.999</v>
      </c>
    </row>
    <row r="5" spans="1:49" x14ac:dyDescent="0.25">
      <c r="A5" t="s">
        <v>68</v>
      </c>
      <c r="B5">
        <v>15</v>
      </c>
      <c r="C5" t="s">
        <v>20</v>
      </c>
      <c r="D5">
        <v>0.26767629539383903</v>
      </c>
      <c r="E5">
        <f>D5/MAX(D$5:D$19)</f>
        <v>1</v>
      </c>
      <c r="F5">
        <f>D5*B5</f>
        <v>4.0151444309075854</v>
      </c>
      <c r="G5">
        <f>E5*B5</f>
        <v>15</v>
      </c>
      <c r="I5">
        <v>15</v>
      </c>
      <c r="J5" t="s">
        <v>6</v>
      </c>
      <c r="K5">
        <v>8.8086323249980794E-2</v>
      </c>
      <c r="L5">
        <f>K5/MAX(K$5:K$19)</f>
        <v>1</v>
      </c>
      <c r="M5">
        <f>J$4*K5*I5</f>
        <v>1.3146883745059634</v>
      </c>
      <c r="N5">
        <f>J$4*L5*I5</f>
        <v>14.925000000000001</v>
      </c>
      <c r="P5">
        <v>15</v>
      </c>
      <c r="Q5" t="s">
        <v>22</v>
      </c>
      <c r="R5">
        <v>54.173082551423597</v>
      </c>
      <c r="S5">
        <f>R5/MAX(R$5:R$19)</f>
        <v>1</v>
      </c>
      <c r="T5">
        <f>Q$4*R5*P5</f>
        <v>811.78364203308263</v>
      </c>
      <c r="U5">
        <f>Q$4*S5*P5</f>
        <v>14.984999999999999</v>
      </c>
      <c r="W5">
        <v>15</v>
      </c>
      <c r="X5" t="s">
        <v>60</v>
      </c>
      <c r="Y5">
        <v>0.73491811515405103</v>
      </c>
      <c r="Z5">
        <f>Y5/MAX(Y$5:Y$19)</f>
        <v>1</v>
      </c>
      <c r="AA5">
        <f>X$4*Y5*W5</f>
        <v>10.65998726030951</v>
      </c>
      <c r="AB5">
        <f>X$4*Z5*W5</f>
        <v>14.504999999999999</v>
      </c>
      <c r="AD5">
        <v>15</v>
      </c>
      <c r="AE5" t="s">
        <v>0</v>
      </c>
      <c r="AF5">
        <v>0.18299399999999999</v>
      </c>
      <c r="AG5">
        <f>AF5/MAX(AF$5:AF$19)</f>
        <v>1</v>
      </c>
      <c r="AH5">
        <f>AE$4*AF5*AD5</f>
        <v>0.36507303000000002</v>
      </c>
      <c r="AI5">
        <f>AE$4*AG5*AD5</f>
        <v>1.9950000000000001</v>
      </c>
      <c r="AK5">
        <v>15</v>
      </c>
      <c r="AL5" t="s">
        <v>63</v>
      </c>
      <c r="AM5">
        <v>0.16</v>
      </c>
      <c r="AN5">
        <f t="shared" ref="AN5:AN19" si="0">AM5/MAX(AM$5:AM$19)</f>
        <v>1</v>
      </c>
      <c r="AO5">
        <f>AL$4*AM5*AK5</f>
        <v>1.6368</v>
      </c>
      <c r="AP5">
        <f>AL$4*AN5*AK5</f>
        <v>10.23</v>
      </c>
      <c r="AR5">
        <v>15</v>
      </c>
      <c r="AS5" t="s">
        <v>0</v>
      </c>
      <c r="AT5">
        <v>4.9745368467354903E-2</v>
      </c>
      <c r="AU5">
        <f>AT5/MAX(AT$5:AT$19)</f>
        <v>1</v>
      </c>
      <c r="AV5">
        <f>AS$4*AT5*AR5</f>
        <v>0.74543434648331319</v>
      </c>
      <c r="AW5">
        <f>AS$4*AU5*AR5</f>
        <v>14.984999999999999</v>
      </c>
    </row>
    <row r="6" spans="1:49" x14ac:dyDescent="0.25">
      <c r="B6">
        <v>14</v>
      </c>
      <c r="C6" t="s">
        <v>0</v>
      </c>
      <c r="D6">
        <v>0.16530917033450099</v>
      </c>
      <c r="E6">
        <f t="shared" ref="E6:E19" si="1">D6/MAX(D$5:D$19)</f>
        <v>0.61757119767096802</v>
      </c>
      <c r="F6">
        <f t="shared" ref="F6:F19" si="2">C$4*D6*B6</f>
        <v>2.2055549506029122</v>
      </c>
      <c r="G6">
        <f t="shared" ref="G6:G19" si="3">C$4*E6*B6</f>
        <v>8.2396349193260559</v>
      </c>
      <c r="I6">
        <v>14</v>
      </c>
      <c r="J6" t="s">
        <v>3</v>
      </c>
      <c r="K6">
        <v>5.8681515996509698E-2</v>
      </c>
      <c r="L6">
        <f t="shared" ref="L6:L19" si="4">K6/MAX(K$5:K$19)</f>
        <v>0.66618192054601955</v>
      </c>
      <c r="M6">
        <f t="shared" ref="M6:M19" si="5">J$4*K6*I6</f>
        <v>0.81743351783138007</v>
      </c>
      <c r="N6">
        <f t="shared" ref="N6:N19" si="6">J$4*L6*I6</f>
        <v>9.2799141532060521</v>
      </c>
      <c r="P6">
        <v>14</v>
      </c>
      <c r="Q6" t="s">
        <v>23</v>
      </c>
      <c r="R6">
        <v>50.046679398966901</v>
      </c>
      <c r="S6">
        <f t="shared" ref="S6:S19" si="7">R6/MAX(R$5:R$19)</f>
        <v>0.92382927169522389</v>
      </c>
      <c r="T6">
        <f t="shared" ref="T6:T19" si="8">Q$4*R6*P6</f>
        <v>699.95285807395112</v>
      </c>
      <c r="U6">
        <f t="shared" ref="U6:U19" si="9">Q$4*S6*P6</f>
        <v>12.920676193929401</v>
      </c>
      <c r="W6">
        <v>14</v>
      </c>
      <c r="X6" t="s">
        <v>0</v>
      </c>
      <c r="Y6">
        <v>0.66697821268174096</v>
      </c>
      <c r="Z6">
        <f t="shared" ref="Z6:Z19" si="10">Y6/MAX(Y$5:Y$19)</f>
        <v>0.90755445937256729</v>
      </c>
      <c r="AA6">
        <f t="shared" ref="AA6:AA19" si="11">X$4*Y6*W6</f>
        <v>9.0295510432854087</v>
      </c>
      <c r="AB6">
        <f t="shared" ref="AB6:AB19" si="12">X$4*Z6*W6</f>
        <v>12.286472270985815</v>
      </c>
      <c r="AD6">
        <v>14</v>
      </c>
      <c r="AE6" t="s">
        <v>21</v>
      </c>
      <c r="AF6">
        <v>0.17413600000000001</v>
      </c>
      <c r="AG6">
        <f t="shared" ref="AG6:AG19" si="13">AF6/MAX(AF$5:AF$19)</f>
        <v>0.95159404133468872</v>
      </c>
      <c r="AH6">
        <f t="shared" ref="AH6:AH19" si="14">AE$4*AF6*AD6</f>
        <v>0.32424123200000005</v>
      </c>
      <c r="AI6">
        <f t="shared" ref="AI6:AI19" si="15">AE$4*AG6*AD6</f>
        <v>1.7718681049651908</v>
      </c>
      <c r="AK6">
        <v>14</v>
      </c>
      <c r="AL6" t="s">
        <v>7</v>
      </c>
      <c r="AM6">
        <v>0.14000000000000001</v>
      </c>
      <c r="AN6">
        <f t="shared" si="0"/>
        <v>0.87500000000000011</v>
      </c>
      <c r="AO6">
        <f t="shared" ref="AO6:AO19" si="16">AL$4*AM6*AK6</f>
        <v>1.3367200000000001</v>
      </c>
      <c r="AP6">
        <f t="shared" ref="AP6:AP19" si="17">AL$4*AN6*AK6</f>
        <v>8.3545000000000016</v>
      </c>
      <c r="AR6">
        <v>14</v>
      </c>
      <c r="AS6" t="s">
        <v>3</v>
      </c>
      <c r="AT6">
        <v>4.5480358719698397E-2</v>
      </c>
      <c r="AU6">
        <f t="shared" ref="AU6:AU19" si="18">AT6/MAX(AT$5:AT$19)</f>
        <v>0.91426317908459376</v>
      </c>
      <c r="AV6">
        <f t="shared" ref="AV6:AV19" si="19">AS$4*AT6*AR6</f>
        <v>0.63608829705370173</v>
      </c>
      <c r="AW6">
        <f t="shared" ref="AW6:AW19" si="20">AS$4*AU6*AR6</f>
        <v>12.786884822677129</v>
      </c>
    </row>
    <row r="7" spans="1:49" x14ac:dyDescent="0.25">
      <c r="B7">
        <v>13</v>
      </c>
      <c r="C7" t="s">
        <v>2</v>
      </c>
      <c r="D7">
        <v>0.14704001160838601</v>
      </c>
      <c r="E7">
        <f t="shared" si="1"/>
        <v>0.54932025785862826</v>
      </c>
      <c r="F7">
        <f t="shared" si="2"/>
        <v>1.821678703816294</v>
      </c>
      <c r="G7">
        <f t="shared" si="3"/>
        <v>6.8055286746105459</v>
      </c>
      <c r="I7">
        <v>13</v>
      </c>
      <c r="J7" t="s">
        <v>0</v>
      </c>
      <c r="K7">
        <v>4.6497812555943902E-2</v>
      </c>
      <c r="L7">
        <f t="shared" si="4"/>
        <v>0.52786642512013393</v>
      </c>
      <c r="M7">
        <f t="shared" si="5"/>
        <v>0.60144920541113434</v>
      </c>
      <c r="N7">
        <f t="shared" si="6"/>
        <v>6.8279522089289326</v>
      </c>
      <c r="P7">
        <v>13</v>
      </c>
      <c r="Q7" t="s">
        <v>59</v>
      </c>
      <c r="R7">
        <v>21.122827826554001</v>
      </c>
      <c r="S7">
        <f t="shared" si="7"/>
        <v>0.38991371418643633</v>
      </c>
      <c r="T7">
        <f t="shared" si="8"/>
        <v>274.32216498345684</v>
      </c>
      <c r="U7">
        <f t="shared" si="9"/>
        <v>5.0638094061392485</v>
      </c>
      <c r="W7">
        <v>13</v>
      </c>
      <c r="X7" t="s">
        <v>4</v>
      </c>
      <c r="Y7">
        <v>0.48815873396454701</v>
      </c>
      <c r="Z7">
        <f t="shared" si="10"/>
        <v>0.66423554393161321</v>
      </c>
      <c r="AA7">
        <f t="shared" si="11"/>
        <v>6.1366434446683202</v>
      </c>
      <c r="AB7">
        <f t="shared" si="12"/>
        <v>8.3501050227643105</v>
      </c>
      <c r="AD7">
        <v>13</v>
      </c>
      <c r="AE7" t="s">
        <v>3</v>
      </c>
      <c r="AF7">
        <v>0.16527900000000001</v>
      </c>
      <c r="AG7">
        <f t="shared" si="13"/>
        <v>0.9031935473294207</v>
      </c>
      <c r="AH7">
        <f t="shared" si="14"/>
        <v>0.28576739100000004</v>
      </c>
      <c r="AI7">
        <f t="shared" si="15"/>
        <v>1.5616216433325685</v>
      </c>
      <c r="AK7">
        <v>13</v>
      </c>
      <c r="AL7" t="s">
        <v>6</v>
      </c>
      <c r="AM7">
        <v>0.14000000000000001</v>
      </c>
      <c r="AN7">
        <f t="shared" si="0"/>
        <v>0.87500000000000011</v>
      </c>
      <c r="AO7">
        <f t="shared" si="16"/>
        <v>1.2412400000000001</v>
      </c>
      <c r="AP7">
        <f t="shared" si="17"/>
        <v>7.7577500000000015</v>
      </c>
      <c r="AR7">
        <v>13</v>
      </c>
      <c r="AS7" t="s">
        <v>2</v>
      </c>
      <c r="AT7">
        <v>4.5337299716881503E-2</v>
      </c>
      <c r="AU7">
        <f t="shared" si="18"/>
        <v>0.91138735351078626</v>
      </c>
      <c r="AV7">
        <f t="shared" si="19"/>
        <v>0.58879551142314002</v>
      </c>
      <c r="AW7">
        <f t="shared" si="20"/>
        <v>11.83618756004458</v>
      </c>
    </row>
    <row r="8" spans="1:49" x14ac:dyDescent="0.25">
      <c r="B8">
        <v>12</v>
      </c>
      <c r="C8" t="s">
        <v>6</v>
      </c>
      <c r="D8">
        <v>0.11469922397261</v>
      </c>
      <c r="E8">
        <f t="shared" si="1"/>
        <v>0.42849974370666655</v>
      </c>
      <c r="F8">
        <f t="shared" si="2"/>
        <v>1.311700325350768</v>
      </c>
      <c r="G8">
        <f t="shared" si="3"/>
        <v>4.9003230690294384</v>
      </c>
      <c r="I8">
        <v>12</v>
      </c>
      <c r="J8" t="s">
        <v>2</v>
      </c>
      <c r="K8">
        <v>4.46992744986092E-2</v>
      </c>
      <c r="L8">
        <f t="shared" si="4"/>
        <v>0.50744852151175401</v>
      </c>
      <c r="M8">
        <f t="shared" si="5"/>
        <v>0.53370933751339389</v>
      </c>
      <c r="N8">
        <f t="shared" si="6"/>
        <v>6.058935346850344</v>
      </c>
      <c r="P8">
        <v>12</v>
      </c>
      <c r="Q8" t="s">
        <v>61</v>
      </c>
      <c r="R8">
        <v>10.9303391062048</v>
      </c>
      <c r="S8">
        <f t="shared" si="7"/>
        <v>0.20176697709289879</v>
      </c>
      <c r="T8">
        <f t="shared" si="8"/>
        <v>131.03290520518314</v>
      </c>
      <c r="U8">
        <f t="shared" si="9"/>
        <v>2.4187825213896708</v>
      </c>
      <c r="W8">
        <v>12</v>
      </c>
      <c r="X8" t="s">
        <v>20</v>
      </c>
      <c r="Y8">
        <v>0.47565732939571698</v>
      </c>
      <c r="Z8">
        <f t="shared" si="10"/>
        <v>0.6472249351154058</v>
      </c>
      <c r="AA8">
        <f t="shared" si="11"/>
        <v>5.5195276503079</v>
      </c>
      <c r="AB8">
        <f t="shared" si="12"/>
        <v>7.5103981470791688</v>
      </c>
      <c r="AD8">
        <v>12</v>
      </c>
      <c r="AE8" t="s">
        <v>2</v>
      </c>
      <c r="AF8">
        <v>0.16469200000000001</v>
      </c>
      <c r="AG8">
        <f t="shared" si="13"/>
        <v>0.89998579188388694</v>
      </c>
      <c r="AH8">
        <f t="shared" si="14"/>
        <v>0.26284843200000002</v>
      </c>
      <c r="AI8">
        <f t="shared" si="15"/>
        <v>1.4363773238466835</v>
      </c>
      <c r="AK8">
        <v>12</v>
      </c>
      <c r="AL8" t="s">
        <v>0</v>
      </c>
      <c r="AM8">
        <v>0.14000000000000001</v>
      </c>
      <c r="AN8">
        <f t="shared" si="0"/>
        <v>0.87500000000000011</v>
      </c>
      <c r="AO8">
        <f t="shared" si="16"/>
        <v>1.1457600000000001</v>
      </c>
      <c r="AP8">
        <f t="shared" si="17"/>
        <v>7.1610000000000014</v>
      </c>
      <c r="AR8">
        <v>12</v>
      </c>
      <c r="AS8" t="s">
        <v>60</v>
      </c>
      <c r="AT8">
        <v>3.7473967924284403E-2</v>
      </c>
      <c r="AU8">
        <f t="shared" si="18"/>
        <v>0.75331571719840551</v>
      </c>
      <c r="AV8">
        <f t="shared" si="19"/>
        <v>0.44923792747632141</v>
      </c>
      <c r="AW8">
        <f t="shared" si="20"/>
        <v>9.0307488177744855</v>
      </c>
    </row>
    <row r="9" spans="1:49" x14ac:dyDescent="0.25">
      <c r="B9">
        <v>11</v>
      </c>
      <c r="C9" t="s">
        <v>3</v>
      </c>
      <c r="D9">
        <v>0.105093230131951</v>
      </c>
      <c r="E9">
        <f t="shared" si="1"/>
        <v>0.39261313736176984</v>
      </c>
      <c r="F9">
        <f t="shared" si="2"/>
        <v>1.1016923314732423</v>
      </c>
      <c r="G9">
        <f t="shared" si="3"/>
        <v>4.1157635189634334</v>
      </c>
      <c r="I9">
        <v>11</v>
      </c>
      <c r="J9" t="s">
        <v>7</v>
      </c>
      <c r="K9">
        <v>3.2468400687222801E-2</v>
      </c>
      <c r="L9">
        <f t="shared" si="4"/>
        <v>0.36859752444293198</v>
      </c>
      <c r="M9">
        <f t="shared" si="5"/>
        <v>0.35536664552165353</v>
      </c>
      <c r="N9">
        <f t="shared" si="6"/>
        <v>4.0342999050278898</v>
      </c>
      <c r="P9">
        <v>11</v>
      </c>
      <c r="Q9" t="s">
        <v>7</v>
      </c>
      <c r="R9">
        <v>9.6016410155492</v>
      </c>
      <c r="S9">
        <f t="shared" si="7"/>
        <v>0.17724007132942599</v>
      </c>
      <c r="T9">
        <f t="shared" si="8"/>
        <v>105.51243311987015</v>
      </c>
      <c r="U9">
        <f t="shared" si="9"/>
        <v>1.9476911438390621</v>
      </c>
      <c r="W9">
        <v>11</v>
      </c>
      <c r="X9" t="s">
        <v>1</v>
      </c>
      <c r="Y9">
        <v>0.43511539446497</v>
      </c>
      <c r="Z9">
        <f t="shared" si="10"/>
        <v>0.59205969412491977</v>
      </c>
      <c r="AA9">
        <f t="shared" si="11"/>
        <v>4.6283224509238856</v>
      </c>
      <c r="AB9">
        <f t="shared" si="12"/>
        <v>6.2977389664067722</v>
      </c>
      <c r="AD9">
        <v>11</v>
      </c>
      <c r="AE9" t="s">
        <v>6</v>
      </c>
      <c r="AF9">
        <v>0.128771</v>
      </c>
      <c r="AG9">
        <f t="shared" si="13"/>
        <v>0.70368973846137028</v>
      </c>
      <c r="AH9">
        <f t="shared" si="14"/>
        <v>0.18839197300000002</v>
      </c>
      <c r="AI9">
        <f t="shared" si="15"/>
        <v>1.0294980873689847</v>
      </c>
      <c r="AK9">
        <v>11</v>
      </c>
      <c r="AL9" t="s">
        <v>8</v>
      </c>
      <c r="AM9">
        <v>0.08</v>
      </c>
      <c r="AN9">
        <f t="shared" si="0"/>
        <v>0.5</v>
      </c>
      <c r="AO9">
        <f t="shared" si="16"/>
        <v>0.60016000000000003</v>
      </c>
      <c r="AP9">
        <f t="shared" si="17"/>
        <v>3.7510000000000003</v>
      </c>
      <c r="AR9">
        <v>11</v>
      </c>
      <c r="AS9" t="s">
        <v>20</v>
      </c>
      <c r="AT9">
        <v>3.4274702274593498E-2</v>
      </c>
      <c r="AU9">
        <f t="shared" si="18"/>
        <v>0.68900288269220611</v>
      </c>
      <c r="AV9">
        <f t="shared" si="19"/>
        <v>0.37664470329550792</v>
      </c>
      <c r="AW9">
        <f t="shared" si="20"/>
        <v>7.5714526779046523</v>
      </c>
    </row>
    <row r="10" spans="1:49" x14ac:dyDescent="0.25">
      <c r="B10">
        <v>10</v>
      </c>
      <c r="C10" t="s">
        <v>59</v>
      </c>
      <c r="D10">
        <v>5.0694709386712798E-2</v>
      </c>
      <c r="E10">
        <f t="shared" si="1"/>
        <v>0.18938811638932901</v>
      </c>
      <c r="F10">
        <f t="shared" si="2"/>
        <v>0.48312058045537293</v>
      </c>
      <c r="G10">
        <f t="shared" si="3"/>
        <v>1.8048687491903053</v>
      </c>
      <c r="I10">
        <v>10</v>
      </c>
      <c r="J10" t="s">
        <v>8</v>
      </c>
      <c r="K10">
        <v>2.87402878702443E-2</v>
      </c>
      <c r="L10">
        <f t="shared" si="4"/>
        <v>0.32627412304044107</v>
      </c>
      <c r="M10">
        <f t="shared" si="5"/>
        <v>0.28596586430893078</v>
      </c>
      <c r="N10">
        <f t="shared" si="6"/>
        <v>3.2464275242523888</v>
      </c>
      <c r="P10">
        <v>10</v>
      </c>
      <c r="Q10" t="s">
        <v>0</v>
      </c>
      <c r="R10">
        <v>9.3322178104985198</v>
      </c>
      <c r="S10">
        <f t="shared" si="7"/>
        <v>0.17226669354914309</v>
      </c>
      <c r="T10">
        <f t="shared" si="8"/>
        <v>93.228855926880215</v>
      </c>
      <c r="U10">
        <f t="shared" si="9"/>
        <v>1.7209442685559395</v>
      </c>
      <c r="W10">
        <v>10</v>
      </c>
      <c r="X10" t="s">
        <v>2</v>
      </c>
      <c r="Y10">
        <v>0.38405347922132499</v>
      </c>
      <c r="Z10">
        <f t="shared" si="10"/>
        <v>0.52257996000115059</v>
      </c>
      <c r="AA10">
        <f t="shared" si="11"/>
        <v>3.7137971440702127</v>
      </c>
      <c r="AB10">
        <f t="shared" si="12"/>
        <v>5.0533482132111267</v>
      </c>
      <c r="AD10">
        <v>10</v>
      </c>
      <c r="AE10" t="s">
        <v>8</v>
      </c>
      <c r="AF10">
        <v>6.7585999999999993E-2</v>
      </c>
      <c r="AG10">
        <f t="shared" si="13"/>
        <v>0.36933451369990272</v>
      </c>
      <c r="AH10">
        <f t="shared" si="14"/>
        <v>8.9889380000000005E-2</v>
      </c>
      <c r="AI10">
        <f t="shared" si="15"/>
        <v>0.49121490322087064</v>
      </c>
      <c r="AK10">
        <v>10</v>
      </c>
      <c r="AL10" t="s">
        <v>1</v>
      </c>
      <c r="AM10">
        <v>0.06</v>
      </c>
      <c r="AN10">
        <f t="shared" si="0"/>
        <v>0.375</v>
      </c>
      <c r="AO10">
        <f t="shared" si="16"/>
        <v>0.40920000000000006</v>
      </c>
      <c r="AP10">
        <f t="shared" si="17"/>
        <v>2.5575000000000001</v>
      </c>
      <c r="AR10">
        <v>10</v>
      </c>
      <c r="AS10" t="s">
        <v>6</v>
      </c>
      <c r="AT10">
        <v>3.0246099270356701E-2</v>
      </c>
      <c r="AU10">
        <f t="shared" si="18"/>
        <v>0.60801839854107265</v>
      </c>
      <c r="AV10">
        <f t="shared" si="19"/>
        <v>0.30215853171086343</v>
      </c>
      <c r="AW10">
        <f t="shared" si="20"/>
        <v>6.0741038014253155</v>
      </c>
    </row>
    <row r="11" spans="1:49" x14ac:dyDescent="0.25">
      <c r="B11">
        <v>9</v>
      </c>
      <c r="C11" t="s">
        <v>60</v>
      </c>
      <c r="D11">
        <v>3.7183627672942102E-2</v>
      </c>
      <c r="E11">
        <f t="shared" si="1"/>
        <v>0.13891266545748054</v>
      </c>
      <c r="F11">
        <f t="shared" si="2"/>
        <v>0.31892397455082439</v>
      </c>
      <c r="G11">
        <f t="shared" si="3"/>
        <v>1.1914539316288106</v>
      </c>
      <c r="I11">
        <v>9</v>
      </c>
      <c r="J11" t="s">
        <v>1</v>
      </c>
      <c r="K11">
        <v>2.4152089578795399E-2</v>
      </c>
      <c r="L11">
        <f t="shared" si="4"/>
        <v>0.27418660113958909</v>
      </c>
      <c r="M11">
        <f t="shared" si="5"/>
        <v>0.2162819621781128</v>
      </c>
      <c r="N11">
        <f t="shared" si="6"/>
        <v>2.45534101320502</v>
      </c>
      <c r="P11">
        <v>9</v>
      </c>
      <c r="Q11" t="s">
        <v>2</v>
      </c>
      <c r="R11">
        <v>8.7946455242340598</v>
      </c>
      <c r="S11">
        <f t="shared" si="7"/>
        <v>0.16234345748898035</v>
      </c>
      <c r="T11">
        <f t="shared" si="8"/>
        <v>79.072657908388422</v>
      </c>
      <c r="U11">
        <f t="shared" si="9"/>
        <v>1.4596300262834223</v>
      </c>
      <c r="W11">
        <v>9</v>
      </c>
      <c r="X11" t="s">
        <v>3</v>
      </c>
      <c r="Y11">
        <v>0.38286486949332099</v>
      </c>
      <c r="Z11">
        <f t="shared" si="10"/>
        <v>0.52096262372450319</v>
      </c>
      <c r="AA11">
        <f t="shared" si="11"/>
        <v>3.3320729592003722</v>
      </c>
      <c r="AB11">
        <f t="shared" si="12"/>
        <v>4.5339377142743507</v>
      </c>
      <c r="AD11">
        <v>9</v>
      </c>
      <c r="AE11" t="s">
        <v>7</v>
      </c>
      <c r="AF11">
        <v>4.3651000000000002E-2</v>
      </c>
      <c r="AG11">
        <f t="shared" si="13"/>
        <v>0.23853787555876152</v>
      </c>
      <c r="AH11">
        <f t="shared" si="14"/>
        <v>5.2250247000000007E-2</v>
      </c>
      <c r="AI11">
        <f t="shared" si="15"/>
        <v>0.28552983704383755</v>
      </c>
      <c r="AK11">
        <v>9</v>
      </c>
      <c r="AL11" t="s">
        <v>60</v>
      </c>
      <c r="AM11">
        <v>0.06</v>
      </c>
      <c r="AN11">
        <f t="shared" si="0"/>
        <v>0.375</v>
      </c>
      <c r="AO11">
        <f t="shared" si="16"/>
        <v>0.36828000000000005</v>
      </c>
      <c r="AP11">
        <f t="shared" si="17"/>
        <v>2.3017500000000002</v>
      </c>
      <c r="AR11">
        <v>9</v>
      </c>
      <c r="AS11" t="s">
        <v>59</v>
      </c>
      <c r="AT11">
        <v>2.6748500980208399E-2</v>
      </c>
      <c r="AU11">
        <f t="shared" si="18"/>
        <v>0.53770836973017777</v>
      </c>
      <c r="AV11">
        <f t="shared" si="19"/>
        <v>0.24049577231305372</v>
      </c>
      <c r="AW11">
        <f t="shared" si="20"/>
        <v>4.8345359522440283</v>
      </c>
    </row>
    <row r="12" spans="1:49" x14ac:dyDescent="0.25">
      <c r="B12">
        <v>8</v>
      </c>
      <c r="C12" t="s">
        <v>9</v>
      </c>
      <c r="D12">
        <v>2.8414829848898499E-2</v>
      </c>
      <c r="E12">
        <f t="shared" si="1"/>
        <v>0.10615370257979335</v>
      </c>
      <c r="F12">
        <f t="shared" si="2"/>
        <v>0.21663466276800214</v>
      </c>
      <c r="G12">
        <f t="shared" si="3"/>
        <v>0.80931582846834449</v>
      </c>
      <c r="I12">
        <v>8</v>
      </c>
      <c r="J12" t="s">
        <v>21</v>
      </c>
      <c r="K12">
        <v>2.0953356467126101E-2</v>
      </c>
      <c r="L12">
        <f t="shared" si="4"/>
        <v>0.23787298293359826</v>
      </c>
      <c r="M12">
        <f t="shared" si="5"/>
        <v>0.16678871747832377</v>
      </c>
      <c r="N12">
        <f t="shared" si="6"/>
        <v>1.8934689441514423</v>
      </c>
      <c r="P12">
        <v>8</v>
      </c>
      <c r="Q12" t="s">
        <v>3</v>
      </c>
      <c r="R12">
        <v>7.4234646710379</v>
      </c>
      <c r="S12">
        <f t="shared" si="7"/>
        <v>0.13703234745763643</v>
      </c>
      <c r="T12">
        <f t="shared" si="8"/>
        <v>59.328329650934897</v>
      </c>
      <c r="U12">
        <f t="shared" si="9"/>
        <v>1.0951625208814304</v>
      </c>
      <c r="W12">
        <v>8</v>
      </c>
      <c r="X12" t="s">
        <v>59</v>
      </c>
      <c r="Y12">
        <v>0.28568012425711897</v>
      </c>
      <c r="Z12">
        <f t="shared" si="10"/>
        <v>0.38872374808346599</v>
      </c>
      <c r="AA12">
        <f t="shared" si="11"/>
        <v>2.2100214412530721</v>
      </c>
      <c r="AB12">
        <f t="shared" si="12"/>
        <v>3.0071669151736926</v>
      </c>
      <c r="AD12">
        <v>8</v>
      </c>
      <c r="AE12" t="s">
        <v>20</v>
      </c>
      <c r="AF12">
        <v>3.0714999999999999E-2</v>
      </c>
      <c r="AG12">
        <f t="shared" si="13"/>
        <v>0.1678470332360624</v>
      </c>
      <c r="AH12">
        <f t="shared" si="14"/>
        <v>3.2680760000000003E-2</v>
      </c>
      <c r="AI12">
        <f t="shared" si="15"/>
        <v>0.17858924336317039</v>
      </c>
      <c r="AK12">
        <v>8</v>
      </c>
      <c r="AL12" t="s">
        <v>4</v>
      </c>
      <c r="AM12">
        <v>0.06</v>
      </c>
      <c r="AN12">
        <f t="shared" si="0"/>
        <v>0.375</v>
      </c>
      <c r="AO12">
        <f t="shared" si="16"/>
        <v>0.32736000000000004</v>
      </c>
      <c r="AP12">
        <f t="shared" si="17"/>
        <v>2.0460000000000003</v>
      </c>
      <c r="AR12">
        <v>8</v>
      </c>
      <c r="AS12" t="s">
        <v>21</v>
      </c>
      <c r="AT12">
        <v>2.3813202617527E-2</v>
      </c>
      <c r="AU12">
        <f t="shared" si="18"/>
        <v>0.47870190434219562</v>
      </c>
      <c r="AV12">
        <f t="shared" si="19"/>
        <v>0.19031511531927578</v>
      </c>
      <c r="AW12">
        <f t="shared" si="20"/>
        <v>3.8257856195028275</v>
      </c>
    </row>
    <row r="13" spans="1:49" x14ac:dyDescent="0.25">
      <c r="B13">
        <v>7</v>
      </c>
      <c r="C13" t="s">
        <v>4</v>
      </c>
      <c r="D13">
        <v>2.55623165954755E-2</v>
      </c>
      <c r="E13">
        <f t="shared" si="1"/>
        <v>9.5497124830814795E-2</v>
      </c>
      <c r="F13">
        <f t="shared" si="2"/>
        <v>0.17052621400841705</v>
      </c>
      <c r="G13">
        <f t="shared" si="3"/>
        <v>0.63706131974636548</v>
      </c>
      <c r="I13">
        <v>7</v>
      </c>
      <c r="J13" t="s">
        <v>4</v>
      </c>
      <c r="K13">
        <v>1.6762379605379199E-2</v>
      </c>
      <c r="L13">
        <f t="shared" si="4"/>
        <v>0.19029491738245363</v>
      </c>
      <c r="M13">
        <f t="shared" si="5"/>
        <v>0.11674997395146612</v>
      </c>
      <c r="N13">
        <f t="shared" si="6"/>
        <v>1.3254040995687895</v>
      </c>
      <c r="P13">
        <v>7</v>
      </c>
      <c r="Q13" t="s">
        <v>62</v>
      </c>
      <c r="R13">
        <v>3.40117161912596</v>
      </c>
      <c r="S13">
        <f t="shared" si="7"/>
        <v>6.2783424146067565E-2</v>
      </c>
      <c r="T13">
        <f t="shared" si="8"/>
        <v>23.784393132547841</v>
      </c>
      <c r="U13">
        <f t="shared" si="9"/>
        <v>0.43904448505345051</v>
      </c>
      <c r="W13">
        <v>7</v>
      </c>
      <c r="X13" t="s">
        <v>9</v>
      </c>
      <c r="Y13">
        <v>0.27135435084286702</v>
      </c>
      <c r="Z13">
        <f t="shared" si="10"/>
        <v>0.36923072822335673</v>
      </c>
      <c r="AA13">
        <f t="shared" si="11"/>
        <v>1.8367976008553666</v>
      </c>
      <c r="AB13">
        <f t="shared" si="12"/>
        <v>2.4993227993439016</v>
      </c>
      <c r="AD13">
        <v>7</v>
      </c>
      <c r="AE13" t="s">
        <v>9</v>
      </c>
      <c r="AF13">
        <v>2.3786999999999999E-2</v>
      </c>
      <c r="AG13">
        <f t="shared" si="13"/>
        <v>0.12998786845470345</v>
      </c>
      <c r="AH13">
        <f t="shared" si="14"/>
        <v>2.2145696999999999E-2</v>
      </c>
      <c r="AI13">
        <f t="shared" si="15"/>
        <v>0.1210187055313289</v>
      </c>
      <c r="AK13">
        <v>7</v>
      </c>
      <c r="AL13" t="s">
        <v>2</v>
      </c>
      <c r="AM13">
        <v>0.06</v>
      </c>
      <c r="AN13">
        <f t="shared" si="0"/>
        <v>0.375</v>
      </c>
      <c r="AO13">
        <f t="shared" si="16"/>
        <v>0.28644000000000003</v>
      </c>
      <c r="AP13">
        <f t="shared" si="17"/>
        <v>1.7902500000000003</v>
      </c>
      <c r="AR13">
        <v>7</v>
      </c>
      <c r="AS13" t="s">
        <v>61</v>
      </c>
      <c r="AT13">
        <v>2.3422864498327301E-2</v>
      </c>
      <c r="AU13">
        <f t="shared" si="18"/>
        <v>0.47085518149691491</v>
      </c>
      <c r="AV13">
        <f t="shared" si="19"/>
        <v>0.16379609143680282</v>
      </c>
      <c r="AW13">
        <f t="shared" si="20"/>
        <v>3.292690284207926</v>
      </c>
    </row>
    <row r="14" spans="1:49" x14ac:dyDescent="0.25">
      <c r="B14">
        <v>6</v>
      </c>
      <c r="C14" t="s">
        <v>10</v>
      </c>
      <c r="D14">
        <v>2.1735659121788001E-2</v>
      </c>
      <c r="E14">
        <f t="shared" si="1"/>
        <v>8.1201284894531905E-2</v>
      </c>
      <c r="F14">
        <f t="shared" si="2"/>
        <v>0.12428449885838379</v>
      </c>
      <c r="G14">
        <f t="shared" si="3"/>
        <v>0.46430894702693337</v>
      </c>
      <c r="I14">
        <v>6</v>
      </c>
      <c r="J14" t="s">
        <v>23</v>
      </c>
      <c r="K14">
        <v>1.4064697555455301E-2</v>
      </c>
      <c r="L14">
        <f t="shared" si="4"/>
        <v>0.15966948144198273</v>
      </c>
      <c r="M14">
        <f t="shared" si="5"/>
        <v>8.3966244406068147E-2</v>
      </c>
      <c r="N14">
        <f t="shared" si="6"/>
        <v>0.95322680420863692</v>
      </c>
      <c r="P14">
        <v>6</v>
      </c>
      <c r="Q14" t="s">
        <v>65</v>
      </c>
      <c r="R14">
        <v>2.8939140812111002</v>
      </c>
      <c r="S14">
        <f t="shared" si="7"/>
        <v>5.3419778696626001E-2</v>
      </c>
      <c r="T14">
        <f t="shared" si="8"/>
        <v>17.346121002779334</v>
      </c>
      <c r="U14">
        <f t="shared" si="9"/>
        <v>0.32019815350757624</v>
      </c>
      <c r="W14">
        <v>6</v>
      </c>
      <c r="X14" t="s">
        <v>5</v>
      </c>
      <c r="Y14">
        <v>0.147019560344192</v>
      </c>
      <c r="Z14">
        <f t="shared" si="10"/>
        <v>0.20004889975174209</v>
      </c>
      <c r="AA14">
        <f t="shared" si="11"/>
        <v>0.85300748911700208</v>
      </c>
      <c r="AB14">
        <f t="shared" si="12"/>
        <v>1.1606837163596075</v>
      </c>
      <c r="AD14">
        <v>6</v>
      </c>
      <c r="AE14" t="s">
        <v>1</v>
      </c>
      <c r="AF14">
        <v>2.3571999999999999E-2</v>
      </c>
      <c r="AG14">
        <f t="shared" si="13"/>
        <v>0.12881296654535121</v>
      </c>
      <c r="AH14">
        <f t="shared" si="14"/>
        <v>1.8810456E-2</v>
      </c>
      <c r="AI14">
        <f t="shared" si="15"/>
        <v>0.10279274730319027</v>
      </c>
      <c r="AK14">
        <v>6</v>
      </c>
      <c r="AL14" t="s">
        <v>9</v>
      </c>
      <c r="AM14">
        <v>0.02</v>
      </c>
      <c r="AN14">
        <f t="shared" si="0"/>
        <v>0.125</v>
      </c>
      <c r="AO14">
        <f t="shared" si="16"/>
        <v>8.184000000000001E-2</v>
      </c>
      <c r="AP14">
        <f t="shared" si="17"/>
        <v>0.51150000000000007</v>
      </c>
      <c r="AR14">
        <v>6</v>
      </c>
      <c r="AS14" t="s">
        <v>8</v>
      </c>
      <c r="AT14">
        <v>2.1303684724505299E-2</v>
      </c>
      <c r="AU14">
        <f t="shared" si="18"/>
        <v>0.42825463718266987</v>
      </c>
      <c r="AV14">
        <f t="shared" si="19"/>
        <v>0.12769428623868476</v>
      </c>
      <c r="AW14">
        <f t="shared" si="20"/>
        <v>2.5669582952729231</v>
      </c>
    </row>
    <row r="15" spans="1:49" x14ac:dyDescent="0.25">
      <c r="B15">
        <v>5</v>
      </c>
      <c r="C15" t="s">
        <v>1</v>
      </c>
      <c r="D15">
        <v>1.9028750433886198E-2</v>
      </c>
      <c r="E15">
        <f t="shared" si="1"/>
        <v>7.1088664784039649E-2</v>
      </c>
      <c r="F15">
        <f t="shared" si="2"/>
        <v>9.0671995817467738E-2</v>
      </c>
      <c r="G15">
        <f t="shared" si="3"/>
        <v>0.33873748769594891</v>
      </c>
      <c r="I15">
        <v>5</v>
      </c>
      <c r="J15" t="s">
        <v>22</v>
      </c>
      <c r="K15">
        <v>1.29447049907722E-2</v>
      </c>
      <c r="L15">
        <f t="shared" si="4"/>
        <v>0.14695476565682428</v>
      </c>
      <c r="M15">
        <f t="shared" si="5"/>
        <v>6.4399907329091691E-2</v>
      </c>
      <c r="N15">
        <f t="shared" si="6"/>
        <v>0.73109995914270076</v>
      </c>
      <c r="P15">
        <v>5</v>
      </c>
      <c r="Q15" t="s">
        <v>64</v>
      </c>
      <c r="R15">
        <v>2.7038943326843401</v>
      </c>
      <c r="S15">
        <f t="shared" si="7"/>
        <v>4.9912137270713336E-2</v>
      </c>
      <c r="T15">
        <f t="shared" si="8"/>
        <v>13.505952191758279</v>
      </c>
      <c r="U15">
        <f t="shared" si="9"/>
        <v>0.24931112566721311</v>
      </c>
      <c r="W15">
        <v>5</v>
      </c>
      <c r="X15" t="s">
        <v>7</v>
      </c>
      <c r="Y15">
        <v>0.12875758305870499</v>
      </c>
      <c r="Z15">
        <f t="shared" si="10"/>
        <v>0.17519990377664765</v>
      </c>
      <c r="AA15">
        <f t="shared" si="11"/>
        <v>0.62254291408883855</v>
      </c>
      <c r="AB15">
        <f t="shared" si="12"/>
        <v>0.84709153476009147</v>
      </c>
      <c r="AD15">
        <v>5</v>
      </c>
      <c r="AE15" t="s">
        <v>5</v>
      </c>
      <c r="AF15">
        <v>2.2008E-2</v>
      </c>
      <c r="AG15">
        <f t="shared" si="13"/>
        <v>0.12026623823731926</v>
      </c>
      <c r="AH15">
        <f t="shared" si="14"/>
        <v>1.463532E-2</v>
      </c>
      <c r="AI15">
        <f t="shared" si="15"/>
        <v>7.9977048427817304E-2</v>
      </c>
      <c r="AK15">
        <v>5</v>
      </c>
      <c r="AL15" t="s">
        <v>64</v>
      </c>
      <c r="AM15">
        <v>0.02</v>
      </c>
      <c r="AN15">
        <f t="shared" si="0"/>
        <v>0.125</v>
      </c>
      <c r="AO15">
        <f t="shared" si="16"/>
        <v>6.8200000000000011E-2</v>
      </c>
      <c r="AP15">
        <f t="shared" si="17"/>
        <v>0.42625000000000002</v>
      </c>
      <c r="AR15">
        <v>5</v>
      </c>
      <c r="AS15" t="s">
        <v>4</v>
      </c>
      <c r="AT15">
        <v>8.5990459109317897E-3</v>
      </c>
      <c r="AU15">
        <f t="shared" si="18"/>
        <v>0.17286123665110373</v>
      </c>
      <c r="AV15">
        <f t="shared" si="19"/>
        <v>4.2952234325104297E-2</v>
      </c>
      <c r="AW15">
        <f t="shared" si="20"/>
        <v>0.86344187707226305</v>
      </c>
    </row>
    <row r="16" spans="1:49" x14ac:dyDescent="0.25">
      <c r="B16">
        <v>4</v>
      </c>
      <c r="C16" t="s">
        <v>7</v>
      </c>
      <c r="D16">
        <v>1.8825869756164001E-2</v>
      </c>
      <c r="E16">
        <f t="shared" si="1"/>
        <v>7.0330731858288073E-2</v>
      </c>
      <c r="F16">
        <f t="shared" si="2"/>
        <v>7.1764215510497165E-2</v>
      </c>
      <c r="G16">
        <f t="shared" si="3"/>
        <v>0.26810074984379412</v>
      </c>
      <c r="I16">
        <v>4</v>
      </c>
      <c r="J16" t="s">
        <v>20</v>
      </c>
      <c r="K16">
        <v>1.1229944263763199E-2</v>
      </c>
      <c r="L16">
        <f t="shared" si="4"/>
        <v>0.12748794420552281</v>
      </c>
      <c r="M16">
        <f t="shared" si="5"/>
        <v>4.4695178169777534E-2</v>
      </c>
      <c r="N16">
        <f t="shared" si="6"/>
        <v>0.50740201793798079</v>
      </c>
      <c r="P16">
        <v>4</v>
      </c>
      <c r="Q16" t="s">
        <v>60</v>
      </c>
      <c r="R16">
        <v>2.53833409482053</v>
      </c>
      <c r="S16">
        <f t="shared" si="7"/>
        <v>4.6856002561992405E-2</v>
      </c>
      <c r="T16">
        <f t="shared" si="8"/>
        <v>10.143183042902837</v>
      </c>
      <c r="U16">
        <f t="shared" si="9"/>
        <v>0.18723658623772166</v>
      </c>
      <c r="W16">
        <v>4</v>
      </c>
      <c r="X16" t="s">
        <v>6</v>
      </c>
      <c r="Y16">
        <v>0.12830513956276601</v>
      </c>
      <c r="Z16">
        <f t="shared" si="10"/>
        <v>0.1745842658074514</v>
      </c>
      <c r="AA16">
        <f t="shared" si="11"/>
        <v>0.49628427982877893</v>
      </c>
      <c r="AB16">
        <f t="shared" si="12"/>
        <v>0.67529194014322202</v>
      </c>
      <c r="AD16">
        <v>4</v>
      </c>
      <c r="AE16" t="s">
        <v>4</v>
      </c>
      <c r="AF16">
        <v>2.1714000000000001E-2</v>
      </c>
      <c r="AG16">
        <f t="shared" si="13"/>
        <v>0.11865962818453064</v>
      </c>
      <c r="AH16">
        <f t="shared" si="14"/>
        <v>1.1551848000000002E-2</v>
      </c>
      <c r="AI16">
        <f t="shared" si="15"/>
        <v>6.3126922194170307E-2</v>
      </c>
      <c r="AK16">
        <v>4</v>
      </c>
      <c r="AL16" t="s">
        <v>61</v>
      </c>
      <c r="AM16">
        <v>0.02</v>
      </c>
      <c r="AN16">
        <f t="shared" si="0"/>
        <v>0.125</v>
      </c>
      <c r="AO16">
        <f t="shared" si="16"/>
        <v>5.4560000000000004E-2</v>
      </c>
      <c r="AP16">
        <f t="shared" si="17"/>
        <v>0.34100000000000003</v>
      </c>
      <c r="AR16">
        <v>4</v>
      </c>
      <c r="AS16" t="s">
        <v>1</v>
      </c>
      <c r="AT16">
        <v>7.6391261326332598E-3</v>
      </c>
      <c r="AU16">
        <f t="shared" si="18"/>
        <v>0.15356457029052645</v>
      </c>
      <c r="AV16">
        <f t="shared" si="19"/>
        <v>3.0525948026002506E-2</v>
      </c>
      <c r="AW16">
        <f t="shared" si="20"/>
        <v>0.61364402288094366</v>
      </c>
    </row>
    <row r="17" spans="1:49" x14ac:dyDescent="0.25">
      <c r="B17">
        <v>3</v>
      </c>
      <c r="C17" t="s">
        <v>5</v>
      </c>
      <c r="D17">
        <v>1.8200174676077801E-2</v>
      </c>
      <c r="E17">
        <f t="shared" si="1"/>
        <v>6.7993225359381987E-2</v>
      </c>
      <c r="F17">
        <f t="shared" si="2"/>
        <v>5.2034299398906428E-2</v>
      </c>
      <c r="G17">
        <f t="shared" si="3"/>
        <v>0.19439263130247308</v>
      </c>
      <c r="I17">
        <v>3</v>
      </c>
      <c r="J17" t="s">
        <v>9</v>
      </c>
      <c r="K17">
        <v>5.3810846102663604E-3</v>
      </c>
      <c r="L17">
        <f t="shared" si="4"/>
        <v>6.1088763972987528E-2</v>
      </c>
      <c r="M17">
        <f t="shared" si="5"/>
        <v>1.6062537561645086E-2</v>
      </c>
      <c r="N17">
        <f t="shared" si="6"/>
        <v>0.18234996045936777</v>
      </c>
      <c r="P17">
        <v>3</v>
      </c>
      <c r="Q17" t="s">
        <v>1</v>
      </c>
      <c r="R17">
        <v>1.7587493942027601</v>
      </c>
      <c r="S17">
        <f t="shared" si="7"/>
        <v>3.2465374155758515E-2</v>
      </c>
      <c r="T17">
        <f t="shared" si="8"/>
        <v>5.2709719344256722</v>
      </c>
      <c r="U17">
        <f t="shared" si="9"/>
        <v>9.7298726344808267E-2</v>
      </c>
      <c r="W17">
        <v>3</v>
      </c>
      <c r="X17" t="s">
        <v>8</v>
      </c>
      <c r="Y17">
        <v>0.123892628019313</v>
      </c>
      <c r="Z17">
        <f t="shared" si="10"/>
        <v>0.16858017983859747</v>
      </c>
      <c r="AA17">
        <f t="shared" si="11"/>
        <v>0.35941251388402701</v>
      </c>
      <c r="AB17">
        <f t="shared" si="12"/>
        <v>0.48905110171177124</v>
      </c>
      <c r="AD17">
        <v>3</v>
      </c>
      <c r="AE17" t="s">
        <v>10</v>
      </c>
      <c r="AF17">
        <v>1.6468E-2</v>
      </c>
      <c r="AG17">
        <f t="shared" si="13"/>
        <v>8.9992021596336499E-2</v>
      </c>
      <c r="AH17">
        <f t="shared" si="14"/>
        <v>6.5707320000000001E-3</v>
      </c>
      <c r="AI17">
        <f t="shared" si="15"/>
        <v>3.5906816616938265E-2</v>
      </c>
      <c r="AK17">
        <v>3</v>
      </c>
      <c r="AL17" t="s">
        <v>3</v>
      </c>
      <c r="AM17">
        <v>0.02</v>
      </c>
      <c r="AN17">
        <f t="shared" si="0"/>
        <v>0.125</v>
      </c>
      <c r="AO17">
        <f t="shared" si="16"/>
        <v>4.0920000000000005E-2</v>
      </c>
      <c r="AP17">
        <f t="shared" si="17"/>
        <v>0.25575000000000003</v>
      </c>
      <c r="AR17">
        <v>3</v>
      </c>
      <c r="AS17" t="s">
        <v>9</v>
      </c>
      <c r="AT17">
        <v>7.6232088859585698E-3</v>
      </c>
      <c r="AU17">
        <f t="shared" si="18"/>
        <v>0.15324459584536507</v>
      </c>
      <c r="AV17">
        <f t="shared" si="19"/>
        <v>2.2846757031217833E-2</v>
      </c>
      <c r="AW17">
        <f t="shared" si="20"/>
        <v>0.45927405374855912</v>
      </c>
    </row>
    <row r="18" spans="1:49" x14ac:dyDescent="0.25">
      <c r="B18">
        <v>2</v>
      </c>
      <c r="C18" t="s">
        <v>8</v>
      </c>
      <c r="D18">
        <v>5.6926233805911696E-3</v>
      </c>
      <c r="E18">
        <f t="shared" si="1"/>
        <v>2.1266819208684378E-2</v>
      </c>
      <c r="F18">
        <f t="shared" si="2"/>
        <v>1.0850140163406768E-2</v>
      </c>
      <c r="G18">
        <f t="shared" si="3"/>
        <v>4.0534557411752423E-2</v>
      </c>
      <c r="I18">
        <v>2</v>
      </c>
      <c r="J18" t="s">
        <v>10</v>
      </c>
      <c r="K18">
        <v>3.4055560821663802E-3</v>
      </c>
      <c r="L18">
        <f t="shared" si="4"/>
        <v>3.8661576014493521E-2</v>
      </c>
      <c r="M18">
        <f t="shared" si="5"/>
        <v>6.7770566035110962E-3</v>
      </c>
      <c r="N18">
        <f t="shared" si="6"/>
        <v>7.6936536268842101E-2</v>
      </c>
      <c r="P18">
        <v>2</v>
      </c>
      <c r="Q18" t="s">
        <v>9</v>
      </c>
      <c r="R18">
        <v>1.7065952512792899</v>
      </c>
      <c r="S18">
        <f t="shared" si="7"/>
        <v>3.1502642473027274E-2</v>
      </c>
      <c r="T18">
        <f t="shared" si="8"/>
        <v>3.4097773120560211</v>
      </c>
      <c r="U18">
        <f t="shared" si="9"/>
        <v>6.2942279661108491E-2</v>
      </c>
      <c r="W18">
        <v>2</v>
      </c>
      <c r="X18" t="s">
        <v>61</v>
      </c>
      <c r="Y18">
        <v>0.107802974826346</v>
      </c>
      <c r="Z18">
        <f t="shared" si="10"/>
        <v>0.14668705615420666</v>
      </c>
      <c r="AA18">
        <f t="shared" si="11"/>
        <v>0.20849095331415315</v>
      </c>
      <c r="AB18">
        <f t="shared" si="12"/>
        <v>0.28369276660223569</v>
      </c>
      <c r="AD18">
        <v>2</v>
      </c>
      <c r="AE18" t="s">
        <v>23</v>
      </c>
      <c r="AF18">
        <v>1.549E-3</v>
      </c>
      <c r="AG18">
        <f t="shared" si="13"/>
        <v>8.4647584073794767E-3</v>
      </c>
      <c r="AH18">
        <f t="shared" si="14"/>
        <v>4.1203400000000003E-4</v>
      </c>
      <c r="AI18">
        <f t="shared" si="15"/>
        <v>2.2516257363629408E-3</v>
      </c>
      <c r="AK18">
        <v>2</v>
      </c>
      <c r="AL18" t="s">
        <v>20</v>
      </c>
      <c r="AM18">
        <v>0.02</v>
      </c>
      <c r="AN18">
        <f t="shared" si="0"/>
        <v>0.125</v>
      </c>
      <c r="AO18">
        <f t="shared" si="16"/>
        <v>2.7280000000000002E-2</v>
      </c>
      <c r="AP18">
        <f t="shared" si="17"/>
        <v>0.17050000000000001</v>
      </c>
      <c r="AR18">
        <v>2</v>
      </c>
      <c r="AS18" t="s">
        <v>10</v>
      </c>
      <c r="AT18">
        <v>6.7205437870276503E-3</v>
      </c>
      <c r="AU18">
        <f t="shared" si="18"/>
        <v>0.13509888446073059</v>
      </c>
      <c r="AV18">
        <f t="shared" si="19"/>
        <v>1.3427646486481246E-2</v>
      </c>
      <c r="AW18">
        <f t="shared" si="20"/>
        <v>0.26992757115253974</v>
      </c>
    </row>
    <row r="19" spans="1:49" x14ac:dyDescent="0.25">
      <c r="A19" t="s">
        <v>69</v>
      </c>
      <c r="B19">
        <v>1</v>
      </c>
      <c r="C19" t="s">
        <v>21</v>
      </c>
      <c r="D19">
        <v>2.12016621367181E-3</v>
      </c>
      <c r="E19">
        <f t="shared" si="1"/>
        <v>7.9206349241809203E-3</v>
      </c>
      <c r="F19">
        <f t="shared" si="2"/>
        <v>2.0205184016292349E-3</v>
      </c>
      <c r="G19">
        <f t="shared" si="3"/>
        <v>7.5483650827444168E-3</v>
      </c>
      <c r="I19">
        <v>1</v>
      </c>
      <c r="J19" t="s">
        <v>5</v>
      </c>
      <c r="K19">
        <v>1.29173420658821E-3</v>
      </c>
      <c r="L19">
        <f t="shared" si="4"/>
        <v>1.4664412804725524E-2</v>
      </c>
      <c r="M19">
        <f t="shared" si="5"/>
        <v>1.285275535555269E-3</v>
      </c>
      <c r="N19">
        <f t="shared" si="6"/>
        <v>1.4591090740701897E-2</v>
      </c>
      <c r="P19">
        <v>1</v>
      </c>
      <c r="Q19" t="s">
        <v>4</v>
      </c>
      <c r="R19">
        <v>1.4135748993814801</v>
      </c>
      <c r="S19">
        <f t="shared" si="7"/>
        <v>2.6093676652785069E-2</v>
      </c>
      <c r="T19">
        <f t="shared" si="8"/>
        <v>1.4121613244820985</v>
      </c>
      <c r="U19">
        <f t="shared" si="9"/>
        <v>2.6067582976132285E-2</v>
      </c>
      <c r="W19">
        <v>1</v>
      </c>
      <c r="X19" t="s">
        <v>21</v>
      </c>
      <c r="Y19">
        <v>0.107694956584214</v>
      </c>
      <c r="Z19">
        <f t="shared" si="10"/>
        <v>0.14654007618473161</v>
      </c>
      <c r="AA19">
        <f t="shared" si="11"/>
        <v>0.10414102301693494</v>
      </c>
      <c r="AB19">
        <f t="shared" si="12"/>
        <v>0.14170425367063547</v>
      </c>
      <c r="AD19">
        <v>1</v>
      </c>
      <c r="AE19" t="s">
        <v>22</v>
      </c>
      <c r="AF19">
        <v>1.096E-3</v>
      </c>
      <c r="AG19">
        <f t="shared" si="13"/>
        <v>5.989267407674569E-3</v>
      </c>
      <c r="AH19">
        <f t="shared" si="14"/>
        <v>1.45768E-4</v>
      </c>
      <c r="AI19">
        <f t="shared" si="15"/>
        <v>7.9657256522071773E-4</v>
      </c>
      <c r="AK19">
        <v>1</v>
      </c>
      <c r="AL19" t="s">
        <v>59</v>
      </c>
      <c r="AM19">
        <v>0</v>
      </c>
      <c r="AN19">
        <f t="shared" si="0"/>
        <v>0</v>
      </c>
      <c r="AO19">
        <f t="shared" si="16"/>
        <v>0</v>
      </c>
      <c r="AP19">
        <f t="shared" si="17"/>
        <v>0</v>
      </c>
      <c r="AR19">
        <v>1</v>
      </c>
      <c r="AS19" t="s">
        <v>5</v>
      </c>
      <c r="AT19">
        <v>4.7207235855813504E-3</v>
      </c>
      <c r="AU19">
        <f t="shared" si="18"/>
        <v>9.4897750906786357E-2</v>
      </c>
      <c r="AV19">
        <f t="shared" si="19"/>
        <v>4.7160028619957694E-3</v>
      </c>
      <c r="AW19">
        <f t="shared" si="20"/>
        <v>9.4802853155879566E-2</v>
      </c>
    </row>
    <row r="20" spans="1:49" s="3" customFormat="1" x14ac:dyDescent="0.25"/>
    <row r="21" spans="1:49" x14ac:dyDescent="0.25">
      <c r="A21" s="5" t="s">
        <v>75</v>
      </c>
    </row>
    <row r="24" spans="1:49" x14ac:dyDescent="0.25">
      <c r="B24" t="s">
        <v>76</v>
      </c>
      <c r="C24" t="s">
        <v>16</v>
      </c>
      <c r="D24" t="s">
        <v>42</v>
      </c>
      <c r="E24" t="s">
        <v>70</v>
      </c>
      <c r="F24" t="s">
        <v>72</v>
      </c>
      <c r="G24" t="s">
        <v>73</v>
      </c>
      <c r="I24" t="s">
        <v>76</v>
      </c>
      <c r="J24" t="s">
        <v>17</v>
      </c>
      <c r="K24" t="s">
        <v>42</v>
      </c>
      <c r="L24" t="s">
        <v>70</v>
      </c>
      <c r="M24" t="s">
        <v>72</v>
      </c>
      <c r="N24" t="s">
        <v>73</v>
      </c>
      <c r="P24" t="s">
        <v>76</v>
      </c>
      <c r="Q24" t="s">
        <v>18</v>
      </c>
      <c r="R24" t="s">
        <v>42</v>
      </c>
      <c r="S24" t="s">
        <v>70</v>
      </c>
      <c r="T24" t="s">
        <v>72</v>
      </c>
      <c r="U24" t="s">
        <v>73</v>
      </c>
      <c r="W24" t="s">
        <v>76</v>
      </c>
      <c r="X24" t="s">
        <v>19</v>
      </c>
      <c r="Y24" t="s">
        <v>42</v>
      </c>
      <c r="Z24" t="s">
        <v>70</v>
      </c>
      <c r="AA24" t="s">
        <v>72</v>
      </c>
      <c r="AB24" t="s">
        <v>73</v>
      </c>
      <c r="AD24" t="s">
        <v>76</v>
      </c>
      <c r="AE24" t="s">
        <v>24</v>
      </c>
      <c r="AF24" t="s">
        <v>42</v>
      </c>
      <c r="AG24" t="s">
        <v>70</v>
      </c>
      <c r="AH24" t="s">
        <v>72</v>
      </c>
      <c r="AI24" t="s">
        <v>73</v>
      </c>
      <c r="AK24" t="s">
        <v>76</v>
      </c>
      <c r="AL24" t="s">
        <v>25</v>
      </c>
      <c r="AM24" t="s">
        <v>42</v>
      </c>
      <c r="AN24" t="s">
        <v>70</v>
      </c>
      <c r="AO24" t="s">
        <v>72</v>
      </c>
      <c r="AP24" t="s">
        <v>73</v>
      </c>
      <c r="AR24" t="s">
        <v>76</v>
      </c>
      <c r="AS24" t="s">
        <v>26</v>
      </c>
      <c r="AT24" t="s">
        <v>42</v>
      </c>
      <c r="AU24" t="s">
        <v>70</v>
      </c>
      <c r="AV24" t="s">
        <v>72</v>
      </c>
      <c r="AW24" t="s">
        <v>73</v>
      </c>
    </row>
    <row r="26" spans="1:49" x14ac:dyDescent="0.25">
      <c r="B26" cm="1">
        <f t="array" ref="B26:B47">IFERROR(INDEX(B$5:B$19,MATCH(C$26:C$47,C$5:C$19,0),0),0)</f>
        <v>3</v>
      </c>
      <c r="C26" t="s">
        <v>5</v>
      </c>
      <c r="D26" cm="1">
        <f t="array" ref="D26:D47">IFERROR(VLOOKUP(C$26:C$47,C$5:G$19,2,),0)</f>
        <v>1.8200174676077801E-2</v>
      </c>
      <c r="E26" cm="1">
        <f t="array" ref="E26:E47">IFERROR(VLOOKUP(C$26:C$47,C$5:G$19,3,),0)</f>
        <v>6.7993225359381987E-2</v>
      </c>
      <c r="F26" cm="1">
        <f t="array" ref="F26:F47">IFERROR(VLOOKUP(C$26:C$47,C$5:G$19,4,),0)</f>
        <v>5.2034299398906428E-2</v>
      </c>
      <c r="G26" cm="1">
        <f t="array" ref="G26:G47">IFERROR(VLOOKUP(C$26:C$47,C$5:G$19,5,),0)</f>
        <v>0.19439263130247308</v>
      </c>
      <c r="I26" cm="1">
        <f t="array" ref="I26:I47">IFERROR(INDEX(I$5:I$19,MATCH(J$26:J$47,J$5:J$19,0),0),0)</f>
        <v>1</v>
      </c>
      <c r="J26" t="s">
        <v>5</v>
      </c>
      <c r="K26" cm="1">
        <f t="array" ref="K26:K47">IFERROR(VLOOKUP(J$26:J$47,J$5:N$19,2,),0)</f>
        <v>1.29173420658821E-3</v>
      </c>
      <c r="L26" cm="1">
        <f t="array" ref="L26:L47">IFERROR(VLOOKUP(J$26:J$47,J$5:N$19,3,),0)</f>
        <v>1.4664412804725524E-2</v>
      </c>
      <c r="M26" cm="1">
        <f t="array" ref="M26:M47">IFERROR(VLOOKUP(J$26:J$47,J$5:N$19,4,),0)</f>
        <v>1.285275535555269E-3</v>
      </c>
      <c r="N26" cm="1">
        <f t="array" ref="N26:N47">IFERROR(VLOOKUP(J$26:J$47,J$5:N$19,5,),0)</f>
        <v>1.4591090740701897E-2</v>
      </c>
      <c r="P26" cm="1">
        <f t="array" ref="P26:P47">IFERROR(INDEX(P$5:P$19,MATCH(Q$26:Q$47,Q$5:Q$19,0),0),0)</f>
        <v>0</v>
      </c>
      <c r="Q26" t="s">
        <v>5</v>
      </c>
      <c r="R26" cm="1">
        <f t="array" ref="R26:R47">IFERROR(VLOOKUP(Q$26:Q$47,Q$5:U$19,2,),0)</f>
        <v>0</v>
      </c>
      <c r="S26" cm="1">
        <f t="array" ref="S26:S47">IFERROR(VLOOKUP(Q$26:Q$47,Q$5:U$19,3,),0)</f>
        <v>0</v>
      </c>
      <c r="T26" cm="1">
        <f t="array" ref="T26:T47">IFERROR(VLOOKUP(Q$26:Q$47,Q$5:U$19,4,),0)</f>
        <v>0</v>
      </c>
      <c r="U26" cm="1">
        <f t="array" ref="U26:U47">IFERROR(VLOOKUP(Q$26:Q$47,Q$5:U$19,5,),0)</f>
        <v>0</v>
      </c>
      <c r="W26" cm="1">
        <f t="array" ref="W26:W47">IFERROR(INDEX(W$5:W$19,MATCH(X$26:X$47,X$5:X$19,0),0),0)</f>
        <v>6</v>
      </c>
      <c r="X26" t="s">
        <v>5</v>
      </c>
      <c r="Y26" cm="1">
        <f t="array" ref="Y26:Y47">IFERROR(VLOOKUP(X$26:X$47,X$5:AB$19,2,),0)</f>
        <v>0.147019560344192</v>
      </c>
      <c r="Z26" cm="1">
        <f t="array" ref="Z26:Z47">IFERROR(VLOOKUP(X$26:X$47,X$5:AB$19,3,),0)</f>
        <v>0.20004889975174209</v>
      </c>
      <c r="AA26" cm="1">
        <f t="array" ref="AA26:AA47">IFERROR(VLOOKUP(X$26:X$47,X$5:AB$19,4,),0)</f>
        <v>0.85300748911700208</v>
      </c>
      <c r="AB26" cm="1">
        <f t="array" ref="AB26:AB47">IFERROR(VLOOKUP(X$26:X$47,X$5:AB$19,5,),0)</f>
        <v>1.1606837163596075</v>
      </c>
      <c r="AD26" cm="1">
        <f t="array" ref="AD26:AD47">IFERROR(INDEX(AD$5:AD$19,MATCH(AE$26:AE$47,AE$5:AE$19,0),0),0)</f>
        <v>5</v>
      </c>
      <c r="AE26" t="s">
        <v>5</v>
      </c>
      <c r="AF26" cm="1">
        <f t="array" ref="AF26:AF47">IFERROR(VLOOKUP(AE$26:AE$47,AE$5:AI$19,2,),0)</f>
        <v>2.2008E-2</v>
      </c>
      <c r="AG26" cm="1">
        <f t="array" ref="AG26:AG47">IFERROR(VLOOKUP(AE$26:AE$47,AE$5:AI$19,3,),0)</f>
        <v>0.12026623823731926</v>
      </c>
      <c r="AH26" cm="1">
        <f t="array" ref="AH26:AH47">IFERROR(VLOOKUP(AE$26:AE$47,AE$5:AI$19,4,),0)</f>
        <v>1.463532E-2</v>
      </c>
      <c r="AI26" cm="1">
        <f t="array" ref="AI26:AI47">IFERROR(VLOOKUP(AE$26:AE$47,AE$5:AI$19,5,),0)</f>
        <v>7.9977048427817304E-2</v>
      </c>
      <c r="AK26" cm="1">
        <f t="array" ref="AK26:AK47">IFERROR(INDEX(AK$5:AK$19,MATCH(AL$26:AL$47,AL$5:AL$19,0),0),0)</f>
        <v>0</v>
      </c>
      <c r="AL26" t="s">
        <v>5</v>
      </c>
      <c r="AM26" cm="1">
        <f t="array" ref="AM26:AM47">IFERROR(VLOOKUP(AL$26:AL$47,AL$5:AP$19,2,),0)</f>
        <v>0</v>
      </c>
      <c r="AN26" cm="1">
        <f t="array" ref="AN26:AN47">IFERROR(VLOOKUP(AL$26:AL$47,AL$5:AP$19,3,),0)</f>
        <v>0</v>
      </c>
      <c r="AO26" cm="1">
        <f t="array" ref="AO26:AO47">IFERROR(VLOOKUP(AL$26:AL$47,AL$5:AP$19,4,),0)</f>
        <v>0</v>
      </c>
      <c r="AP26" cm="1">
        <f t="array" ref="AP26:AP47">IFERROR(VLOOKUP(AL$26:AL$47,AL$5:AP$19,5,),0)</f>
        <v>0</v>
      </c>
      <c r="AR26" cm="1">
        <f t="array" ref="AR26:AR47">IFERROR(INDEX(AR$5:AR$19,MATCH(AS$26:AS$47,AS$5:AS$19,0),0),0)</f>
        <v>1</v>
      </c>
      <c r="AS26" t="s">
        <v>5</v>
      </c>
      <c r="AT26" cm="1">
        <f t="array" ref="AT26:AT47">IFERROR(VLOOKUP(AS$26:AS$47,AS$5:AW$19,2,),0)</f>
        <v>4.7207235855813504E-3</v>
      </c>
      <c r="AU26" cm="1">
        <f t="array" ref="AU26:AU47">IFERROR(VLOOKUP(AS$26:AS$47,AS$5:AW$19,3,),0)</f>
        <v>9.4897750906786357E-2</v>
      </c>
      <c r="AV26" cm="1">
        <f t="array" ref="AV26:AV47">IFERROR(VLOOKUP(AS$26:AS$47,AS$5:AW$19,4,),0)</f>
        <v>4.7160028619957694E-3</v>
      </c>
      <c r="AW26" cm="1">
        <f t="array" ref="AW26:AW47">IFERROR(VLOOKUP(AS$26:AS$47,AS$5:AW$19,5,),0)</f>
        <v>9.4802853155879566E-2</v>
      </c>
    </row>
    <row r="27" spans="1:49" x14ac:dyDescent="0.25">
      <c r="B27">
        <v>4</v>
      </c>
      <c r="C27" t="s">
        <v>7</v>
      </c>
      <c r="D27">
        <v>1.8825869756164001E-2</v>
      </c>
      <c r="E27">
        <v>7.0330731858288073E-2</v>
      </c>
      <c r="F27">
        <v>7.1764215510497165E-2</v>
      </c>
      <c r="G27">
        <v>0.26810074984379412</v>
      </c>
      <c r="I27">
        <v>11</v>
      </c>
      <c r="J27" t="s">
        <v>7</v>
      </c>
      <c r="K27">
        <v>3.2468400687222801E-2</v>
      </c>
      <c r="L27">
        <v>0.36859752444293198</v>
      </c>
      <c r="M27">
        <v>0.35536664552165353</v>
      </c>
      <c r="N27">
        <v>4.0342999050278898</v>
      </c>
      <c r="P27">
        <v>11</v>
      </c>
      <c r="Q27" t="s">
        <v>7</v>
      </c>
      <c r="R27">
        <v>9.6016410155492</v>
      </c>
      <c r="S27">
        <v>0.17724007132942599</v>
      </c>
      <c r="T27">
        <v>105.51243311987015</v>
      </c>
      <c r="U27">
        <v>1.9476911438390621</v>
      </c>
      <c r="W27">
        <v>5</v>
      </c>
      <c r="X27" t="s">
        <v>7</v>
      </c>
      <c r="Y27">
        <v>0.12875758305870499</v>
      </c>
      <c r="Z27">
        <v>0.17519990377664765</v>
      </c>
      <c r="AA27">
        <v>0.62254291408883855</v>
      </c>
      <c r="AB27">
        <v>0.84709153476009147</v>
      </c>
      <c r="AD27">
        <v>9</v>
      </c>
      <c r="AE27" t="s">
        <v>7</v>
      </c>
      <c r="AF27">
        <v>4.3651000000000002E-2</v>
      </c>
      <c r="AG27">
        <v>0.23853787555876152</v>
      </c>
      <c r="AH27">
        <v>5.2250247000000007E-2</v>
      </c>
      <c r="AI27">
        <v>0.28552983704383755</v>
      </c>
      <c r="AK27">
        <v>14</v>
      </c>
      <c r="AL27" t="s">
        <v>7</v>
      </c>
      <c r="AM27">
        <v>0.14000000000000001</v>
      </c>
      <c r="AN27">
        <v>0.87500000000000011</v>
      </c>
      <c r="AO27">
        <v>1.3367200000000001</v>
      </c>
      <c r="AP27">
        <v>8.3545000000000016</v>
      </c>
      <c r="AR27">
        <v>0</v>
      </c>
      <c r="AS27" t="s">
        <v>7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B28">
        <v>9</v>
      </c>
      <c r="C28" t="s">
        <v>60</v>
      </c>
      <c r="D28">
        <v>3.7183627672942102E-2</v>
      </c>
      <c r="E28">
        <v>0.13891266545748054</v>
      </c>
      <c r="F28">
        <v>0.31892397455082439</v>
      </c>
      <c r="G28">
        <v>1.1914539316288106</v>
      </c>
      <c r="I28">
        <v>0</v>
      </c>
      <c r="J28" t="s">
        <v>60</v>
      </c>
      <c r="K28">
        <v>0</v>
      </c>
      <c r="L28">
        <v>0</v>
      </c>
      <c r="M28">
        <v>0</v>
      </c>
      <c r="N28">
        <v>0</v>
      </c>
      <c r="P28">
        <v>4</v>
      </c>
      <c r="Q28" t="s">
        <v>60</v>
      </c>
      <c r="R28">
        <v>2.53833409482053</v>
      </c>
      <c r="S28">
        <v>4.6856002561992405E-2</v>
      </c>
      <c r="T28">
        <v>10.143183042902837</v>
      </c>
      <c r="U28">
        <v>0.18723658623772166</v>
      </c>
      <c r="W28">
        <v>15</v>
      </c>
      <c r="X28" t="s">
        <v>60</v>
      </c>
      <c r="Y28">
        <v>0.73491811515405103</v>
      </c>
      <c r="Z28">
        <v>1</v>
      </c>
      <c r="AA28">
        <v>10.65998726030951</v>
      </c>
      <c r="AB28">
        <v>14.504999999999999</v>
      </c>
      <c r="AD28">
        <v>0</v>
      </c>
      <c r="AE28" t="s">
        <v>60</v>
      </c>
      <c r="AF28">
        <v>0</v>
      </c>
      <c r="AG28">
        <v>0</v>
      </c>
      <c r="AH28">
        <v>0</v>
      </c>
      <c r="AI28">
        <v>0</v>
      </c>
      <c r="AK28">
        <v>9</v>
      </c>
      <c r="AL28" t="s">
        <v>60</v>
      </c>
      <c r="AM28">
        <v>0.06</v>
      </c>
      <c r="AN28">
        <v>0.375</v>
      </c>
      <c r="AO28">
        <v>0.36828000000000005</v>
      </c>
      <c r="AP28">
        <v>2.3017500000000002</v>
      </c>
      <c r="AR28">
        <v>12</v>
      </c>
      <c r="AS28" t="s">
        <v>60</v>
      </c>
      <c r="AT28">
        <v>3.7473967924284403E-2</v>
      </c>
      <c r="AU28">
        <v>0.75331571719840551</v>
      </c>
      <c r="AV28">
        <v>0.44923792747632141</v>
      </c>
      <c r="AW28">
        <v>9.0307488177744855</v>
      </c>
    </row>
    <row r="29" spans="1:49" x14ac:dyDescent="0.25">
      <c r="B29">
        <v>10</v>
      </c>
      <c r="C29" t="s">
        <v>59</v>
      </c>
      <c r="D29">
        <v>5.0694709386712798E-2</v>
      </c>
      <c r="E29">
        <v>0.18938811638932901</v>
      </c>
      <c r="F29">
        <v>0.48312058045537293</v>
      </c>
      <c r="G29">
        <v>1.8048687491903053</v>
      </c>
      <c r="I29">
        <v>0</v>
      </c>
      <c r="J29" t="s">
        <v>59</v>
      </c>
      <c r="K29">
        <v>0</v>
      </c>
      <c r="L29">
        <v>0</v>
      </c>
      <c r="M29">
        <v>0</v>
      </c>
      <c r="N29">
        <v>0</v>
      </c>
      <c r="P29">
        <v>13</v>
      </c>
      <c r="Q29" t="s">
        <v>59</v>
      </c>
      <c r="R29">
        <v>21.122827826554001</v>
      </c>
      <c r="S29">
        <v>0.38991371418643633</v>
      </c>
      <c r="T29">
        <v>274.32216498345684</v>
      </c>
      <c r="U29">
        <v>5.0638094061392485</v>
      </c>
      <c r="W29">
        <v>8</v>
      </c>
      <c r="X29" t="s">
        <v>59</v>
      </c>
      <c r="Y29">
        <v>0.28568012425711897</v>
      </c>
      <c r="Z29">
        <v>0.38872374808346599</v>
      </c>
      <c r="AA29">
        <v>2.2100214412530721</v>
      </c>
      <c r="AB29">
        <v>3.0071669151736926</v>
      </c>
      <c r="AD29">
        <v>0</v>
      </c>
      <c r="AE29" t="s">
        <v>59</v>
      </c>
      <c r="AF29">
        <v>0</v>
      </c>
      <c r="AG29">
        <v>0</v>
      </c>
      <c r="AH29">
        <v>0</v>
      </c>
      <c r="AI29">
        <v>0</v>
      </c>
      <c r="AK29">
        <v>1</v>
      </c>
      <c r="AL29" t="s">
        <v>59</v>
      </c>
      <c r="AM29">
        <v>0</v>
      </c>
      <c r="AN29">
        <v>0</v>
      </c>
      <c r="AO29">
        <v>0</v>
      </c>
      <c r="AP29">
        <v>0</v>
      </c>
      <c r="AR29">
        <v>9</v>
      </c>
      <c r="AS29" t="s">
        <v>59</v>
      </c>
      <c r="AT29">
        <v>2.6748500980208399E-2</v>
      </c>
      <c r="AU29">
        <v>0.53770836973017777</v>
      </c>
      <c r="AV29">
        <v>0.24049577231305372</v>
      </c>
      <c r="AW29">
        <v>4.8345359522440283</v>
      </c>
    </row>
    <row r="30" spans="1:49" x14ac:dyDescent="0.25">
      <c r="B30">
        <v>15</v>
      </c>
      <c r="C30" t="s">
        <v>20</v>
      </c>
      <c r="D30">
        <v>0.26767629539383903</v>
      </c>
      <c r="E30">
        <v>1</v>
      </c>
      <c r="F30">
        <v>4.0151444309075854</v>
      </c>
      <c r="G30">
        <v>15</v>
      </c>
      <c r="I30">
        <v>4</v>
      </c>
      <c r="J30" t="s">
        <v>20</v>
      </c>
      <c r="K30">
        <v>1.1229944263763199E-2</v>
      </c>
      <c r="L30">
        <v>0.12748794420552281</v>
      </c>
      <c r="M30">
        <v>4.4695178169777534E-2</v>
      </c>
      <c r="N30">
        <v>0.50740201793798079</v>
      </c>
      <c r="P30">
        <v>0</v>
      </c>
      <c r="Q30" t="s">
        <v>20</v>
      </c>
      <c r="R30">
        <v>0</v>
      </c>
      <c r="S30">
        <v>0</v>
      </c>
      <c r="T30">
        <v>0</v>
      </c>
      <c r="U30">
        <v>0</v>
      </c>
      <c r="W30">
        <v>12</v>
      </c>
      <c r="X30" t="s">
        <v>20</v>
      </c>
      <c r="Y30">
        <v>0.47565732939571698</v>
      </c>
      <c r="Z30">
        <v>0.6472249351154058</v>
      </c>
      <c r="AA30">
        <v>5.5195276503079</v>
      </c>
      <c r="AB30">
        <v>7.5103981470791688</v>
      </c>
      <c r="AD30">
        <v>8</v>
      </c>
      <c r="AE30" t="s">
        <v>20</v>
      </c>
      <c r="AF30">
        <v>3.0714999999999999E-2</v>
      </c>
      <c r="AG30">
        <v>0.1678470332360624</v>
      </c>
      <c r="AH30">
        <v>3.2680760000000003E-2</v>
      </c>
      <c r="AI30">
        <v>0.17858924336317039</v>
      </c>
      <c r="AK30">
        <v>2</v>
      </c>
      <c r="AL30" t="s">
        <v>20</v>
      </c>
      <c r="AM30">
        <v>0.02</v>
      </c>
      <c r="AN30">
        <v>0.125</v>
      </c>
      <c r="AO30">
        <v>2.7280000000000002E-2</v>
      </c>
      <c r="AP30">
        <v>0.17050000000000001</v>
      </c>
      <c r="AR30">
        <v>11</v>
      </c>
      <c r="AS30" t="s">
        <v>20</v>
      </c>
      <c r="AT30">
        <v>3.4274702274593498E-2</v>
      </c>
      <c r="AU30">
        <v>0.68900288269220611</v>
      </c>
      <c r="AV30">
        <v>0.37664470329550792</v>
      </c>
      <c r="AW30">
        <v>7.5714526779046523</v>
      </c>
    </row>
    <row r="31" spans="1:49" x14ac:dyDescent="0.25">
      <c r="B31">
        <v>8</v>
      </c>
      <c r="C31" t="s">
        <v>9</v>
      </c>
      <c r="D31">
        <v>2.8414829848898499E-2</v>
      </c>
      <c r="E31">
        <v>0.10615370257979335</v>
      </c>
      <c r="F31">
        <v>0.21663466276800214</v>
      </c>
      <c r="G31">
        <v>0.80931582846834449</v>
      </c>
      <c r="I31">
        <v>3</v>
      </c>
      <c r="J31" t="s">
        <v>9</v>
      </c>
      <c r="K31">
        <v>5.3810846102663604E-3</v>
      </c>
      <c r="L31">
        <v>6.1088763972987528E-2</v>
      </c>
      <c r="M31">
        <v>1.6062537561645086E-2</v>
      </c>
      <c r="N31">
        <v>0.18234996045936777</v>
      </c>
      <c r="P31">
        <v>2</v>
      </c>
      <c r="Q31" t="s">
        <v>9</v>
      </c>
      <c r="R31">
        <v>1.7065952512792899</v>
      </c>
      <c r="S31">
        <v>3.1502642473027274E-2</v>
      </c>
      <c r="T31">
        <v>3.4097773120560211</v>
      </c>
      <c r="U31">
        <v>6.2942279661108491E-2</v>
      </c>
      <c r="W31">
        <v>7</v>
      </c>
      <c r="X31" t="s">
        <v>9</v>
      </c>
      <c r="Y31">
        <v>0.27135435084286702</v>
      </c>
      <c r="Z31">
        <v>0.36923072822335673</v>
      </c>
      <c r="AA31">
        <v>1.8367976008553666</v>
      </c>
      <c r="AB31">
        <v>2.4993227993439016</v>
      </c>
      <c r="AD31">
        <v>7</v>
      </c>
      <c r="AE31" t="s">
        <v>9</v>
      </c>
      <c r="AF31">
        <v>2.3786999999999999E-2</v>
      </c>
      <c r="AG31">
        <v>0.12998786845470345</v>
      </c>
      <c r="AH31">
        <v>2.2145696999999999E-2</v>
      </c>
      <c r="AI31">
        <v>0.1210187055313289</v>
      </c>
      <c r="AK31">
        <v>6</v>
      </c>
      <c r="AL31" t="s">
        <v>9</v>
      </c>
      <c r="AM31">
        <v>0.02</v>
      </c>
      <c r="AN31">
        <v>0.125</v>
      </c>
      <c r="AO31">
        <v>8.184000000000001E-2</v>
      </c>
      <c r="AP31">
        <v>0.51150000000000007</v>
      </c>
      <c r="AR31">
        <v>3</v>
      </c>
      <c r="AS31" t="s">
        <v>9</v>
      </c>
      <c r="AT31">
        <v>7.6232088859585698E-3</v>
      </c>
      <c r="AU31">
        <v>0.15324459584536507</v>
      </c>
      <c r="AV31">
        <v>2.2846757031217833E-2</v>
      </c>
      <c r="AW31">
        <v>0.45927405374855912</v>
      </c>
    </row>
    <row r="32" spans="1:49" x14ac:dyDescent="0.25">
      <c r="B32">
        <v>2</v>
      </c>
      <c r="C32" t="s">
        <v>8</v>
      </c>
      <c r="D32">
        <v>5.6926233805911696E-3</v>
      </c>
      <c r="E32">
        <v>2.1266819208684378E-2</v>
      </c>
      <c r="F32">
        <v>1.0850140163406768E-2</v>
      </c>
      <c r="G32">
        <v>4.0534557411752423E-2</v>
      </c>
      <c r="I32">
        <v>10</v>
      </c>
      <c r="J32" t="s">
        <v>8</v>
      </c>
      <c r="K32">
        <v>2.87402878702443E-2</v>
      </c>
      <c r="L32">
        <v>0.32627412304044107</v>
      </c>
      <c r="M32">
        <v>0.28596586430893078</v>
      </c>
      <c r="N32">
        <v>3.2464275242523888</v>
      </c>
      <c r="P32">
        <v>0</v>
      </c>
      <c r="Q32" t="s">
        <v>8</v>
      </c>
      <c r="R32">
        <v>0</v>
      </c>
      <c r="S32">
        <v>0</v>
      </c>
      <c r="T32">
        <v>0</v>
      </c>
      <c r="U32">
        <v>0</v>
      </c>
      <c r="W32">
        <v>3</v>
      </c>
      <c r="X32" t="s">
        <v>8</v>
      </c>
      <c r="Y32">
        <v>0.123892628019313</v>
      </c>
      <c r="Z32">
        <v>0.16858017983859747</v>
      </c>
      <c r="AA32">
        <v>0.35941251388402701</v>
      </c>
      <c r="AB32">
        <v>0.48905110171177124</v>
      </c>
      <c r="AD32">
        <v>10</v>
      </c>
      <c r="AE32" t="s">
        <v>8</v>
      </c>
      <c r="AF32">
        <v>6.7585999999999993E-2</v>
      </c>
      <c r="AG32">
        <v>0.36933451369990272</v>
      </c>
      <c r="AH32">
        <v>8.9889380000000005E-2</v>
      </c>
      <c r="AI32">
        <v>0.49121490322087064</v>
      </c>
      <c r="AK32">
        <v>11</v>
      </c>
      <c r="AL32" t="s">
        <v>8</v>
      </c>
      <c r="AM32">
        <v>0.08</v>
      </c>
      <c r="AN32">
        <v>0.5</v>
      </c>
      <c r="AO32">
        <v>0.60016000000000003</v>
      </c>
      <c r="AP32">
        <v>3.7510000000000003</v>
      </c>
      <c r="AR32">
        <v>6</v>
      </c>
      <c r="AS32" t="s">
        <v>8</v>
      </c>
      <c r="AT32">
        <v>2.1303684724505299E-2</v>
      </c>
      <c r="AU32">
        <v>0.42825463718266987</v>
      </c>
      <c r="AV32">
        <v>0.12769428623868476</v>
      </c>
      <c r="AW32">
        <v>2.5669582952729231</v>
      </c>
    </row>
    <row r="33" spans="2:49" x14ac:dyDescent="0.25">
      <c r="B33">
        <v>11</v>
      </c>
      <c r="C33" t="s">
        <v>3</v>
      </c>
      <c r="D33">
        <v>0.105093230131951</v>
      </c>
      <c r="E33">
        <v>0.39261313736176984</v>
      </c>
      <c r="F33">
        <v>1.1016923314732423</v>
      </c>
      <c r="G33">
        <v>4.1157635189634334</v>
      </c>
      <c r="I33">
        <v>14</v>
      </c>
      <c r="J33" t="s">
        <v>3</v>
      </c>
      <c r="K33">
        <v>5.8681515996509698E-2</v>
      </c>
      <c r="L33">
        <v>0.66618192054601955</v>
      </c>
      <c r="M33">
        <v>0.81743351783138007</v>
      </c>
      <c r="N33">
        <v>9.2799141532060521</v>
      </c>
      <c r="P33">
        <v>8</v>
      </c>
      <c r="Q33" t="s">
        <v>3</v>
      </c>
      <c r="R33">
        <v>7.4234646710379</v>
      </c>
      <c r="S33">
        <v>0.13703234745763643</v>
      </c>
      <c r="T33">
        <v>59.328329650934897</v>
      </c>
      <c r="U33">
        <v>1.0951625208814304</v>
      </c>
      <c r="W33">
        <v>9</v>
      </c>
      <c r="X33" t="s">
        <v>3</v>
      </c>
      <c r="Y33">
        <v>0.38286486949332099</v>
      </c>
      <c r="Z33">
        <v>0.52096262372450319</v>
      </c>
      <c r="AA33">
        <v>3.3320729592003722</v>
      </c>
      <c r="AB33">
        <v>4.5339377142743507</v>
      </c>
      <c r="AD33">
        <v>13</v>
      </c>
      <c r="AE33" t="s">
        <v>3</v>
      </c>
      <c r="AF33">
        <v>0.16527900000000001</v>
      </c>
      <c r="AG33">
        <v>0.9031935473294207</v>
      </c>
      <c r="AH33">
        <v>0.28576739100000004</v>
      </c>
      <c r="AI33">
        <v>1.5616216433325685</v>
      </c>
      <c r="AK33">
        <v>3</v>
      </c>
      <c r="AL33" t="s">
        <v>3</v>
      </c>
      <c r="AM33">
        <v>0.02</v>
      </c>
      <c r="AN33">
        <v>0.125</v>
      </c>
      <c r="AO33">
        <v>4.0920000000000005E-2</v>
      </c>
      <c r="AP33">
        <v>0.25575000000000003</v>
      </c>
      <c r="AR33">
        <v>14</v>
      </c>
      <c r="AS33" t="s">
        <v>3</v>
      </c>
      <c r="AT33">
        <v>4.5480358719698397E-2</v>
      </c>
      <c r="AU33">
        <v>0.91426317908459376</v>
      </c>
      <c r="AV33">
        <v>0.63608829705370173</v>
      </c>
      <c r="AW33">
        <v>12.786884822677129</v>
      </c>
    </row>
    <row r="34" spans="2:49" x14ac:dyDescent="0.25">
      <c r="B34">
        <v>7</v>
      </c>
      <c r="C34" t="s">
        <v>4</v>
      </c>
      <c r="D34">
        <v>2.55623165954755E-2</v>
      </c>
      <c r="E34">
        <v>9.5497124830814795E-2</v>
      </c>
      <c r="F34">
        <v>0.17052621400841705</v>
      </c>
      <c r="G34">
        <v>0.63706131974636548</v>
      </c>
      <c r="I34">
        <v>7</v>
      </c>
      <c r="J34" t="s">
        <v>4</v>
      </c>
      <c r="K34">
        <v>1.6762379605379199E-2</v>
      </c>
      <c r="L34">
        <v>0.19029491738245363</v>
      </c>
      <c r="M34">
        <v>0.11674997395146612</v>
      </c>
      <c r="N34">
        <v>1.3254040995687895</v>
      </c>
      <c r="P34">
        <v>1</v>
      </c>
      <c r="Q34" t="s">
        <v>4</v>
      </c>
      <c r="R34">
        <v>1.4135748993814801</v>
      </c>
      <c r="S34">
        <v>2.6093676652785069E-2</v>
      </c>
      <c r="T34">
        <v>1.4121613244820985</v>
      </c>
      <c r="U34">
        <v>2.6067582976132285E-2</v>
      </c>
      <c r="W34">
        <v>13</v>
      </c>
      <c r="X34" t="s">
        <v>4</v>
      </c>
      <c r="Y34">
        <v>0.48815873396454701</v>
      </c>
      <c r="Z34">
        <v>0.66423554393161321</v>
      </c>
      <c r="AA34">
        <v>6.1366434446683202</v>
      </c>
      <c r="AB34">
        <v>8.3501050227643105</v>
      </c>
      <c r="AD34">
        <v>4</v>
      </c>
      <c r="AE34" t="s">
        <v>4</v>
      </c>
      <c r="AF34">
        <v>2.1714000000000001E-2</v>
      </c>
      <c r="AG34">
        <v>0.11865962818453064</v>
      </c>
      <c r="AH34">
        <v>1.1551848000000002E-2</v>
      </c>
      <c r="AI34">
        <v>6.3126922194170307E-2</v>
      </c>
      <c r="AK34">
        <v>8</v>
      </c>
      <c r="AL34" t="s">
        <v>4</v>
      </c>
      <c r="AM34">
        <v>0.06</v>
      </c>
      <c r="AN34">
        <v>0.375</v>
      </c>
      <c r="AO34">
        <v>0.32736000000000004</v>
      </c>
      <c r="AP34">
        <v>2.0460000000000003</v>
      </c>
      <c r="AR34">
        <v>5</v>
      </c>
      <c r="AS34" t="s">
        <v>4</v>
      </c>
      <c r="AT34">
        <v>8.5990459109317897E-3</v>
      </c>
      <c r="AU34">
        <v>0.17286123665110373</v>
      </c>
      <c r="AV34">
        <v>4.2952234325104297E-2</v>
      </c>
      <c r="AW34">
        <v>0.86344187707226305</v>
      </c>
    </row>
    <row r="35" spans="2:49" x14ac:dyDescent="0.25">
      <c r="B35">
        <v>13</v>
      </c>
      <c r="C35" t="s">
        <v>2</v>
      </c>
      <c r="D35">
        <v>0.14704001160838601</v>
      </c>
      <c r="E35">
        <v>0.54932025785862826</v>
      </c>
      <c r="F35">
        <v>1.821678703816294</v>
      </c>
      <c r="G35">
        <v>6.8055286746105459</v>
      </c>
      <c r="I35">
        <v>12</v>
      </c>
      <c r="J35" t="s">
        <v>2</v>
      </c>
      <c r="K35">
        <v>4.46992744986092E-2</v>
      </c>
      <c r="L35">
        <v>0.50744852151175401</v>
      </c>
      <c r="M35">
        <v>0.53370933751339389</v>
      </c>
      <c r="N35">
        <v>6.058935346850344</v>
      </c>
      <c r="P35">
        <v>9</v>
      </c>
      <c r="Q35" t="s">
        <v>2</v>
      </c>
      <c r="R35">
        <v>8.7946455242340598</v>
      </c>
      <c r="S35">
        <v>0.16234345748898035</v>
      </c>
      <c r="T35">
        <v>79.072657908388422</v>
      </c>
      <c r="U35">
        <v>1.4596300262834223</v>
      </c>
      <c r="W35">
        <v>10</v>
      </c>
      <c r="X35" t="s">
        <v>2</v>
      </c>
      <c r="Y35">
        <v>0.38405347922132499</v>
      </c>
      <c r="Z35">
        <v>0.52257996000115059</v>
      </c>
      <c r="AA35">
        <v>3.7137971440702127</v>
      </c>
      <c r="AB35">
        <v>5.0533482132111267</v>
      </c>
      <c r="AD35">
        <v>12</v>
      </c>
      <c r="AE35" t="s">
        <v>2</v>
      </c>
      <c r="AF35">
        <v>0.16469200000000001</v>
      </c>
      <c r="AG35">
        <v>0.89998579188388694</v>
      </c>
      <c r="AH35">
        <v>0.26284843200000002</v>
      </c>
      <c r="AI35">
        <v>1.4363773238466835</v>
      </c>
      <c r="AK35">
        <v>7</v>
      </c>
      <c r="AL35" t="s">
        <v>2</v>
      </c>
      <c r="AM35">
        <v>0.06</v>
      </c>
      <c r="AN35">
        <v>0.375</v>
      </c>
      <c r="AO35">
        <v>0.28644000000000003</v>
      </c>
      <c r="AP35">
        <v>1.7902500000000003</v>
      </c>
      <c r="AR35">
        <v>13</v>
      </c>
      <c r="AS35" t="s">
        <v>2</v>
      </c>
      <c r="AT35">
        <v>4.5337299716881503E-2</v>
      </c>
      <c r="AU35">
        <v>0.91138735351078626</v>
      </c>
      <c r="AV35">
        <v>0.58879551142314002</v>
      </c>
      <c r="AW35">
        <v>11.83618756004458</v>
      </c>
    </row>
    <row r="36" spans="2:49" x14ac:dyDescent="0.25">
      <c r="B36">
        <v>5</v>
      </c>
      <c r="C36" t="s">
        <v>1</v>
      </c>
      <c r="D36">
        <v>1.9028750433886198E-2</v>
      </c>
      <c r="E36">
        <v>7.1088664784039649E-2</v>
      </c>
      <c r="F36">
        <v>9.0671995817467738E-2</v>
      </c>
      <c r="G36">
        <v>0.33873748769594891</v>
      </c>
      <c r="I36">
        <v>9</v>
      </c>
      <c r="J36" t="s">
        <v>1</v>
      </c>
      <c r="K36">
        <v>2.4152089578795399E-2</v>
      </c>
      <c r="L36">
        <v>0.27418660113958909</v>
      </c>
      <c r="M36">
        <v>0.2162819621781128</v>
      </c>
      <c r="N36">
        <v>2.45534101320502</v>
      </c>
      <c r="P36">
        <v>3</v>
      </c>
      <c r="Q36" t="s">
        <v>1</v>
      </c>
      <c r="R36">
        <v>1.7587493942027601</v>
      </c>
      <c r="S36">
        <v>3.2465374155758515E-2</v>
      </c>
      <c r="T36">
        <v>5.2709719344256722</v>
      </c>
      <c r="U36">
        <v>9.7298726344808267E-2</v>
      </c>
      <c r="W36">
        <v>11</v>
      </c>
      <c r="X36" t="s">
        <v>1</v>
      </c>
      <c r="Y36">
        <v>0.43511539446497</v>
      </c>
      <c r="Z36">
        <v>0.59205969412491977</v>
      </c>
      <c r="AA36">
        <v>4.6283224509238856</v>
      </c>
      <c r="AB36">
        <v>6.2977389664067722</v>
      </c>
      <c r="AD36">
        <v>6</v>
      </c>
      <c r="AE36" t="s">
        <v>1</v>
      </c>
      <c r="AF36">
        <v>2.3571999999999999E-2</v>
      </c>
      <c r="AG36">
        <v>0.12881296654535121</v>
      </c>
      <c r="AH36">
        <v>1.8810456E-2</v>
      </c>
      <c r="AI36">
        <v>0.10279274730319027</v>
      </c>
      <c r="AK36">
        <v>10</v>
      </c>
      <c r="AL36" t="s">
        <v>1</v>
      </c>
      <c r="AM36">
        <v>0.06</v>
      </c>
      <c r="AN36">
        <v>0.375</v>
      </c>
      <c r="AO36">
        <v>0.40920000000000006</v>
      </c>
      <c r="AP36">
        <v>2.5575000000000001</v>
      </c>
      <c r="AR36">
        <v>4</v>
      </c>
      <c r="AS36" t="s">
        <v>1</v>
      </c>
      <c r="AT36">
        <v>7.6391261326332598E-3</v>
      </c>
      <c r="AU36">
        <v>0.15356457029052645</v>
      </c>
      <c r="AV36">
        <v>3.0525948026002506E-2</v>
      </c>
      <c r="AW36">
        <v>0.61364402288094366</v>
      </c>
    </row>
    <row r="37" spans="2:49" x14ac:dyDescent="0.25">
      <c r="B37">
        <v>12</v>
      </c>
      <c r="C37" t="s">
        <v>6</v>
      </c>
      <c r="D37">
        <v>0.11469922397261</v>
      </c>
      <c r="E37">
        <v>0.42849974370666655</v>
      </c>
      <c r="F37">
        <v>1.311700325350768</v>
      </c>
      <c r="G37">
        <v>4.9003230690294384</v>
      </c>
      <c r="I37">
        <v>15</v>
      </c>
      <c r="J37" t="s">
        <v>6</v>
      </c>
      <c r="K37">
        <v>8.8086323249980794E-2</v>
      </c>
      <c r="L37">
        <v>1</v>
      </c>
      <c r="M37">
        <v>1.3146883745059634</v>
      </c>
      <c r="N37">
        <v>14.925000000000001</v>
      </c>
      <c r="P37">
        <v>0</v>
      </c>
      <c r="Q37" t="s">
        <v>6</v>
      </c>
      <c r="R37">
        <v>0</v>
      </c>
      <c r="S37">
        <v>0</v>
      </c>
      <c r="T37">
        <v>0</v>
      </c>
      <c r="U37">
        <v>0</v>
      </c>
      <c r="W37">
        <v>4</v>
      </c>
      <c r="X37" t="s">
        <v>6</v>
      </c>
      <c r="Y37">
        <v>0.12830513956276601</v>
      </c>
      <c r="Z37">
        <v>0.1745842658074514</v>
      </c>
      <c r="AA37">
        <v>0.49628427982877893</v>
      </c>
      <c r="AB37">
        <v>0.67529194014322202</v>
      </c>
      <c r="AD37">
        <v>11</v>
      </c>
      <c r="AE37" t="s">
        <v>6</v>
      </c>
      <c r="AF37">
        <v>0.128771</v>
      </c>
      <c r="AG37">
        <v>0.70368973846137028</v>
      </c>
      <c r="AH37">
        <v>0.18839197300000002</v>
      </c>
      <c r="AI37">
        <v>1.0294980873689847</v>
      </c>
      <c r="AK37">
        <v>13</v>
      </c>
      <c r="AL37" t="s">
        <v>6</v>
      </c>
      <c r="AM37">
        <v>0.14000000000000001</v>
      </c>
      <c r="AN37">
        <v>0.87500000000000011</v>
      </c>
      <c r="AO37">
        <v>1.2412400000000001</v>
      </c>
      <c r="AP37">
        <v>7.7577500000000015</v>
      </c>
      <c r="AR37">
        <v>10</v>
      </c>
      <c r="AS37" t="s">
        <v>6</v>
      </c>
      <c r="AT37">
        <v>3.0246099270356701E-2</v>
      </c>
      <c r="AU37">
        <v>0.60801839854107265</v>
      </c>
      <c r="AV37">
        <v>0.30215853171086343</v>
      </c>
      <c r="AW37">
        <v>6.0741038014253155</v>
      </c>
    </row>
    <row r="38" spans="2:49" x14ac:dyDescent="0.25">
      <c r="B38">
        <v>14</v>
      </c>
      <c r="C38" t="s">
        <v>0</v>
      </c>
      <c r="D38">
        <v>0.16530917033450099</v>
      </c>
      <c r="E38">
        <v>0.61757119767096802</v>
      </c>
      <c r="F38">
        <v>2.2055549506029122</v>
      </c>
      <c r="G38">
        <v>8.2396349193260559</v>
      </c>
      <c r="I38">
        <v>13</v>
      </c>
      <c r="J38" t="s">
        <v>0</v>
      </c>
      <c r="K38">
        <v>4.6497812555943902E-2</v>
      </c>
      <c r="L38">
        <v>0.52786642512013393</v>
      </c>
      <c r="M38">
        <v>0.60144920541113434</v>
      </c>
      <c r="N38">
        <v>6.8279522089289326</v>
      </c>
      <c r="P38">
        <v>10</v>
      </c>
      <c r="Q38" t="s">
        <v>0</v>
      </c>
      <c r="R38">
        <v>9.3322178104985198</v>
      </c>
      <c r="S38">
        <v>0.17226669354914309</v>
      </c>
      <c r="T38">
        <v>93.228855926880215</v>
      </c>
      <c r="U38">
        <v>1.7209442685559395</v>
      </c>
      <c r="W38">
        <v>14</v>
      </c>
      <c r="X38" t="s">
        <v>0</v>
      </c>
      <c r="Y38">
        <v>0.66697821268174096</v>
      </c>
      <c r="Z38">
        <v>0.90755445937256729</v>
      </c>
      <c r="AA38">
        <v>9.0295510432854087</v>
      </c>
      <c r="AB38">
        <v>12.286472270985815</v>
      </c>
      <c r="AD38">
        <v>15</v>
      </c>
      <c r="AE38" t="s">
        <v>0</v>
      </c>
      <c r="AF38">
        <v>0.18299399999999999</v>
      </c>
      <c r="AG38">
        <v>1</v>
      </c>
      <c r="AH38">
        <v>0.36507303000000002</v>
      </c>
      <c r="AI38">
        <v>1.9950000000000001</v>
      </c>
      <c r="AK38">
        <v>12</v>
      </c>
      <c r="AL38" t="s">
        <v>0</v>
      </c>
      <c r="AM38">
        <v>0.14000000000000001</v>
      </c>
      <c r="AN38">
        <v>0.87500000000000011</v>
      </c>
      <c r="AO38">
        <v>1.1457600000000001</v>
      </c>
      <c r="AP38">
        <v>7.1610000000000014</v>
      </c>
      <c r="AR38">
        <v>15</v>
      </c>
      <c r="AS38" t="s">
        <v>0</v>
      </c>
      <c r="AT38">
        <v>4.9745368467354903E-2</v>
      </c>
      <c r="AU38">
        <v>1</v>
      </c>
      <c r="AV38">
        <v>0.74543434648331319</v>
      </c>
      <c r="AW38">
        <v>14.984999999999999</v>
      </c>
    </row>
    <row r="39" spans="2:49" x14ac:dyDescent="0.25">
      <c r="B39">
        <v>6</v>
      </c>
      <c r="C39" t="s">
        <v>10</v>
      </c>
      <c r="D39">
        <v>2.1735659121788001E-2</v>
      </c>
      <c r="E39">
        <v>8.1201284894531905E-2</v>
      </c>
      <c r="F39">
        <v>0.12428449885838379</v>
      </c>
      <c r="G39">
        <v>0.46430894702693337</v>
      </c>
      <c r="I39">
        <v>2</v>
      </c>
      <c r="J39" t="s">
        <v>10</v>
      </c>
      <c r="K39">
        <v>3.4055560821663802E-3</v>
      </c>
      <c r="L39">
        <v>3.8661576014493521E-2</v>
      </c>
      <c r="M39">
        <v>6.7770566035110962E-3</v>
      </c>
      <c r="N39">
        <v>7.6936536268842101E-2</v>
      </c>
      <c r="P39">
        <v>0</v>
      </c>
      <c r="Q39" t="s">
        <v>10</v>
      </c>
      <c r="R39">
        <v>0</v>
      </c>
      <c r="S39">
        <v>0</v>
      </c>
      <c r="T39">
        <v>0</v>
      </c>
      <c r="U39">
        <v>0</v>
      </c>
      <c r="W39">
        <v>0</v>
      </c>
      <c r="X39" t="s">
        <v>10</v>
      </c>
      <c r="Y39">
        <v>0</v>
      </c>
      <c r="Z39">
        <v>0</v>
      </c>
      <c r="AA39">
        <v>0</v>
      </c>
      <c r="AB39">
        <v>0</v>
      </c>
      <c r="AD39">
        <v>3</v>
      </c>
      <c r="AE39" t="s">
        <v>10</v>
      </c>
      <c r="AF39">
        <v>1.6468E-2</v>
      </c>
      <c r="AG39">
        <v>8.9992021596336499E-2</v>
      </c>
      <c r="AH39">
        <v>6.5707320000000001E-3</v>
      </c>
      <c r="AI39">
        <v>3.5906816616938265E-2</v>
      </c>
      <c r="AK39">
        <v>0</v>
      </c>
      <c r="AL39" t="s">
        <v>10</v>
      </c>
      <c r="AM39">
        <v>0</v>
      </c>
      <c r="AN39">
        <v>0</v>
      </c>
      <c r="AO39">
        <v>0</v>
      </c>
      <c r="AP39">
        <v>0</v>
      </c>
      <c r="AR39">
        <v>2</v>
      </c>
      <c r="AS39" t="s">
        <v>10</v>
      </c>
      <c r="AT39">
        <v>6.7205437870276503E-3</v>
      </c>
      <c r="AU39">
        <v>0.13509888446073059</v>
      </c>
      <c r="AV39">
        <v>1.3427646486481246E-2</v>
      </c>
      <c r="AW39">
        <v>0.26992757115253974</v>
      </c>
    </row>
    <row r="40" spans="2:49" x14ac:dyDescent="0.25">
      <c r="B40">
        <v>1</v>
      </c>
      <c r="C40" t="s">
        <v>21</v>
      </c>
      <c r="D40">
        <v>2.12016621367181E-3</v>
      </c>
      <c r="E40">
        <v>7.9206349241809203E-3</v>
      </c>
      <c r="F40">
        <v>2.0205184016292349E-3</v>
      </c>
      <c r="G40">
        <v>7.5483650827444168E-3</v>
      </c>
      <c r="I40">
        <v>8</v>
      </c>
      <c r="J40" t="s">
        <v>21</v>
      </c>
      <c r="K40">
        <v>2.0953356467126101E-2</v>
      </c>
      <c r="L40">
        <v>0.23787298293359826</v>
      </c>
      <c r="M40">
        <v>0.16678871747832377</v>
      </c>
      <c r="N40">
        <v>1.8934689441514423</v>
      </c>
      <c r="P40">
        <v>0</v>
      </c>
      <c r="Q40" t="s">
        <v>21</v>
      </c>
      <c r="R40">
        <v>0</v>
      </c>
      <c r="S40">
        <v>0</v>
      </c>
      <c r="T40">
        <v>0</v>
      </c>
      <c r="U40">
        <v>0</v>
      </c>
      <c r="W40">
        <v>1</v>
      </c>
      <c r="X40" t="s">
        <v>21</v>
      </c>
      <c r="Y40">
        <v>0.107694956584214</v>
      </c>
      <c r="Z40">
        <v>0.14654007618473161</v>
      </c>
      <c r="AA40">
        <v>0.10414102301693494</v>
      </c>
      <c r="AB40">
        <v>0.14170425367063547</v>
      </c>
      <c r="AD40">
        <v>14</v>
      </c>
      <c r="AE40" t="s">
        <v>21</v>
      </c>
      <c r="AF40">
        <v>0.17413600000000001</v>
      </c>
      <c r="AG40">
        <v>0.95159404133468872</v>
      </c>
      <c r="AH40">
        <v>0.32424123200000005</v>
      </c>
      <c r="AI40">
        <v>1.7718681049651908</v>
      </c>
      <c r="AK40">
        <v>0</v>
      </c>
      <c r="AL40" t="s">
        <v>21</v>
      </c>
      <c r="AM40">
        <v>0</v>
      </c>
      <c r="AN40">
        <v>0</v>
      </c>
      <c r="AO40">
        <v>0</v>
      </c>
      <c r="AP40">
        <v>0</v>
      </c>
      <c r="AR40">
        <v>8</v>
      </c>
      <c r="AS40" t="s">
        <v>21</v>
      </c>
      <c r="AT40">
        <v>2.3813202617527E-2</v>
      </c>
      <c r="AU40">
        <v>0.47870190434219562</v>
      </c>
      <c r="AV40">
        <v>0.19031511531927578</v>
      </c>
      <c r="AW40">
        <v>3.8257856195028275</v>
      </c>
    </row>
    <row r="41" spans="2:49" x14ac:dyDescent="0.25">
      <c r="B41">
        <v>0</v>
      </c>
      <c r="C41" t="s">
        <v>22</v>
      </c>
      <c r="D41">
        <v>0</v>
      </c>
      <c r="E41">
        <v>0</v>
      </c>
      <c r="F41">
        <v>0</v>
      </c>
      <c r="G41">
        <v>0</v>
      </c>
      <c r="I41">
        <v>5</v>
      </c>
      <c r="J41" t="s">
        <v>22</v>
      </c>
      <c r="K41">
        <v>1.29447049907722E-2</v>
      </c>
      <c r="L41">
        <v>0.14695476565682428</v>
      </c>
      <c r="M41">
        <v>6.4399907329091691E-2</v>
      </c>
      <c r="N41">
        <v>0.73109995914270076</v>
      </c>
      <c r="P41">
        <v>15</v>
      </c>
      <c r="Q41" t="s">
        <v>22</v>
      </c>
      <c r="R41">
        <v>54.173082551423597</v>
      </c>
      <c r="S41">
        <v>1</v>
      </c>
      <c r="T41">
        <v>811.78364203308263</v>
      </c>
      <c r="U41">
        <v>14.984999999999999</v>
      </c>
      <c r="W41">
        <v>0</v>
      </c>
      <c r="X41" t="s">
        <v>22</v>
      </c>
      <c r="Y41">
        <v>0</v>
      </c>
      <c r="Z41">
        <v>0</v>
      </c>
      <c r="AA41">
        <v>0</v>
      </c>
      <c r="AB41">
        <v>0</v>
      </c>
      <c r="AD41">
        <v>1</v>
      </c>
      <c r="AE41" t="s">
        <v>22</v>
      </c>
      <c r="AF41">
        <v>1.096E-3</v>
      </c>
      <c r="AG41">
        <v>5.989267407674569E-3</v>
      </c>
      <c r="AH41">
        <v>1.45768E-4</v>
      </c>
      <c r="AI41">
        <v>7.9657256522071773E-4</v>
      </c>
      <c r="AK41">
        <v>0</v>
      </c>
      <c r="AL41" t="s">
        <v>22</v>
      </c>
      <c r="AM41">
        <v>0</v>
      </c>
      <c r="AN41">
        <v>0</v>
      </c>
      <c r="AO41">
        <v>0</v>
      </c>
      <c r="AP41">
        <v>0</v>
      </c>
      <c r="AR41">
        <v>0</v>
      </c>
      <c r="AS41" t="s">
        <v>22</v>
      </c>
      <c r="AT41">
        <v>0</v>
      </c>
      <c r="AU41">
        <v>0</v>
      </c>
      <c r="AV41">
        <v>0</v>
      </c>
      <c r="AW41">
        <v>0</v>
      </c>
    </row>
    <row r="42" spans="2:49" x14ac:dyDescent="0.25">
      <c r="B42">
        <v>0</v>
      </c>
      <c r="C42" t="s">
        <v>23</v>
      </c>
      <c r="D42">
        <v>0</v>
      </c>
      <c r="E42">
        <v>0</v>
      </c>
      <c r="F42">
        <v>0</v>
      </c>
      <c r="G42">
        <v>0</v>
      </c>
      <c r="I42">
        <v>6</v>
      </c>
      <c r="J42" t="s">
        <v>23</v>
      </c>
      <c r="K42">
        <v>1.4064697555455301E-2</v>
      </c>
      <c r="L42">
        <v>0.15966948144198273</v>
      </c>
      <c r="M42">
        <v>8.3966244406068147E-2</v>
      </c>
      <c r="N42">
        <v>0.95322680420863692</v>
      </c>
      <c r="P42">
        <v>14</v>
      </c>
      <c r="Q42" t="s">
        <v>23</v>
      </c>
      <c r="R42">
        <v>50.046679398966901</v>
      </c>
      <c r="S42">
        <v>0.92382927169522389</v>
      </c>
      <c r="T42">
        <v>699.95285807395112</v>
      </c>
      <c r="U42">
        <v>12.920676193929401</v>
      </c>
      <c r="W42">
        <v>0</v>
      </c>
      <c r="X42" t="s">
        <v>23</v>
      </c>
      <c r="Y42">
        <v>0</v>
      </c>
      <c r="Z42">
        <v>0</v>
      </c>
      <c r="AA42">
        <v>0</v>
      </c>
      <c r="AB42">
        <v>0</v>
      </c>
      <c r="AD42">
        <v>2</v>
      </c>
      <c r="AE42" t="s">
        <v>23</v>
      </c>
      <c r="AF42">
        <v>1.549E-3</v>
      </c>
      <c r="AG42">
        <v>8.4647584073794767E-3</v>
      </c>
      <c r="AH42">
        <v>4.1203400000000003E-4</v>
      </c>
      <c r="AI42">
        <v>2.2516257363629408E-3</v>
      </c>
      <c r="AK42">
        <v>0</v>
      </c>
      <c r="AL42" t="s">
        <v>23</v>
      </c>
      <c r="AM42">
        <v>0</v>
      </c>
      <c r="AN42">
        <v>0</v>
      </c>
      <c r="AO42">
        <v>0</v>
      </c>
      <c r="AP42">
        <v>0</v>
      </c>
      <c r="AR42">
        <v>0</v>
      </c>
      <c r="AS42" t="s">
        <v>23</v>
      </c>
      <c r="AT42">
        <v>0</v>
      </c>
      <c r="AU42">
        <v>0</v>
      </c>
      <c r="AV42">
        <v>0</v>
      </c>
      <c r="AW42">
        <v>0</v>
      </c>
    </row>
    <row r="43" spans="2:49" x14ac:dyDescent="0.25">
      <c r="B43">
        <v>0</v>
      </c>
      <c r="C43" t="s">
        <v>61</v>
      </c>
      <c r="D43">
        <v>0</v>
      </c>
      <c r="E43">
        <v>0</v>
      </c>
      <c r="F43">
        <v>0</v>
      </c>
      <c r="G43">
        <v>0</v>
      </c>
      <c r="I43">
        <v>0</v>
      </c>
      <c r="J43" t="s">
        <v>61</v>
      </c>
      <c r="K43">
        <v>0</v>
      </c>
      <c r="L43">
        <v>0</v>
      </c>
      <c r="M43">
        <v>0</v>
      </c>
      <c r="N43">
        <v>0</v>
      </c>
      <c r="P43">
        <v>12</v>
      </c>
      <c r="Q43" t="s">
        <v>61</v>
      </c>
      <c r="R43">
        <v>10.9303391062048</v>
      </c>
      <c r="S43">
        <v>0.20176697709289879</v>
      </c>
      <c r="T43">
        <v>131.03290520518314</v>
      </c>
      <c r="U43">
        <v>2.4187825213896708</v>
      </c>
      <c r="W43">
        <v>2</v>
      </c>
      <c r="X43" t="s">
        <v>61</v>
      </c>
      <c r="Y43">
        <v>0.107802974826346</v>
      </c>
      <c r="Z43">
        <v>0.14668705615420666</v>
      </c>
      <c r="AA43">
        <v>0.20849095331415315</v>
      </c>
      <c r="AB43">
        <v>0.28369276660223569</v>
      </c>
      <c r="AD43">
        <v>0</v>
      </c>
      <c r="AE43" t="s">
        <v>61</v>
      </c>
      <c r="AF43">
        <v>0</v>
      </c>
      <c r="AG43">
        <v>0</v>
      </c>
      <c r="AH43">
        <v>0</v>
      </c>
      <c r="AI43">
        <v>0</v>
      </c>
      <c r="AK43">
        <v>4</v>
      </c>
      <c r="AL43" t="s">
        <v>61</v>
      </c>
      <c r="AM43">
        <v>0.02</v>
      </c>
      <c r="AN43">
        <v>0.125</v>
      </c>
      <c r="AO43">
        <v>5.4560000000000004E-2</v>
      </c>
      <c r="AP43">
        <v>0.34100000000000003</v>
      </c>
      <c r="AR43">
        <v>7</v>
      </c>
      <c r="AS43" t="s">
        <v>61</v>
      </c>
      <c r="AT43">
        <v>2.3422864498327301E-2</v>
      </c>
      <c r="AU43">
        <v>0.47085518149691491</v>
      </c>
      <c r="AV43">
        <v>0.16379609143680282</v>
      </c>
      <c r="AW43">
        <v>3.292690284207926</v>
      </c>
    </row>
    <row r="44" spans="2:49" x14ac:dyDescent="0.25">
      <c r="B44">
        <v>0</v>
      </c>
      <c r="C44" t="s">
        <v>65</v>
      </c>
      <c r="D44">
        <v>0</v>
      </c>
      <c r="E44">
        <v>0</v>
      </c>
      <c r="F44">
        <v>0</v>
      </c>
      <c r="G44">
        <v>0</v>
      </c>
      <c r="I44">
        <v>0</v>
      </c>
      <c r="J44" t="s">
        <v>65</v>
      </c>
      <c r="K44">
        <v>0</v>
      </c>
      <c r="L44">
        <v>0</v>
      </c>
      <c r="M44">
        <v>0</v>
      </c>
      <c r="N44">
        <v>0</v>
      </c>
      <c r="P44">
        <v>6</v>
      </c>
      <c r="Q44" t="s">
        <v>65</v>
      </c>
      <c r="R44">
        <v>2.8939140812111002</v>
      </c>
      <c r="S44">
        <v>5.3419778696626001E-2</v>
      </c>
      <c r="T44">
        <v>17.346121002779334</v>
      </c>
      <c r="U44">
        <v>0.32019815350757624</v>
      </c>
      <c r="W44">
        <v>0</v>
      </c>
      <c r="X44" t="s">
        <v>65</v>
      </c>
      <c r="Y44">
        <v>0</v>
      </c>
      <c r="Z44">
        <v>0</v>
      </c>
      <c r="AA44">
        <v>0</v>
      </c>
      <c r="AB44">
        <v>0</v>
      </c>
      <c r="AD44">
        <v>0</v>
      </c>
      <c r="AE44" t="s">
        <v>65</v>
      </c>
      <c r="AF44">
        <v>0</v>
      </c>
      <c r="AG44">
        <v>0</v>
      </c>
      <c r="AH44">
        <v>0</v>
      </c>
      <c r="AI44">
        <v>0</v>
      </c>
      <c r="AK44">
        <v>0</v>
      </c>
      <c r="AL44" t="s">
        <v>65</v>
      </c>
      <c r="AM44">
        <v>0</v>
      </c>
      <c r="AN44">
        <v>0</v>
      </c>
      <c r="AO44">
        <v>0</v>
      </c>
      <c r="AP44">
        <v>0</v>
      </c>
      <c r="AR44">
        <v>0</v>
      </c>
      <c r="AS44" t="s">
        <v>65</v>
      </c>
      <c r="AT44">
        <v>0</v>
      </c>
      <c r="AU44">
        <v>0</v>
      </c>
      <c r="AV44">
        <v>0</v>
      </c>
      <c r="AW44">
        <v>0</v>
      </c>
    </row>
    <row r="45" spans="2:49" x14ac:dyDescent="0.25">
      <c r="B45">
        <v>0</v>
      </c>
      <c r="C45" t="s">
        <v>64</v>
      </c>
      <c r="D45">
        <v>0</v>
      </c>
      <c r="E45">
        <v>0</v>
      </c>
      <c r="F45">
        <v>0</v>
      </c>
      <c r="G45">
        <v>0</v>
      </c>
      <c r="I45">
        <v>0</v>
      </c>
      <c r="J45" t="s">
        <v>64</v>
      </c>
      <c r="K45">
        <v>0</v>
      </c>
      <c r="L45">
        <v>0</v>
      </c>
      <c r="M45">
        <v>0</v>
      </c>
      <c r="N45">
        <v>0</v>
      </c>
      <c r="P45">
        <v>5</v>
      </c>
      <c r="Q45" t="s">
        <v>64</v>
      </c>
      <c r="R45">
        <v>2.7038943326843401</v>
      </c>
      <c r="S45">
        <v>4.9912137270713336E-2</v>
      </c>
      <c r="T45">
        <v>13.505952191758279</v>
      </c>
      <c r="U45">
        <v>0.24931112566721311</v>
      </c>
      <c r="W45">
        <v>0</v>
      </c>
      <c r="X45" t="s">
        <v>64</v>
      </c>
      <c r="Y45">
        <v>0</v>
      </c>
      <c r="Z45">
        <v>0</v>
      </c>
      <c r="AA45">
        <v>0</v>
      </c>
      <c r="AB45">
        <v>0</v>
      </c>
      <c r="AD45">
        <v>0</v>
      </c>
      <c r="AE45" t="s">
        <v>64</v>
      </c>
      <c r="AF45">
        <v>0</v>
      </c>
      <c r="AG45">
        <v>0</v>
      </c>
      <c r="AH45">
        <v>0</v>
      </c>
      <c r="AI45">
        <v>0</v>
      </c>
      <c r="AK45">
        <v>5</v>
      </c>
      <c r="AL45" t="s">
        <v>64</v>
      </c>
      <c r="AM45">
        <v>0.02</v>
      </c>
      <c r="AN45">
        <v>0.125</v>
      </c>
      <c r="AO45">
        <v>6.8200000000000011E-2</v>
      </c>
      <c r="AP45">
        <v>0.42625000000000002</v>
      </c>
      <c r="AR45">
        <v>0</v>
      </c>
      <c r="AS45" t="s">
        <v>64</v>
      </c>
      <c r="AT45">
        <v>0</v>
      </c>
      <c r="AU45">
        <v>0</v>
      </c>
      <c r="AV45">
        <v>0</v>
      </c>
      <c r="AW45">
        <v>0</v>
      </c>
    </row>
    <row r="46" spans="2:49" x14ac:dyDescent="0.25">
      <c r="B46">
        <v>0</v>
      </c>
      <c r="C46" t="s">
        <v>62</v>
      </c>
      <c r="D46">
        <v>0</v>
      </c>
      <c r="E46">
        <v>0</v>
      </c>
      <c r="F46">
        <v>0</v>
      </c>
      <c r="G46">
        <v>0</v>
      </c>
      <c r="I46">
        <v>0</v>
      </c>
      <c r="J46" t="s">
        <v>62</v>
      </c>
      <c r="K46">
        <v>0</v>
      </c>
      <c r="L46">
        <v>0</v>
      </c>
      <c r="M46">
        <v>0</v>
      </c>
      <c r="N46">
        <v>0</v>
      </c>
      <c r="P46">
        <v>7</v>
      </c>
      <c r="Q46" t="s">
        <v>62</v>
      </c>
      <c r="R46">
        <v>3.40117161912596</v>
      </c>
      <c r="S46">
        <v>6.2783424146067565E-2</v>
      </c>
      <c r="T46">
        <v>23.784393132547841</v>
      </c>
      <c r="U46">
        <v>0.43904448505345051</v>
      </c>
      <c r="W46">
        <v>0</v>
      </c>
      <c r="X46" t="s">
        <v>62</v>
      </c>
      <c r="Y46">
        <v>0</v>
      </c>
      <c r="Z46">
        <v>0</v>
      </c>
      <c r="AA46">
        <v>0</v>
      </c>
      <c r="AB46">
        <v>0</v>
      </c>
      <c r="AD46">
        <v>0</v>
      </c>
      <c r="AE46" t="s">
        <v>62</v>
      </c>
      <c r="AF46">
        <v>0</v>
      </c>
      <c r="AG46">
        <v>0</v>
      </c>
      <c r="AH46">
        <v>0</v>
      </c>
      <c r="AI46">
        <v>0</v>
      </c>
      <c r="AK46">
        <v>0</v>
      </c>
      <c r="AL46" t="s">
        <v>62</v>
      </c>
      <c r="AM46">
        <v>0</v>
      </c>
      <c r="AN46">
        <v>0</v>
      </c>
      <c r="AO46">
        <v>0</v>
      </c>
      <c r="AP46">
        <v>0</v>
      </c>
      <c r="AR46">
        <v>0</v>
      </c>
      <c r="AS46" t="s">
        <v>62</v>
      </c>
      <c r="AT46">
        <v>0</v>
      </c>
      <c r="AU46">
        <v>0</v>
      </c>
      <c r="AV46">
        <v>0</v>
      </c>
      <c r="AW46">
        <v>0</v>
      </c>
    </row>
    <row r="47" spans="2:49" x14ac:dyDescent="0.25">
      <c r="B47">
        <v>0</v>
      </c>
      <c r="C47" t="s">
        <v>63</v>
      </c>
      <c r="D47">
        <v>0</v>
      </c>
      <c r="E47">
        <v>0</v>
      </c>
      <c r="F47">
        <v>0</v>
      </c>
      <c r="G47">
        <v>0</v>
      </c>
      <c r="I47">
        <v>0</v>
      </c>
      <c r="J47" t="s">
        <v>63</v>
      </c>
      <c r="K47">
        <v>0</v>
      </c>
      <c r="L47">
        <v>0</v>
      </c>
      <c r="M47">
        <v>0</v>
      </c>
      <c r="N47">
        <v>0</v>
      </c>
      <c r="P47">
        <v>0</v>
      </c>
      <c r="Q47" t="s">
        <v>63</v>
      </c>
      <c r="R47">
        <v>0</v>
      </c>
      <c r="S47">
        <v>0</v>
      </c>
      <c r="T47">
        <v>0</v>
      </c>
      <c r="U47">
        <v>0</v>
      </c>
      <c r="W47">
        <v>0</v>
      </c>
      <c r="X47" t="s">
        <v>63</v>
      </c>
      <c r="Y47">
        <v>0</v>
      </c>
      <c r="Z47">
        <v>0</v>
      </c>
      <c r="AA47">
        <v>0</v>
      </c>
      <c r="AB47">
        <v>0</v>
      </c>
      <c r="AD47">
        <v>0</v>
      </c>
      <c r="AE47" t="s">
        <v>63</v>
      </c>
      <c r="AF47">
        <v>0</v>
      </c>
      <c r="AG47">
        <v>0</v>
      </c>
      <c r="AH47">
        <v>0</v>
      </c>
      <c r="AI47">
        <v>0</v>
      </c>
      <c r="AK47">
        <v>15</v>
      </c>
      <c r="AL47" t="s">
        <v>63</v>
      </c>
      <c r="AM47">
        <v>0.16</v>
      </c>
      <c r="AN47">
        <v>1</v>
      </c>
      <c r="AO47">
        <v>1.6368</v>
      </c>
      <c r="AP47">
        <v>10.23</v>
      </c>
      <c r="AR47">
        <v>0</v>
      </c>
      <c r="AS47" t="s">
        <v>63</v>
      </c>
      <c r="AT47">
        <v>0</v>
      </c>
      <c r="AU47">
        <v>0</v>
      </c>
      <c r="AV47">
        <v>0</v>
      </c>
      <c r="AW47">
        <v>0</v>
      </c>
    </row>
    <row r="48" spans="2:49" s="3" customFormat="1" x14ac:dyDescent="0.25"/>
    <row r="49" spans="1:25" x14ac:dyDescent="0.25">
      <c r="A49" s="5" t="s">
        <v>75</v>
      </c>
    </row>
    <row r="61" spans="1:25" x14ac:dyDescent="0.25">
      <c r="B61" t="s">
        <v>78</v>
      </c>
      <c r="C61" t="s">
        <v>66</v>
      </c>
      <c r="J61" t="s">
        <v>78</v>
      </c>
      <c r="K61" t="s">
        <v>43</v>
      </c>
      <c r="Q61" t="s">
        <v>78</v>
      </c>
      <c r="R61" t="s">
        <v>66</v>
      </c>
      <c r="X61" t="s">
        <v>78</v>
      </c>
      <c r="Y61" t="s">
        <v>43</v>
      </c>
    </row>
    <row r="62" spans="1:25" x14ac:dyDescent="0.25">
      <c r="B62" t="s">
        <v>71</v>
      </c>
      <c r="J62" t="s">
        <v>71</v>
      </c>
      <c r="Q62" t="s">
        <v>77</v>
      </c>
      <c r="X62" t="s">
        <v>77</v>
      </c>
    </row>
    <row r="63" spans="1:25" x14ac:dyDescent="0.25">
      <c r="B63" t="s">
        <v>5</v>
      </c>
      <c r="C63">
        <f>(F26*$C$4+M26*$J$4+T26*$Q$4+AA26*$X$4+AH26*$AE$4+AO26*$AL$4+AV26*$AS$4)/7</f>
        <v>0.12605479469718714</v>
      </c>
      <c r="J63" t="s">
        <v>5</v>
      </c>
      <c r="K63">
        <f>(F26*$C$3+M26*$J$3+T26*$Q$3+AA26*$X$3+AH26*$AE$3+AO26*$AL$3+AV26*$AS$3)/7</f>
        <v>0.12664415739450177</v>
      </c>
      <c r="Q63" t="s">
        <v>5</v>
      </c>
      <c r="R63">
        <f>(G26*$C$4+N26*$J$4+U26*$Q$4+AB26*$X$4+AI26*$AE$4+AP26*$AL$4+AW26*$AS$4)/7</f>
        <v>0.20392863776880274</v>
      </c>
      <c r="X63" t="s">
        <v>5</v>
      </c>
      <c r="Y63">
        <f>(G26*$C$3+N26*$J$3+U26*$Q$3+AB26*$X$3+AI26*$AE$3+AP26*$AL$3+AW26*$AS$3)/7</f>
        <v>0.20717500658780766</v>
      </c>
    </row>
    <row r="64" spans="1:25" x14ac:dyDescent="0.25">
      <c r="B64" t="s">
        <v>7</v>
      </c>
      <c r="C64">
        <f t="shared" ref="C64:C84" si="21">(F27*$C$4+M27*$J$4+T27*$Q$4+AA27*$X$4+AH27*$AE$4+AO27*$AL$4+AV27*$AS$4)/7</f>
        <v>15.335641873885818</v>
      </c>
      <c r="J64" t="s">
        <v>7</v>
      </c>
      <c r="K64">
        <f t="shared" ref="K64:K84" si="22">(F27*$C$3+M27*$J$3+T27*$Q$3+AA27*$X$3+AH27*$AE$3+AO27*$AL$3+AV27*$AS$3)/7</f>
        <v>15.352864398593244</v>
      </c>
      <c r="Q64" t="s">
        <v>7</v>
      </c>
      <c r="R64">
        <f t="shared" ref="R64:R84" si="23">(G27*$C$4+N27*$J$4+U27*$Q$4+AB27*$X$4+AI27*$AE$4+AP27*$AL$4+AW27*$AS$4)/7</f>
        <v>1.8243219793198497</v>
      </c>
      <c r="X64" t="s">
        <v>7</v>
      </c>
      <c r="Y64">
        <f t="shared" ref="Y64:Y84" si="24">(G27*$C$3+N27*$J$3+U27*$Q$3+AB27*$X$3+AI27*$AE$3+AP27*$AL$3+AW27*$AS$3)/7</f>
        <v>1.9303201823778473</v>
      </c>
    </row>
    <row r="65" spans="2:25" x14ac:dyDescent="0.25">
      <c r="B65" t="s">
        <v>60</v>
      </c>
      <c r="C65">
        <f t="shared" si="21"/>
        <v>3.0635911054107159</v>
      </c>
      <c r="J65" t="s">
        <v>60</v>
      </c>
      <c r="K65">
        <f t="shared" si="22"/>
        <v>3.0676562871322726</v>
      </c>
      <c r="Q65" t="s">
        <v>60</v>
      </c>
      <c r="R65">
        <f t="shared" si="23"/>
        <v>3.7057645022072072</v>
      </c>
      <c r="X65" t="s">
        <v>60</v>
      </c>
      <c r="Y65">
        <f t="shared" si="24"/>
        <v>3.7314009796553131</v>
      </c>
    </row>
    <row r="66" spans="2:25" x14ac:dyDescent="0.25">
      <c r="B66" t="s">
        <v>59</v>
      </c>
      <c r="C66">
        <f t="shared" si="21"/>
        <v>39.555086105982824</v>
      </c>
      <c r="J66" t="s">
        <v>59</v>
      </c>
      <c r="K66">
        <f t="shared" si="22"/>
        <v>39.554948071531271</v>
      </c>
      <c r="Q66" t="s">
        <v>59</v>
      </c>
      <c r="R66">
        <f t="shared" si="23"/>
        <v>2.0737739054251736</v>
      </c>
      <c r="X66" t="s">
        <v>59</v>
      </c>
      <c r="Y66">
        <f t="shared" si="24"/>
        <v>2.0732582286396908</v>
      </c>
    </row>
    <row r="67" spans="2:25" x14ac:dyDescent="0.25">
      <c r="B67" t="s">
        <v>20</v>
      </c>
      <c r="C67">
        <f t="shared" si="21"/>
        <v>1.3725010203505439</v>
      </c>
      <c r="J67" t="s">
        <v>20</v>
      </c>
      <c r="K67">
        <f t="shared" si="22"/>
        <v>1.3730109590331419</v>
      </c>
      <c r="Q67" t="s">
        <v>20</v>
      </c>
      <c r="R67">
        <f t="shared" si="23"/>
        <v>4.2523335158097</v>
      </c>
      <c r="X67" t="s">
        <v>20</v>
      </c>
      <c r="Y67">
        <f t="shared" si="24"/>
        <v>4.2573452002856929</v>
      </c>
    </row>
    <row r="68" spans="2:25" x14ac:dyDescent="0.25">
      <c r="B68" t="s">
        <v>9</v>
      </c>
      <c r="C68">
        <f t="shared" si="21"/>
        <v>0.78379572017686194</v>
      </c>
      <c r="J68" t="s">
        <v>9</v>
      </c>
      <c r="K68">
        <f t="shared" si="22"/>
        <v>0.78557174833507115</v>
      </c>
      <c r="Q68" t="s">
        <v>9</v>
      </c>
      <c r="R68">
        <f t="shared" si="23"/>
        <v>0.60802770672355433</v>
      </c>
      <c r="X68" t="s">
        <v>9</v>
      </c>
      <c r="Y68">
        <f t="shared" si="24"/>
        <v>0.6185654601866426</v>
      </c>
    </row>
    <row r="69" spans="2:25" x14ac:dyDescent="0.25">
      <c r="B69" t="s">
        <v>8</v>
      </c>
      <c r="C69">
        <f t="shared" si="21"/>
        <v>0.17017987414020183</v>
      </c>
      <c r="J69" t="s">
        <v>8</v>
      </c>
      <c r="K69">
        <f t="shared" si="22"/>
        <v>0.18066115564586946</v>
      </c>
      <c r="Q69" t="s">
        <v>8</v>
      </c>
      <c r="R69">
        <f t="shared" si="23"/>
        <v>1.2756631649008336</v>
      </c>
      <c r="X69" t="s">
        <v>8</v>
      </c>
      <c r="Y69">
        <f t="shared" si="24"/>
        <v>1.3382644560316919</v>
      </c>
    </row>
    <row r="70" spans="2:25" x14ac:dyDescent="0.25">
      <c r="B70" t="s">
        <v>3</v>
      </c>
      <c r="C70">
        <f t="shared" si="21"/>
        <v>9.2936773895323679</v>
      </c>
      <c r="J70" t="s">
        <v>3</v>
      </c>
      <c r="K70">
        <f t="shared" si="22"/>
        <v>9.3056225425803767</v>
      </c>
      <c r="Q70" t="s">
        <v>3</v>
      </c>
      <c r="R70">
        <f t="shared" si="23"/>
        <v>4.5414910657848155</v>
      </c>
      <c r="X70" t="s">
        <v>3</v>
      </c>
      <c r="Y70">
        <f t="shared" si="24"/>
        <v>4.6076741197684123</v>
      </c>
    </row>
    <row r="71" spans="2:25" x14ac:dyDescent="0.25">
      <c r="B71" t="s">
        <v>4</v>
      </c>
      <c r="C71">
        <f t="shared" si="21"/>
        <v>1.1273237540083416</v>
      </c>
      <c r="J71" t="s">
        <v>4</v>
      </c>
      <c r="K71">
        <f t="shared" si="22"/>
        <v>1.1314464499574819</v>
      </c>
      <c r="Q71" t="s">
        <v>4</v>
      </c>
      <c r="R71">
        <f t="shared" si="23"/>
        <v>1.7561194150060704</v>
      </c>
      <c r="X71" t="s">
        <v>4</v>
      </c>
      <c r="Y71">
        <f t="shared" si="24"/>
        <v>1.7816342089881589</v>
      </c>
    </row>
    <row r="72" spans="2:25" x14ac:dyDescent="0.25">
      <c r="B72" t="s">
        <v>2</v>
      </c>
      <c r="C72">
        <f t="shared" si="21"/>
        <v>12.238635045960915</v>
      </c>
      <c r="J72" t="s">
        <v>2</v>
      </c>
      <c r="K72">
        <f t="shared" si="22"/>
        <v>12.252199131595251</v>
      </c>
      <c r="Q72" t="s">
        <v>2</v>
      </c>
      <c r="R72">
        <f t="shared" si="23"/>
        <v>4.5850582388583403</v>
      </c>
      <c r="X72" t="s">
        <v>2</v>
      </c>
      <c r="Y72">
        <f t="shared" si="24"/>
        <v>4.6626199158929795</v>
      </c>
    </row>
    <row r="73" spans="2:25" x14ac:dyDescent="0.25">
      <c r="B73" t="s">
        <v>1</v>
      </c>
      <c r="C73">
        <f t="shared" si="21"/>
        <v>1.4792816213774127</v>
      </c>
      <c r="J73" t="s">
        <v>1</v>
      </c>
      <c r="K73">
        <f t="shared" si="22"/>
        <v>1.4846504324906078</v>
      </c>
      <c r="Q73" t="s">
        <v>1</v>
      </c>
      <c r="R73">
        <f t="shared" si="23"/>
        <v>1.6177018508994905</v>
      </c>
      <c r="X73" t="s">
        <v>1</v>
      </c>
      <c r="Y73">
        <f t="shared" si="24"/>
        <v>1.6507121550416664</v>
      </c>
    </row>
    <row r="74" spans="2:25" x14ac:dyDescent="0.25">
      <c r="B74" t="s">
        <v>6</v>
      </c>
      <c r="C74">
        <f t="shared" si="21"/>
        <v>0.60164434669647104</v>
      </c>
      <c r="J74" t="s">
        <v>6</v>
      </c>
      <c r="K74">
        <f t="shared" si="22"/>
        <v>0.62305575234594224</v>
      </c>
      <c r="Q74" t="s">
        <v>6</v>
      </c>
      <c r="R74">
        <f t="shared" si="23"/>
        <v>4.5241612334496457</v>
      </c>
      <c r="X74" t="s">
        <v>6</v>
      </c>
      <c r="Y74">
        <f t="shared" si="24"/>
        <v>4.6528164550370139</v>
      </c>
    </row>
    <row r="75" spans="2:25" x14ac:dyDescent="0.25">
      <c r="B75" t="s">
        <v>0</v>
      </c>
      <c r="C75">
        <f t="shared" si="21"/>
        <v>15.163170100320826</v>
      </c>
      <c r="J75" t="s">
        <v>0</v>
      </c>
      <c r="K75">
        <f t="shared" si="22"/>
        <v>15.190542962573513</v>
      </c>
      <c r="Q75" t="s">
        <v>0</v>
      </c>
      <c r="R75">
        <f t="shared" si="23"/>
        <v>6.9093683623332414</v>
      </c>
      <c r="X75" t="s">
        <v>0</v>
      </c>
      <c r="Y75">
        <f t="shared" si="24"/>
        <v>7.0701961809277192</v>
      </c>
    </row>
    <row r="76" spans="2:25" x14ac:dyDescent="0.25">
      <c r="B76" t="s">
        <v>10</v>
      </c>
      <c r="C76">
        <f t="shared" si="21"/>
        <v>1.9924917846932576E-2</v>
      </c>
      <c r="J76" t="s">
        <v>10</v>
      </c>
      <c r="K76">
        <f t="shared" si="22"/>
        <v>2.0160685354115897E-2</v>
      </c>
      <c r="Q76" t="s">
        <v>10</v>
      </c>
      <c r="R76">
        <f t="shared" si="23"/>
        <v>0.11335307575651506</v>
      </c>
      <c r="X76" t="s">
        <v>10</v>
      </c>
      <c r="Y76">
        <f t="shared" si="24"/>
        <v>0.11470285462912097</v>
      </c>
    </row>
    <row r="77" spans="2:25" x14ac:dyDescent="0.25">
      <c r="B77" t="s">
        <v>21</v>
      </c>
      <c r="C77">
        <f t="shared" si="21"/>
        <v>7.1690511606431057E-2</v>
      </c>
      <c r="J77" t="s">
        <v>21</v>
      </c>
      <c r="K77">
        <f t="shared" si="22"/>
        <v>8.5076465179459174E-2</v>
      </c>
      <c r="Q77" t="s">
        <v>21</v>
      </c>
      <c r="R77">
        <f t="shared" si="23"/>
        <v>0.86940592807110573</v>
      </c>
      <c r="X77" t="s">
        <v>21</v>
      </c>
      <c r="Y77">
        <f t="shared" si="24"/>
        <v>0.94255661172893057</v>
      </c>
    </row>
    <row r="78" spans="2:25" x14ac:dyDescent="0.25">
      <c r="B78" t="s">
        <v>22</v>
      </c>
      <c r="C78">
        <f t="shared" si="21"/>
        <v>115.86227938371228</v>
      </c>
      <c r="J78" t="s">
        <v>22</v>
      </c>
      <c r="K78">
        <f t="shared" si="22"/>
        <v>115.8622854018483</v>
      </c>
      <c r="Q78" t="s">
        <v>22</v>
      </c>
      <c r="R78">
        <f t="shared" si="23"/>
        <v>2.2425093433568803</v>
      </c>
      <c r="X78" t="s">
        <v>22</v>
      </c>
      <c r="Y78">
        <f t="shared" si="24"/>
        <v>2.242542230424216</v>
      </c>
    </row>
    <row r="79" spans="2:25" x14ac:dyDescent="0.25">
      <c r="B79" t="s">
        <v>23</v>
      </c>
      <c r="C79">
        <f t="shared" si="21"/>
        <v>99.905215204226167</v>
      </c>
      <c r="J79" t="s">
        <v>23</v>
      </c>
      <c r="K79">
        <f t="shared" si="22"/>
        <v>99.905232215344185</v>
      </c>
      <c r="Q79" t="s">
        <v>23</v>
      </c>
      <c r="R79">
        <f t="shared" si="23"/>
        <v>1.9795022363065715</v>
      </c>
      <c r="X79" t="s">
        <v>23</v>
      </c>
      <c r="Y79">
        <f t="shared" si="24"/>
        <v>1.9795951962834015</v>
      </c>
    </row>
    <row r="80" spans="2:25" x14ac:dyDescent="0.25">
      <c r="B80" t="s">
        <v>61</v>
      </c>
      <c r="C80">
        <f t="shared" si="21"/>
        <v>18.757760752454015</v>
      </c>
      <c r="J80" t="s">
        <v>61</v>
      </c>
      <c r="K80">
        <f t="shared" si="22"/>
        <v>18.758376501025445</v>
      </c>
      <c r="Q80" t="s">
        <v>61</v>
      </c>
      <c r="R80">
        <f t="shared" si="23"/>
        <v>0.88752203401376584</v>
      </c>
      <c r="X80" t="s">
        <v>61</v>
      </c>
      <c r="Y80">
        <f t="shared" si="24"/>
        <v>0.89137046258519448</v>
      </c>
    </row>
    <row r="81" spans="2:25" x14ac:dyDescent="0.25">
      <c r="B81" t="s">
        <v>65</v>
      </c>
      <c r="C81">
        <f t="shared" si="21"/>
        <v>2.475539268825222</v>
      </c>
      <c r="J81" t="s">
        <v>65</v>
      </c>
      <c r="K81">
        <f t="shared" si="22"/>
        <v>2.475539268825222</v>
      </c>
      <c r="Q81" t="s">
        <v>65</v>
      </c>
      <c r="R81">
        <f t="shared" si="23"/>
        <v>4.5696850764866952E-2</v>
      </c>
      <c r="X81" t="s">
        <v>65</v>
      </c>
      <c r="Y81">
        <f t="shared" si="24"/>
        <v>4.5696850764866952E-2</v>
      </c>
    </row>
    <row r="82" spans="2:25" x14ac:dyDescent="0.25">
      <c r="B82" t="s">
        <v>64</v>
      </c>
      <c r="C82">
        <f t="shared" si="21"/>
        <v>1.9341369485095028</v>
      </c>
      <c r="J82" t="s">
        <v>64</v>
      </c>
      <c r="K82">
        <f t="shared" si="22"/>
        <v>1.9349066342237886</v>
      </c>
      <c r="Q82" t="s">
        <v>64</v>
      </c>
      <c r="R82">
        <f t="shared" si="23"/>
        <v>7.7109187791649422E-2</v>
      </c>
      <c r="X82" t="s">
        <v>64</v>
      </c>
      <c r="Y82">
        <f t="shared" si="24"/>
        <v>8.1919723505935141E-2</v>
      </c>
    </row>
    <row r="83" spans="2:25" x14ac:dyDescent="0.25">
      <c r="B83" t="s">
        <v>62</v>
      </c>
      <c r="C83">
        <f t="shared" si="21"/>
        <v>3.3943726770593274</v>
      </c>
      <c r="J83" t="s">
        <v>62</v>
      </c>
      <c r="K83">
        <f t="shared" si="22"/>
        <v>3.3943726770593274</v>
      </c>
      <c r="Q83" t="s">
        <v>62</v>
      </c>
      <c r="R83">
        <f t="shared" si="23"/>
        <v>6.2657920081199581E-2</v>
      </c>
      <c r="X83" t="s">
        <v>62</v>
      </c>
      <c r="Y83">
        <f t="shared" si="24"/>
        <v>6.2657920081199581E-2</v>
      </c>
    </row>
    <row r="84" spans="2:25" x14ac:dyDescent="0.25">
      <c r="B84" t="s">
        <v>63</v>
      </c>
      <c r="C84">
        <f t="shared" si="21"/>
        <v>0.15947108571428573</v>
      </c>
      <c r="J84" t="s">
        <v>63</v>
      </c>
      <c r="K84">
        <f t="shared" si="22"/>
        <v>0.17794354285714284</v>
      </c>
      <c r="Q84" t="s">
        <v>63</v>
      </c>
      <c r="R84">
        <f t="shared" si="23"/>
        <v>0.99669428571428587</v>
      </c>
      <c r="X84" t="s">
        <v>63</v>
      </c>
      <c r="Y84">
        <f t="shared" si="24"/>
        <v>1.112147142857143</v>
      </c>
    </row>
    <row r="85" spans="2:25" s="3" customFormat="1" x14ac:dyDescent="0.25">
      <c r="K85" s="4"/>
    </row>
    <row r="86" spans="2:25" x14ac:dyDescent="0.25">
      <c r="K86" s="1"/>
    </row>
    <row r="87" spans="2:25" x14ac:dyDescent="0.25">
      <c r="K87" s="1"/>
    </row>
    <row r="88" spans="2:25" x14ac:dyDescent="0.25">
      <c r="B88" t="s">
        <v>22</v>
      </c>
      <c r="C88">
        <v>115.86227938371228</v>
      </c>
      <c r="J88" t="s">
        <v>22</v>
      </c>
      <c r="K88">
        <v>115.8622854018483</v>
      </c>
      <c r="Q88" t="s">
        <v>0</v>
      </c>
      <c r="R88">
        <v>6.9093683623332414</v>
      </c>
      <c r="X88" t="s">
        <v>0</v>
      </c>
      <c r="Y88">
        <v>7.0701961809277192</v>
      </c>
    </row>
    <row r="89" spans="2:25" x14ac:dyDescent="0.25">
      <c r="B89" t="s">
        <v>23</v>
      </c>
      <c r="C89">
        <v>99.905215204226167</v>
      </c>
      <c r="J89" t="s">
        <v>23</v>
      </c>
      <c r="K89">
        <v>99.905232215344185</v>
      </c>
      <c r="Q89" t="s">
        <v>2</v>
      </c>
      <c r="R89">
        <v>4.5850582388583403</v>
      </c>
      <c r="X89" t="s">
        <v>2</v>
      </c>
      <c r="Y89">
        <v>4.6626199158929795</v>
      </c>
    </row>
    <row r="90" spans="2:25" x14ac:dyDescent="0.25">
      <c r="B90" t="s">
        <v>59</v>
      </c>
      <c r="C90">
        <v>39.555086105982824</v>
      </c>
      <c r="J90" t="s">
        <v>59</v>
      </c>
      <c r="K90">
        <v>39.554948071531271</v>
      </c>
      <c r="Q90" t="s">
        <v>3</v>
      </c>
      <c r="R90">
        <v>4.5414910657848155</v>
      </c>
      <c r="X90" t="s">
        <v>6</v>
      </c>
      <c r="Y90">
        <v>4.6528164550370139</v>
      </c>
    </row>
    <row r="91" spans="2:25" x14ac:dyDescent="0.25">
      <c r="B91" t="s">
        <v>61</v>
      </c>
      <c r="C91">
        <v>18.757760752454015</v>
      </c>
      <c r="J91" t="s">
        <v>61</v>
      </c>
      <c r="K91">
        <v>18.758376501025445</v>
      </c>
      <c r="Q91" t="s">
        <v>6</v>
      </c>
      <c r="R91">
        <v>4.5241612334496457</v>
      </c>
      <c r="X91" t="s">
        <v>3</v>
      </c>
      <c r="Y91">
        <v>4.6076741197684123</v>
      </c>
    </row>
    <row r="92" spans="2:25" x14ac:dyDescent="0.25">
      <c r="B92" t="s">
        <v>7</v>
      </c>
      <c r="C92">
        <v>15.335641873885818</v>
      </c>
      <c r="J92" t="s">
        <v>7</v>
      </c>
      <c r="K92">
        <v>15.352864398593244</v>
      </c>
      <c r="Q92" t="s">
        <v>20</v>
      </c>
      <c r="R92">
        <v>4.2523335158097</v>
      </c>
      <c r="X92" t="s">
        <v>20</v>
      </c>
      <c r="Y92">
        <v>4.2573452002856929</v>
      </c>
    </row>
    <row r="93" spans="2:25" x14ac:dyDescent="0.25">
      <c r="B93" t="s">
        <v>0</v>
      </c>
      <c r="C93">
        <v>15.163170100320826</v>
      </c>
      <c r="J93" t="s">
        <v>0</v>
      </c>
      <c r="K93">
        <v>15.190542962573513</v>
      </c>
      <c r="Q93" t="s">
        <v>60</v>
      </c>
      <c r="R93">
        <v>3.7057645022072072</v>
      </c>
      <c r="X93" t="s">
        <v>60</v>
      </c>
      <c r="Y93">
        <v>3.7314009796553131</v>
      </c>
    </row>
    <row r="94" spans="2:25" x14ac:dyDescent="0.25">
      <c r="B94" t="s">
        <v>2</v>
      </c>
      <c r="C94">
        <v>12.238635045960915</v>
      </c>
      <c r="J94" t="s">
        <v>2</v>
      </c>
      <c r="K94">
        <v>12.252199131595251</v>
      </c>
      <c r="Q94" t="s">
        <v>22</v>
      </c>
      <c r="R94">
        <v>2.2425093433568803</v>
      </c>
      <c r="X94" t="s">
        <v>22</v>
      </c>
      <c r="Y94">
        <v>2.242542230424216</v>
      </c>
    </row>
    <row r="95" spans="2:25" x14ac:dyDescent="0.25">
      <c r="B95" t="s">
        <v>3</v>
      </c>
      <c r="C95">
        <v>9.2936773895323679</v>
      </c>
      <c r="J95" t="s">
        <v>3</v>
      </c>
      <c r="K95">
        <v>9.3056225425803767</v>
      </c>
      <c r="Q95" t="s">
        <v>59</v>
      </c>
      <c r="R95">
        <v>2.0737739054251736</v>
      </c>
      <c r="X95" t="s">
        <v>59</v>
      </c>
      <c r="Y95">
        <v>2.0732582286396908</v>
      </c>
    </row>
    <row r="96" spans="2:25" x14ac:dyDescent="0.25">
      <c r="B96" t="s">
        <v>62</v>
      </c>
      <c r="C96">
        <v>3.3943726770593274</v>
      </c>
      <c r="J96" t="s">
        <v>62</v>
      </c>
      <c r="K96">
        <v>3.3943726770593274</v>
      </c>
      <c r="Q96" t="s">
        <v>23</v>
      </c>
      <c r="R96">
        <v>1.9795022363065715</v>
      </c>
      <c r="X96" t="s">
        <v>23</v>
      </c>
      <c r="Y96">
        <v>1.9795951962834015</v>
      </c>
    </row>
    <row r="97" spans="2:25" x14ac:dyDescent="0.25">
      <c r="B97" t="s">
        <v>60</v>
      </c>
      <c r="C97">
        <v>3.0635911054107159</v>
      </c>
      <c r="J97" t="s">
        <v>60</v>
      </c>
      <c r="K97">
        <v>3.0676562871322726</v>
      </c>
      <c r="Q97" t="s">
        <v>7</v>
      </c>
      <c r="R97">
        <v>1.8243219793198497</v>
      </c>
      <c r="X97" t="s">
        <v>7</v>
      </c>
      <c r="Y97">
        <v>1.9303201823778473</v>
      </c>
    </row>
    <row r="98" spans="2:25" x14ac:dyDescent="0.25">
      <c r="B98" t="s">
        <v>65</v>
      </c>
      <c r="C98">
        <v>2.475539268825222</v>
      </c>
      <c r="J98" t="s">
        <v>65</v>
      </c>
      <c r="K98">
        <v>2.475539268825222</v>
      </c>
      <c r="Q98" t="s">
        <v>4</v>
      </c>
      <c r="R98">
        <v>1.7561194150060704</v>
      </c>
      <c r="X98" t="s">
        <v>4</v>
      </c>
      <c r="Y98">
        <v>1.7816342089881589</v>
      </c>
    </row>
    <row r="99" spans="2:25" x14ac:dyDescent="0.25">
      <c r="B99" t="s">
        <v>64</v>
      </c>
      <c r="C99">
        <v>1.9341369485095028</v>
      </c>
      <c r="J99" t="s">
        <v>64</v>
      </c>
      <c r="K99">
        <v>1.9349066342237886</v>
      </c>
      <c r="Q99" t="s">
        <v>1</v>
      </c>
      <c r="R99">
        <v>1.6177018508994905</v>
      </c>
      <c r="X99" t="s">
        <v>1</v>
      </c>
      <c r="Y99">
        <v>1.6507121550416664</v>
      </c>
    </row>
    <row r="100" spans="2:25" x14ac:dyDescent="0.25">
      <c r="B100" t="s">
        <v>1</v>
      </c>
      <c r="C100">
        <v>1.4792816213774127</v>
      </c>
      <c r="J100" t="s">
        <v>1</v>
      </c>
      <c r="K100">
        <v>1.4846504324906078</v>
      </c>
      <c r="Q100" t="s">
        <v>8</v>
      </c>
      <c r="R100">
        <v>1.2756631649008336</v>
      </c>
      <c r="X100" t="s">
        <v>8</v>
      </c>
      <c r="Y100">
        <v>1.3382644560316919</v>
      </c>
    </row>
    <row r="101" spans="2:25" x14ac:dyDescent="0.25">
      <c r="B101" t="s">
        <v>20</v>
      </c>
      <c r="C101">
        <v>1.3725010203505439</v>
      </c>
      <c r="J101" t="s">
        <v>20</v>
      </c>
      <c r="K101">
        <v>1.3730109590331419</v>
      </c>
      <c r="Q101" t="s">
        <v>63</v>
      </c>
      <c r="R101">
        <v>0.99669428571428587</v>
      </c>
      <c r="X101" t="s">
        <v>63</v>
      </c>
      <c r="Y101">
        <v>1.112147142857143</v>
      </c>
    </row>
    <row r="102" spans="2:25" x14ac:dyDescent="0.25">
      <c r="B102" t="s">
        <v>4</v>
      </c>
      <c r="C102">
        <v>1.1273237540083416</v>
      </c>
      <c r="J102" t="s">
        <v>4</v>
      </c>
      <c r="K102">
        <v>1.1314464499574819</v>
      </c>
      <c r="Q102" t="s">
        <v>61</v>
      </c>
      <c r="R102">
        <v>0.88752203401376584</v>
      </c>
      <c r="X102" t="s">
        <v>21</v>
      </c>
      <c r="Y102">
        <v>0.94255661172893057</v>
      </c>
    </row>
    <row r="103" spans="2:25" x14ac:dyDescent="0.25">
      <c r="B103" t="s">
        <v>9</v>
      </c>
      <c r="C103">
        <v>0.78379572017686194</v>
      </c>
      <c r="J103" t="s">
        <v>9</v>
      </c>
      <c r="K103">
        <v>0.78557174833507115</v>
      </c>
      <c r="Q103" t="s">
        <v>21</v>
      </c>
      <c r="R103">
        <v>0.86940592807110573</v>
      </c>
      <c r="X103" t="s">
        <v>61</v>
      </c>
      <c r="Y103">
        <v>0.89137046258519448</v>
      </c>
    </row>
    <row r="104" spans="2:25" x14ac:dyDescent="0.25">
      <c r="B104" t="s">
        <v>6</v>
      </c>
      <c r="C104">
        <v>0.60164434669647104</v>
      </c>
      <c r="J104" t="s">
        <v>6</v>
      </c>
      <c r="K104">
        <v>0.62305575234594224</v>
      </c>
      <c r="Q104" t="s">
        <v>9</v>
      </c>
      <c r="R104">
        <v>0.60802770672355433</v>
      </c>
      <c r="X104" t="s">
        <v>9</v>
      </c>
      <c r="Y104">
        <v>0.6185654601866426</v>
      </c>
    </row>
    <row r="105" spans="2:25" x14ac:dyDescent="0.25">
      <c r="B105" t="s">
        <v>8</v>
      </c>
      <c r="C105">
        <v>0.17017987414020183</v>
      </c>
      <c r="J105" t="s">
        <v>8</v>
      </c>
      <c r="K105">
        <v>0.18066115564586946</v>
      </c>
      <c r="Q105" t="s">
        <v>5</v>
      </c>
      <c r="R105">
        <v>0.20392863776880274</v>
      </c>
      <c r="X105" t="s">
        <v>5</v>
      </c>
      <c r="Y105">
        <v>0.20717500658780766</v>
      </c>
    </row>
    <row r="106" spans="2:25" x14ac:dyDescent="0.25">
      <c r="B106" t="s">
        <v>63</v>
      </c>
      <c r="C106">
        <v>0.15947108571428573</v>
      </c>
      <c r="J106" t="s">
        <v>63</v>
      </c>
      <c r="K106">
        <v>0.17794354285714284</v>
      </c>
      <c r="Q106" t="s">
        <v>10</v>
      </c>
      <c r="R106">
        <v>0.11335307575651506</v>
      </c>
      <c r="X106" t="s">
        <v>10</v>
      </c>
      <c r="Y106">
        <v>0.11470285462912097</v>
      </c>
    </row>
    <row r="107" spans="2:25" x14ac:dyDescent="0.25">
      <c r="B107" t="s">
        <v>5</v>
      </c>
      <c r="C107">
        <v>0.12605479469718714</v>
      </c>
      <c r="J107" t="s">
        <v>5</v>
      </c>
      <c r="K107">
        <v>0.12664415739450177</v>
      </c>
      <c r="Q107" t="s">
        <v>64</v>
      </c>
      <c r="R107">
        <v>7.7109187791649422E-2</v>
      </c>
      <c r="X107" t="s">
        <v>64</v>
      </c>
      <c r="Y107">
        <v>8.1919723505935141E-2</v>
      </c>
    </row>
    <row r="108" spans="2:25" x14ac:dyDescent="0.25">
      <c r="B108" t="s">
        <v>21</v>
      </c>
      <c r="C108">
        <v>7.1690511606431057E-2</v>
      </c>
      <c r="J108" t="s">
        <v>21</v>
      </c>
      <c r="K108">
        <v>8.5076465179459174E-2</v>
      </c>
      <c r="Q108" t="s">
        <v>62</v>
      </c>
      <c r="R108">
        <v>6.2657920081199581E-2</v>
      </c>
      <c r="X108" t="s">
        <v>62</v>
      </c>
      <c r="Y108">
        <v>6.2657920081199581E-2</v>
      </c>
    </row>
    <row r="109" spans="2:25" x14ac:dyDescent="0.25">
      <c r="B109" t="s">
        <v>10</v>
      </c>
      <c r="C109">
        <v>1.9924917846932576E-2</v>
      </c>
      <c r="J109" t="s">
        <v>10</v>
      </c>
      <c r="K109">
        <v>2.0160685354115897E-2</v>
      </c>
      <c r="Q109" t="s">
        <v>65</v>
      </c>
      <c r="R109">
        <v>4.5696850764866952E-2</v>
      </c>
      <c r="X109" t="s">
        <v>65</v>
      </c>
      <c r="Y109">
        <v>4.5696850764866952E-2</v>
      </c>
    </row>
  </sheetData>
  <sortState xmlns:xlrd2="http://schemas.microsoft.com/office/spreadsheetml/2017/richdata2" ref="X88:Y109">
    <sortCondition descending="1" ref="Y88:Y109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E696-C38C-4EA6-AA48-D11FD556275E}">
  <dimension ref="A1:AW174"/>
  <sheetViews>
    <sheetView zoomScale="86" zoomScaleNormal="86" workbookViewId="0">
      <selection activeCell="Q17" sqref="Q17"/>
    </sheetView>
  </sheetViews>
  <sheetFormatPr defaultRowHeight="15" x14ac:dyDescent="0.25"/>
  <cols>
    <col min="1" max="1" width="21.140625" bestFit="1" customWidth="1"/>
    <col min="2" max="2" width="19.140625" customWidth="1"/>
    <col min="3" max="3" width="13.28515625" customWidth="1"/>
    <col min="4" max="4" width="7" customWidth="1"/>
    <col min="5" max="6" width="5.5703125" customWidth="1"/>
    <col min="7" max="7" width="6.7109375" customWidth="1"/>
    <col min="8" max="8" width="3.5703125" style="3" customWidth="1"/>
    <col min="9" max="9" width="3.42578125" bestFit="1" customWidth="1"/>
    <col min="10" max="10" width="17" customWidth="1"/>
    <col min="11" max="11" width="8.42578125" customWidth="1"/>
    <col min="12" max="12" width="16.85546875" bestFit="1" customWidth="1"/>
    <col min="13" max="13" width="5.5703125" customWidth="1"/>
    <col min="14" max="14" width="6.7109375" customWidth="1"/>
    <col min="15" max="15" width="2" style="3" customWidth="1"/>
    <col min="16" max="16" width="3.42578125" bestFit="1" customWidth="1"/>
    <col min="17" max="17" width="30.42578125" bestFit="1" customWidth="1"/>
    <col min="18" max="21" width="8" customWidth="1"/>
    <col min="22" max="22" width="2.5703125" style="3" customWidth="1"/>
    <col min="23" max="23" width="3.42578125" bestFit="1" customWidth="1"/>
    <col min="24" max="24" width="30.42578125" bestFit="1" customWidth="1"/>
    <col min="25" max="25" width="5.5703125" bestFit="1" customWidth="1"/>
    <col min="26" max="27" width="5.5703125" customWidth="1"/>
    <col min="28" max="28" width="6.7109375" customWidth="1"/>
    <col min="29" max="29" width="2.5703125" style="3" customWidth="1"/>
    <col min="30" max="30" width="3.42578125" bestFit="1" customWidth="1"/>
    <col min="31" max="31" width="30.42578125" bestFit="1" customWidth="1"/>
    <col min="32" max="32" width="5.5703125" bestFit="1" customWidth="1"/>
    <col min="33" max="34" width="5.5703125" customWidth="1"/>
    <col min="35" max="35" width="6.7109375" customWidth="1"/>
    <col min="36" max="36" width="2.28515625" style="3" customWidth="1"/>
    <col min="37" max="37" width="3.42578125" bestFit="1" customWidth="1"/>
    <col min="38" max="38" width="30.42578125" bestFit="1" customWidth="1"/>
    <col min="39" max="39" width="6" bestFit="1" customWidth="1"/>
    <col min="40" max="40" width="6" customWidth="1"/>
    <col min="41" max="41" width="5.5703125" customWidth="1"/>
    <col min="42" max="42" width="6.7109375" customWidth="1"/>
    <col min="43" max="43" width="2.7109375" style="3" customWidth="1"/>
    <col min="44" max="44" width="3.42578125" bestFit="1" customWidth="1"/>
    <col min="45" max="45" width="30.42578125" bestFit="1" customWidth="1"/>
    <col min="48" max="48" width="5.5703125" customWidth="1"/>
    <col min="49" max="49" width="6.7109375" customWidth="1"/>
  </cols>
  <sheetData>
    <row r="1" spans="1:49" x14ac:dyDescent="0.25">
      <c r="A1" t="s">
        <v>74</v>
      </c>
    </row>
    <row r="2" spans="1:49" x14ac:dyDescent="0.25">
      <c r="B2" t="s">
        <v>76</v>
      </c>
      <c r="C2" t="s">
        <v>16</v>
      </c>
      <c r="D2" t="s">
        <v>42</v>
      </c>
      <c r="E2" t="s">
        <v>70</v>
      </c>
      <c r="F2" t="s">
        <v>72</v>
      </c>
      <c r="G2" t="s">
        <v>73</v>
      </c>
      <c r="J2" t="s">
        <v>17</v>
      </c>
      <c r="K2" t="s">
        <v>42</v>
      </c>
      <c r="L2" t="s">
        <v>67</v>
      </c>
      <c r="M2" t="s">
        <v>72</v>
      </c>
      <c r="N2" t="s">
        <v>73</v>
      </c>
      <c r="Q2" t="s">
        <v>18</v>
      </c>
      <c r="R2" t="s">
        <v>42</v>
      </c>
      <c r="S2" t="s">
        <v>67</v>
      </c>
      <c r="T2" t="s">
        <v>72</v>
      </c>
      <c r="U2" t="s">
        <v>73</v>
      </c>
      <c r="X2" t="s">
        <v>19</v>
      </c>
      <c r="Y2" t="s">
        <v>42</v>
      </c>
      <c r="Z2" t="s">
        <v>67</v>
      </c>
      <c r="AA2" t="s">
        <v>72</v>
      </c>
      <c r="AB2" t="s">
        <v>73</v>
      </c>
      <c r="AE2" t="s">
        <v>24</v>
      </c>
      <c r="AF2" t="s">
        <v>42</v>
      </c>
      <c r="AH2" t="s">
        <v>72</v>
      </c>
      <c r="AI2" t="s">
        <v>73</v>
      </c>
      <c r="AL2" t="s">
        <v>25</v>
      </c>
      <c r="AM2" t="s">
        <v>42</v>
      </c>
      <c r="AN2" t="s">
        <v>67</v>
      </c>
      <c r="AO2" t="s">
        <v>72</v>
      </c>
      <c r="AP2" t="s">
        <v>73</v>
      </c>
      <c r="AS2" t="s">
        <v>26</v>
      </c>
      <c r="AT2" t="s">
        <v>42</v>
      </c>
      <c r="AU2" t="s">
        <v>67</v>
      </c>
      <c r="AV2" t="s">
        <v>72</v>
      </c>
      <c r="AW2" t="s">
        <v>73</v>
      </c>
    </row>
    <row r="3" spans="1:49" x14ac:dyDescent="0.25">
      <c r="B3" t="s">
        <v>43</v>
      </c>
      <c r="C3">
        <v>0.96299999999999997</v>
      </c>
      <c r="J3">
        <v>0.995</v>
      </c>
      <c r="Q3">
        <v>0.96499999999999997</v>
      </c>
      <c r="X3">
        <v>0.96799999999999997</v>
      </c>
      <c r="AE3">
        <v>0.96199999999999997</v>
      </c>
      <c r="AL3">
        <v>0.94199999999999995</v>
      </c>
      <c r="AS3">
        <v>0.98699999999999999</v>
      </c>
    </row>
    <row r="4" spans="1:49" x14ac:dyDescent="0.25">
      <c r="B4" t="s">
        <v>66</v>
      </c>
      <c r="C4">
        <v>0.96199999999999997</v>
      </c>
      <c r="J4">
        <v>0.99399999999999999</v>
      </c>
      <c r="Q4">
        <v>0.97299999999999998</v>
      </c>
      <c r="X4">
        <v>0.89100000000000001</v>
      </c>
      <c r="AE4">
        <v>0.86699999999999999</v>
      </c>
      <c r="AL4">
        <v>0.92400000000000004</v>
      </c>
      <c r="AS4">
        <v>0.98719999999999997</v>
      </c>
    </row>
    <row r="5" spans="1:49" x14ac:dyDescent="0.25">
      <c r="A5" t="s">
        <v>68</v>
      </c>
      <c r="B5">
        <v>15</v>
      </c>
      <c r="C5" t="s">
        <v>119</v>
      </c>
      <c r="D5">
        <v>2.6843013545789499E-2</v>
      </c>
      <c r="E5">
        <f>D5/MAX(D$5:D$19)</f>
        <v>1</v>
      </c>
      <c r="F5">
        <f>D5*B5</f>
        <v>0.40264520318684249</v>
      </c>
      <c r="G5">
        <f>E5*B5</f>
        <v>15</v>
      </c>
      <c r="I5">
        <v>15</v>
      </c>
      <c r="J5" t="s">
        <v>115</v>
      </c>
      <c r="K5">
        <v>6.79821853809345E-3</v>
      </c>
      <c r="L5">
        <f>K5/MAX(K$5:K$19)</f>
        <v>1</v>
      </c>
      <c r="M5">
        <f>J$4*K5*I5</f>
        <v>0.10136143840297335</v>
      </c>
      <c r="N5">
        <f>J$4*L5*I5</f>
        <v>14.91</v>
      </c>
      <c r="P5">
        <v>15</v>
      </c>
      <c r="Q5" t="s">
        <v>82</v>
      </c>
      <c r="R5">
        <v>314146.912503901</v>
      </c>
      <c r="S5">
        <f>R5/MAX(R$5:R$19)</f>
        <v>1</v>
      </c>
      <c r="T5">
        <f>Q$4*R5*P5</f>
        <v>4584974.1879944345</v>
      </c>
      <c r="U5">
        <f>Q$4*S5*P5</f>
        <v>14.594999999999999</v>
      </c>
      <c r="W5">
        <v>15</v>
      </c>
      <c r="X5" t="s">
        <v>106</v>
      </c>
      <c r="Y5">
        <v>0.28185500000000002</v>
      </c>
      <c r="Z5">
        <f>Y5/MAX(Y$5:Y$19)</f>
        <v>1</v>
      </c>
      <c r="AA5">
        <f>X$4*Y5*W5</f>
        <v>3.7669920750000001</v>
      </c>
      <c r="AB5">
        <f>X$4*Z5*W5</f>
        <v>13.365</v>
      </c>
      <c r="AD5">
        <v>15</v>
      </c>
      <c r="AE5" t="s">
        <v>28</v>
      </c>
      <c r="AF5">
        <v>0.145703</v>
      </c>
      <c r="AG5">
        <f>AF5/MAX(AF$5:AF$19)</f>
        <v>0.15067528438469494</v>
      </c>
      <c r="AH5">
        <f>AE$4*AF5*AD5</f>
        <v>1.8948675150000001</v>
      </c>
      <c r="AI5">
        <f>AE$4*AG5*AD5</f>
        <v>1.9595320734229578</v>
      </c>
      <c r="AK5">
        <v>15</v>
      </c>
      <c r="AL5" t="s">
        <v>116</v>
      </c>
      <c r="AM5">
        <v>3.7890095404177898E-2</v>
      </c>
      <c r="AN5">
        <f t="shared" ref="AN5:AN19" si="0">AM5/MAX(AM$5:AM$19)</f>
        <v>1</v>
      </c>
      <c r="AO5">
        <f>AL$4*AM5*AK5</f>
        <v>0.5251567223019058</v>
      </c>
      <c r="AP5">
        <f>AL$4*AN5*AK5</f>
        <v>13.860000000000001</v>
      </c>
      <c r="AR5">
        <v>15</v>
      </c>
      <c r="AS5" t="s">
        <v>112</v>
      </c>
      <c r="AT5">
        <v>2.4518733275735699E-2</v>
      </c>
      <c r="AU5">
        <f>AT5/MAX(AT$5:AT$19)</f>
        <v>1</v>
      </c>
      <c r="AV5">
        <f>AS$4*AT5*AR5</f>
        <v>0.36307340234709423</v>
      </c>
      <c r="AW5">
        <f>AS$4*AU5*AR5</f>
        <v>14.808</v>
      </c>
    </row>
    <row r="6" spans="1:49" x14ac:dyDescent="0.25">
      <c r="B6">
        <v>14</v>
      </c>
      <c r="C6" t="s">
        <v>93</v>
      </c>
      <c r="D6">
        <v>2.6068747406013299E-2</v>
      </c>
      <c r="E6">
        <f t="shared" ref="E6:E19" si="1">D6/MAX(D$5:D$19)</f>
        <v>0.97115576690167682</v>
      </c>
      <c r="F6">
        <f t="shared" ref="F6:F19" si="2">C$4*D6*B6</f>
        <v>0.35109389006418712</v>
      </c>
      <c r="G6">
        <f t="shared" ref="G6:G19" si="3">C$4*E6*B6</f>
        <v>13.079525868631784</v>
      </c>
      <c r="I6">
        <v>14</v>
      </c>
      <c r="J6" t="s">
        <v>85</v>
      </c>
      <c r="K6">
        <v>6.2765712893076402E-3</v>
      </c>
      <c r="L6">
        <f t="shared" ref="L6:L19" si="4">K6/MAX(K$5:K$19)</f>
        <v>0.92326706682599458</v>
      </c>
      <c r="M6">
        <f t="shared" ref="M6:M19" si="5">J$4*K6*I6</f>
        <v>8.7344766062005127E-2</v>
      </c>
      <c r="N6">
        <f t="shared" ref="N6:N19" si="6">J$4*L6*I6</f>
        <v>12.848184501950541</v>
      </c>
      <c r="P6">
        <v>14</v>
      </c>
      <c r="Q6" t="s">
        <v>111</v>
      </c>
      <c r="R6">
        <v>270281.838366827</v>
      </c>
      <c r="S6">
        <f t="shared" ref="S6:S19" si="7">R6/MAX(R$5:R$19)</f>
        <v>0.86036764204540994</v>
      </c>
      <c r="T6">
        <f t="shared" ref="T6:T19" si="8">Q$4*R6*P6</f>
        <v>3681779.2022329178</v>
      </c>
      <c r="U6">
        <f t="shared" ref="U6:U19" si="9">Q$4*S6*P6</f>
        <v>11.719928019942573</v>
      </c>
      <c r="W6">
        <v>14</v>
      </c>
      <c r="X6" t="s">
        <v>105</v>
      </c>
      <c r="Y6">
        <v>8.4404000000000007E-2</v>
      </c>
      <c r="Z6">
        <f t="shared" ref="Z6:Z19" si="10">Y6/MAX(Y$5:Y$19)</f>
        <v>0.29945894165439674</v>
      </c>
      <c r="AA6">
        <f t="shared" ref="AA6:AA19" si="11">X$4*Y6*W6</f>
        <v>1.0528554960000003</v>
      </c>
      <c r="AB6">
        <f t="shared" ref="AB6:AB19" si="12">X$4*Z6*W6</f>
        <v>3.7354508381969449</v>
      </c>
      <c r="AD6">
        <v>14</v>
      </c>
      <c r="AE6" t="s">
        <v>106</v>
      </c>
      <c r="AF6">
        <v>0.10052899999999999</v>
      </c>
      <c r="AG6">
        <f t="shared" ref="AG6:AG19" si="13">AF6/MAX(AF$5:AF$19)</f>
        <v>0.10395966907962771</v>
      </c>
      <c r="AH6">
        <f t="shared" ref="AH6:AH19" si="14">AE$4*AF6*AD6</f>
        <v>1.2202210019999999</v>
      </c>
      <c r="AI6">
        <f t="shared" ref="AI6:AI19" si="15">AE$4*AG6*AD6</f>
        <v>1.2618624632885211</v>
      </c>
      <c r="AK6">
        <v>14</v>
      </c>
      <c r="AL6" t="s">
        <v>104</v>
      </c>
      <c r="AM6">
        <v>1.4674446684055299E-2</v>
      </c>
      <c r="AN6">
        <f t="shared" si="0"/>
        <v>0.38728977922914498</v>
      </c>
      <c r="AO6">
        <f t="shared" ref="AO6:AO19" si="16">AL$4*AM6*AK6</f>
        <v>0.18982864230493937</v>
      </c>
      <c r="AP6">
        <f t="shared" ref="AP6:AP19" si="17">AL$4*AN6*AK6</f>
        <v>5.0099805841082192</v>
      </c>
      <c r="AR6">
        <v>14</v>
      </c>
      <c r="AS6" t="s">
        <v>108</v>
      </c>
      <c r="AT6">
        <v>2.35932341958059E-2</v>
      </c>
      <c r="AU6">
        <f t="shared" ref="AU6:AU19" si="18">AT6/MAX(AT$5:AT$19)</f>
        <v>0.96225338929537219</v>
      </c>
      <c r="AV6">
        <f t="shared" ref="AV6:AV19" si="19">AS$4*AT6*AR6</f>
        <v>0.32607737117339419</v>
      </c>
      <c r="AW6">
        <f t="shared" ref="AW6:AW19" si="20">AS$4*AU6*AR6</f>
        <v>13.299111642773479</v>
      </c>
    </row>
    <row r="7" spans="1:49" x14ac:dyDescent="0.25">
      <c r="B7">
        <v>13</v>
      </c>
      <c r="C7" t="s">
        <v>107</v>
      </c>
      <c r="D7">
        <v>2.23972328166962E-2</v>
      </c>
      <c r="E7">
        <f t="shared" si="1"/>
        <v>0.83437847909626195</v>
      </c>
      <c r="F7">
        <f t="shared" si="2"/>
        <v>0.28009979360560266</v>
      </c>
      <c r="G7">
        <f t="shared" si="3"/>
        <v>10.434737259577851</v>
      </c>
      <c r="I7">
        <v>13</v>
      </c>
      <c r="J7" t="s">
        <v>89</v>
      </c>
      <c r="K7">
        <v>5.59947009937708E-3</v>
      </c>
      <c r="L7">
        <f t="shared" si="4"/>
        <v>0.82366726930014855</v>
      </c>
      <c r="M7">
        <f t="shared" si="5"/>
        <v>7.2356352624150633E-2</v>
      </c>
      <c r="N7">
        <f t="shared" si="6"/>
        <v>10.64342845389652</v>
      </c>
      <c r="P7">
        <v>13</v>
      </c>
      <c r="Q7" t="s">
        <v>87</v>
      </c>
      <c r="R7">
        <v>166845.705724528</v>
      </c>
      <c r="S7">
        <f t="shared" si="7"/>
        <v>0.53110725932235969</v>
      </c>
      <c r="T7">
        <f t="shared" si="8"/>
        <v>2110431.3317095544</v>
      </c>
      <c r="U7">
        <f t="shared" si="9"/>
        <v>6.7179757231685278</v>
      </c>
      <c r="W7">
        <v>13</v>
      </c>
      <c r="X7" t="s">
        <v>89</v>
      </c>
      <c r="Y7">
        <v>7.7592999999999995E-2</v>
      </c>
      <c r="Z7">
        <f t="shared" si="10"/>
        <v>0.275294034166504</v>
      </c>
      <c r="AA7">
        <f t="shared" si="11"/>
        <v>0.89875971899999985</v>
      </c>
      <c r="AB7">
        <f t="shared" si="12"/>
        <v>3.1887307977506159</v>
      </c>
      <c r="AD7">
        <v>13</v>
      </c>
      <c r="AE7" t="s">
        <v>93</v>
      </c>
      <c r="AF7">
        <v>0.72162999999999999</v>
      </c>
      <c r="AG7">
        <f t="shared" si="13"/>
        <v>0.74625646328852124</v>
      </c>
      <c r="AH7">
        <f t="shared" si="14"/>
        <v>8.1334917299999994</v>
      </c>
      <c r="AI7">
        <f t="shared" si="15"/>
        <v>8.4110565977249241</v>
      </c>
      <c r="AK7">
        <v>13</v>
      </c>
      <c r="AL7" t="s">
        <v>98</v>
      </c>
      <c r="AM7">
        <v>6.5959064082905996E-3</v>
      </c>
      <c r="AN7">
        <f t="shared" si="0"/>
        <v>0.17407996305977397</v>
      </c>
      <c r="AO7">
        <f t="shared" si="16"/>
        <v>7.9230027776386686E-2</v>
      </c>
      <c r="AP7">
        <f t="shared" si="17"/>
        <v>2.0910485162740047</v>
      </c>
      <c r="AR7">
        <v>13</v>
      </c>
      <c r="AS7" t="s">
        <v>105</v>
      </c>
      <c r="AT7">
        <v>2.28402532116515E-2</v>
      </c>
      <c r="AU7">
        <f t="shared" si="18"/>
        <v>0.93154295349567418</v>
      </c>
      <c r="AV7">
        <f t="shared" si="19"/>
        <v>0.29312267361705069</v>
      </c>
      <c r="AW7">
        <f t="shared" si="20"/>
        <v>11.955049647982085</v>
      </c>
    </row>
    <row r="8" spans="1:49" x14ac:dyDescent="0.25">
      <c r="B8">
        <v>12</v>
      </c>
      <c r="C8" t="s">
        <v>94</v>
      </c>
      <c r="D8">
        <v>2.1666852331521401E-2</v>
      </c>
      <c r="E8">
        <f t="shared" si="1"/>
        <v>0.80716914643586979</v>
      </c>
      <c r="F8">
        <f t="shared" si="2"/>
        <v>0.25012214331508309</v>
      </c>
      <c r="G8">
        <f t="shared" si="3"/>
        <v>9.3179606264556796</v>
      </c>
      <c r="I8">
        <v>12</v>
      </c>
      <c r="J8" t="s">
        <v>93</v>
      </c>
      <c r="K8">
        <v>5.0847543528366301E-3</v>
      </c>
      <c r="L8">
        <f t="shared" si="4"/>
        <v>0.74795394180761976</v>
      </c>
      <c r="M8">
        <f t="shared" si="5"/>
        <v>6.0650949920635321E-2</v>
      </c>
      <c r="N8">
        <f t="shared" si="6"/>
        <v>8.9215946178812882</v>
      </c>
      <c r="P8">
        <v>12</v>
      </c>
      <c r="Q8" t="s">
        <v>121</v>
      </c>
      <c r="R8">
        <v>158831.655722497</v>
      </c>
      <c r="S8">
        <f t="shared" si="7"/>
        <v>0.50559674279951639</v>
      </c>
      <c r="T8">
        <f t="shared" si="8"/>
        <v>1854518.412215875</v>
      </c>
      <c r="U8">
        <f t="shared" si="9"/>
        <v>5.9033475689271535</v>
      </c>
      <c r="W8">
        <v>12</v>
      </c>
      <c r="X8" t="s">
        <v>85</v>
      </c>
      <c r="Y8">
        <v>7.7524999999999997E-2</v>
      </c>
      <c r="Z8">
        <f t="shared" si="10"/>
        <v>0.27505277536321865</v>
      </c>
      <c r="AA8">
        <f t="shared" si="11"/>
        <v>0.82889730000000006</v>
      </c>
      <c r="AB8">
        <f t="shared" si="12"/>
        <v>2.9408642741835336</v>
      </c>
      <c r="AD8">
        <v>12</v>
      </c>
      <c r="AE8" t="s">
        <v>89</v>
      </c>
      <c r="AF8">
        <v>0.68005000000000004</v>
      </c>
      <c r="AG8">
        <f t="shared" si="13"/>
        <v>0.70325749741468468</v>
      </c>
      <c r="AH8">
        <f t="shared" si="14"/>
        <v>7.0752402000000014</v>
      </c>
      <c r="AI8">
        <f t="shared" si="15"/>
        <v>7.3166910031023793</v>
      </c>
      <c r="AK8">
        <v>12</v>
      </c>
      <c r="AL8" t="s">
        <v>90</v>
      </c>
      <c r="AM8">
        <v>4.9261931645674497E-3</v>
      </c>
      <c r="AN8">
        <f t="shared" si="0"/>
        <v>0.13001268832973881</v>
      </c>
      <c r="AO8">
        <f t="shared" si="16"/>
        <v>5.4621629808723884E-2</v>
      </c>
      <c r="AP8">
        <f t="shared" si="17"/>
        <v>1.4415806882001441</v>
      </c>
      <c r="AR8">
        <v>12</v>
      </c>
      <c r="AS8" t="s">
        <v>93</v>
      </c>
      <c r="AT8">
        <v>1.74922004309029E-2</v>
      </c>
      <c r="AU8">
        <f t="shared" si="18"/>
        <v>0.71342186540336416</v>
      </c>
      <c r="AV8">
        <f t="shared" si="19"/>
        <v>0.2072196031846481</v>
      </c>
      <c r="AW8">
        <f t="shared" si="20"/>
        <v>8.4514807863144128</v>
      </c>
    </row>
    <row r="9" spans="1:49" x14ac:dyDescent="0.25">
      <c r="B9">
        <v>11</v>
      </c>
      <c r="C9" t="s">
        <v>91</v>
      </c>
      <c r="D9">
        <v>2.05339598644332E-2</v>
      </c>
      <c r="E9">
        <f t="shared" si="1"/>
        <v>0.76496477675302166</v>
      </c>
      <c r="F9">
        <f t="shared" si="2"/>
        <v>0.21729036328543211</v>
      </c>
      <c r="G9">
        <f t="shared" si="3"/>
        <v>8.0948572676004762</v>
      </c>
      <c r="I9">
        <v>11</v>
      </c>
      <c r="J9" t="s">
        <v>84</v>
      </c>
      <c r="K9">
        <v>4.9163134600001303E-3</v>
      </c>
      <c r="L9">
        <f t="shared" si="4"/>
        <v>0.72317673114681935</v>
      </c>
      <c r="M9">
        <f t="shared" si="5"/>
        <v>5.3754971371641432E-2</v>
      </c>
      <c r="N9">
        <f t="shared" si="6"/>
        <v>7.9072143783593223</v>
      </c>
      <c r="P9">
        <v>11</v>
      </c>
      <c r="Q9" t="s">
        <v>81</v>
      </c>
      <c r="R9">
        <v>124606.539022228</v>
      </c>
      <c r="S9">
        <f t="shared" si="7"/>
        <v>0.396650528980388</v>
      </c>
      <c r="T9">
        <f t="shared" si="8"/>
        <v>1333663.7871549062</v>
      </c>
      <c r="U9">
        <f t="shared" si="9"/>
        <v>4.2453506116770923</v>
      </c>
      <c r="W9">
        <v>11</v>
      </c>
      <c r="X9" t="s">
        <v>114</v>
      </c>
      <c r="Y9">
        <v>6.0132999999999999E-2</v>
      </c>
      <c r="Z9">
        <f t="shared" si="10"/>
        <v>0.21334728849940571</v>
      </c>
      <c r="AA9">
        <f t="shared" si="11"/>
        <v>0.58936353299999999</v>
      </c>
      <c r="AB9">
        <f t="shared" si="12"/>
        <v>2.0910167745826755</v>
      </c>
      <c r="AD9">
        <v>11</v>
      </c>
      <c r="AE9" t="s">
        <v>85</v>
      </c>
      <c r="AF9">
        <v>0.66947000000000001</v>
      </c>
      <c r="AG9">
        <f t="shared" si="13"/>
        <v>0.69231644260599801</v>
      </c>
      <c r="AH9">
        <f t="shared" si="14"/>
        <v>6.3847353900000003</v>
      </c>
      <c r="AI9">
        <f t="shared" si="15"/>
        <v>6.6026219131334036</v>
      </c>
      <c r="AK9">
        <v>11</v>
      </c>
      <c r="AL9" t="s">
        <v>99</v>
      </c>
      <c r="AM9">
        <v>3.55659539733329E-3</v>
      </c>
      <c r="AN9">
        <f t="shared" si="0"/>
        <v>9.3866097706925458E-2</v>
      </c>
      <c r="AO9">
        <f t="shared" si="16"/>
        <v>3.6149235618495562E-2</v>
      </c>
      <c r="AP9">
        <f t="shared" si="17"/>
        <v>0.95405501709319041</v>
      </c>
      <c r="AR9">
        <v>11</v>
      </c>
      <c r="AS9" t="s">
        <v>79</v>
      </c>
      <c r="AT9">
        <v>1.7193673457511601E-2</v>
      </c>
      <c r="AU9">
        <f t="shared" si="18"/>
        <v>0.70124640062571486</v>
      </c>
      <c r="AV9">
        <f t="shared" si="19"/>
        <v>0.18670953880980998</v>
      </c>
      <c r="AW9">
        <f t="shared" si="20"/>
        <v>7.6149749136747626</v>
      </c>
    </row>
    <row r="10" spans="1:49" x14ac:dyDescent="0.25">
      <c r="B10">
        <v>10</v>
      </c>
      <c r="C10" t="s">
        <v>79</v>
      </c>
      <c r="D10">
        <v>1.9812976674159301E-2</v>
      </c>
      <c r="E10">
        <f t="shared" si="1"/>
        <v>0.73810552754674208</v>
      </c>
      <c r="F10">
        <f t="shared" si="2"/>
        <v>0.19060083560541247</v>
      </c>
      <c r="G10">
        <f t="shared" si="3"/>
        <v>7.1005751749996584</v>
      </c>
      <c r="I10">
        <v>10</v>
      </c>
      <c r="J10" t="s">
        <v>103</v>
      </c>
      <c r="K10">
        <v>4.67034562599243E-3</v>
      </c>
      <c r="L10">
        <f t="shared" si="4"/>
        <v>0.68699551210694398</v>
      </c>
      <c r="M10">
        <f t="shared" si="5"/>
        <v>4.6423235522364756E-2</v>
      </c>
      <c r="N10">
        <f t="shared" si="6"/>
        <v>6.8287353903430237</v>
      </c>
      <c r="P10">
        <v>10</v>
      </c>
      <c r="Q10" t="s">
        <v>93</v>
      </c>
      <c r="R10">
        <v>104779.349396779</v>
      </c>
      <c r="S10">
        <f t="shared" si="7"/>
        <v>0.33353614256984898</v>
      </c>
      <c r="T10">
        <f t="shared" si="8"/>
        <v>1019503.0696306597</v>
      </c>
      <c r="U10">
        <f t="shared" si="9"/>
        <v>3.2453066672046305</v>
      </c>
      <c r="W10">
        <v>10</v>
      </c>
      <c r="X10" t="s">
        <v>93</v>
      </c>
      <c r="Y10">
        <v>5.4871000000000003E-2</v>
      </c>
      <c r="Z10">
        <f t="shared" si="10"/>
        <v>0.19467811463341078</v>
      </c>
      <c r="AA10">
        <f t="shared" si="11"/>
        <v>0.48890061000000007</v>
      </c>
      <c r="AB10">
        <f t="shared" si="12"/>
        <v>1.7345820013836901</v>
      </c>
      <c r="AD10">
        <v>10</v>
      </c>
      <c r="AE10" t="s">
        <v>84</v>
      </c>
      <c r="AF10">
        <v>0.64837</v>
      </c>
      <c r="AG10">
        <f t="shared" si="13"/>
        <v>0.6704963805584282</v>
      </c>
      <c r="AH10">
        <f t="shared" si="14"/>
        <v>5.6213678999999992</v>
      </c>
      <c r="AI10">
        <f t="shared" si="15"/>
        <v>5.8132036194415724</v>
      </c>
      <c r="AK10">
        <v>10</v>
      </c>
      <c r="AL10" t="s">
        <v>109</v>
      </c>
      <c r="AM10">
        <v>3.25500580098368E-3</v>
      </c>
      <c r="AN10">
        <f t="shared" si="0"/>
        <v>8.590650844929705E-2</v>
      </c>
      <c r="AO10">
        <f t="shared" si="16"/>
        <v>3.0076253601089203E-2</v>
      </c>
      <c r="AP10">
        <f t="shared" si="17"/>
        <v>0.79377613807150482</v>
      </c>
      <c r="AR10">
        <v>10</v>
      </c>
      <c r="AS10" t="s">
        <v>106</v>
      </c>
      <c r="AT10">
        <v>1.20029772705124E-2</v>
      </c>
      <c r="AU10">
        <f t="shared" si="18"/>
        <v>0.48954312343659379</v>
      </c>
      <c r="AV10">
        <f t="shared" si="19"/>
        <v>0.11849339161449841</v>
      </c>
      <c r="AW10">
        <f t="shared" si="20"/>
        <v>4.8327697145660533</v>
      </c>
    </row>
    <row r="11" spans="1:49" x14ac:dyDescent="0.25">
      <c r="B11">
        <v>9</v>
      </c>
      <c r="C11" t="s">
        <v>85</v>
      </c>
      <c r="D11">
        <v>1.7396098161704399E-2</v>
      </c>
      <c r="E11">
        <f t="shared" si="1"/>
        <v>0.64806800220212568</v>
      </c>
      <c r="F11">
        <f t="shared" si="2"/>
        <v>0.15061541788403668</v>
      </c>
      <c r="G11">
        <f t="shared" si="3"/>
        <v>5.6109727630660036</v>
      </c>
      <c r="I11">
        <v>9</v>
      </c>
      <c r="J11" t="s">
        <v>107</v>
      </c>
      <c r="K11">
        <v>4.42655223503994E-3</v>
      </c>
      <c r="L11">
        <f t="shared" si="4"/>
        <v>0.65113414790007029</v>
      </c>
      <c r="M11">
        <f t="shared" si="5"/>
        <v>3.9599936294667307E-2</v>
      </c>
      <c r="N11">
        <f t="shared" si="6"/>
        <v>5.8250460871140284</v>
      </c>
      <c r="P11">
        <v>9</v>
      </c>
      <c r="Q11" t="s">
        <v>92</v>
      </c>
      <c r="R11">
        <v>76745.682971465794</v>
      </c>
      <c r="S11">
        <f t="shared" si="7"/>
        <v>0.24429870203009804</v>
      </c>
      <c r="T11">
        <f t="shared" si="8"/>
        <v>672061.94578112592</v>
      </c>
      <c r="U11">
        <f t="shared" si="9"/>
        <v>2.1393237336775686</v>
      </c>
      <c r="W11">
        <v>9</v>
      </c>
      <c r="X11" t="s">
        <v>103</v>
      </c>
      <c r="Y11">
        <v>3.8834E-2</v>
      </c>
      <c r="Z11">
        <f t="shared" si="10"/>
        <v>0.13778006421741676</v>
      </c>
      <c r="AA11">
        <f t="shared" si="11"/>
        <v>0.31140984599999999</v>
      </c>
      <c r="AB11">
        <f t="shared" si="12"/>
        <v>1.1048583349594649</v>
      </c>
      <c r="AD11">
        <v>9</v>
      </c>
      <c r="AE11" t="s">
        <v>105</v>
      </c>
      <c r="AF11">
        <v>0.48465999999999998</v>
      </c>
      <c r="AG11">
        <f t="shared" si="13"/>
        <v>0.50119958634953465</v>
      </c>
      <c r="AH11">
        <f t="shared" si="14"/>
        <v>3.7818019799999996</v>
      </c>
      <c r="AI11">
        <f t="shared" si="15"/>
        <v>3.9108603722854189</v>
      </c>
      <c r="AK11">
        <v>9</v>
      </c>
      <c r="AL11" t="s">
        <v>120</v>
      </c>
      <c r="AM11">
        <v>2.66021810756331E-3</v>
      </c>
      <c r="AN11">
        <f t="shared" si="0"/>
        <v>7.0208799402230723E-2</v>
      </c>
      <c r="AO11">
        <f t="shared" si="16"/>
        <v>2.2122373782496485E-2</v>
      </c>
      <c r="AP11">
        <f t="shared" si="17"/>
        <v>0.58385637582895078</v>
      </c>
      <c r="AR11">
        <v>9</v>
      </c>
      <c r="AS11" t="s">
        <v>91</v>
      </c>
      <c r="AT11">
        <v>1.02014688245944E-2</v>
      </c>
      <c r="AU11">
        <f t="shared" si="18"/>
        <v>0.41606834700102585</v>
      </c>
      <c r="AV11">
        <f t="shared" si="19"/>
        <v>9.0638010212756318E-2</v>
      </c>
      <c r="AW11">
        <f t="shared" si="20"/>
        <v>3.696684049434714</v>
      </c>
    </row>
    <row r="12" spans="1:49" x14ac:dyDescent="0.25">
      <c r="B12">
        <v>8</v>
      </c>
      <c r="C12" t="s">
        <v>89</v>
      </c>
      <c r="D12">
        <v>1.6720667601185801E-2</v>
      </c>
      <c r="E12">
        <f t="shared" si="1"/>
        <v>0.62290575432833795</v>
      </c>
      <c r="F12">
        <f t="shared" si="2"/>
        <v>0.12868225785872592</v>
      </c>
      <c r="G12">
        <f t="shared" si="3"/>
        <v>4.7938826853108889</v>
      </c>
      <c r="I12">
        <v>8</v>
      </c>
      <c r="J12" t="s">
        <v>105</v>
      </c>
      <c r="K12">
        <v>4.3986711576993404E-3</v>
      </c>
      <c r="L12">
        <f t="shared" si="4"/>
        <v>0.64703291502790394</v>
      </c>
      <c r="M12">
        <f t="shared" si="5"/>
        <v>3.4978233046025153E-2</v>
      </c>
      <c r="N12">
        <f t="shared" si="6"/>
        <v>5.1452057403018925</v>
      </c>
      <c r="P12">
        <v>8</v>
      </c>
      <c r="Q12" t="s">
        <v>88</v>
      </c>
      <c r="R12">
        <v>75909.349964594294</v>
      </c>
      <c r="S12">
        <f t="shared" si="7"/>
        <v>0.24163646670775946</v>
      </c>
      <c r="T12">
        <f t="shared" si="8"/>
        <v>590878.380124402</v>
      </c>
      <c r="U12">
        <f t="shared" si="9"/>
        <v>1.8808982568531996</v>
      </c>
      <c r="W12">
        <v>8</v>
      </c>
      <c r="X12" t="s">
        <v>107</v>
      </c>
      <c r="Y12">
        <v>3.5769000000000002E-2</v>
      </c>
      <c r="Z12">
        <f t="shared" si="10"/>
        <v>0.12690567845168615</v>
      </c>
      <c r="AA12">
        <f t="shared" si="11"/>
        <v>0.25496143200000004</v>
      </c>
      <c r="AB12">
        <f t="shared" si="12"/>
        <v>0.90458367600361889</v>
      </c>
      <c r="AD12">
        <v>8</v>
      </c>
      <c r="AE12" t="s">
        <v>114</v>
      </c>
      <c r="AF12">
        <v>0.26040000000000002</v>
      </c>
      <c r="AG12">
        <f t="shared" si="13"/>
        <v>0.26928645294725961</v>
      </c>
      <c r="AH12">
        <f t="shared" si="14"/>
        <v>1.8061344000000001</v>
      </c>
      <c r="AI12">
        <f t="shared" si="15"/>
        <v>1.8677708376421926</v>
      </c>
      <c r="AK12">
        <v>8</v>
      </c>
      <c r="AL12" t="s">
        <v>84</v>
      </c>
      <c r="AM12">
        <v>2.4006951270664498E-3</v>
      </c>
      <c r="AN12">
        <f t="shared" si="0"/>
        <v>6.3359437379557002E-2</v>
      </c>
      <c r="AO12">
        <f t="shared" si="16"/>
        <v>1.7745938379275197E-2</v>
      </c>
      <c r="AP12">
        <f t="shared" si="17"/>
        <v>0.46835296110968538</v>
      </c>
      <c r="AR12">
        <v>8</v>
      </c>
      <c r="AS12" t="s">
        <v>100</v>
      </c>
      <c r="AT12">
        <v>9.1100905804651494E-3</v>
      </c>
      <c r="AU12">
        <f t="shared" si="18"/>
        <v>0.37155633115356346</v>
      </c>
      <c r="AV12">
        <f t="shared" si="19"/>
        <v>7.1947851368281565E-2</v>
      </c>
      <c r="AW12">
        <f t="shared" si="20"/>
        <v>2.9344032809183829</v>
      </c>
    </row>
    <row r="13" spans="1:49" x14ac:dyDescent="0.25">
      <c r="B13">
        <v>7</v>
      </c>
      <c r="C13" t="s">
        <v>28</v>
      </c>
      <c r="D13">
        <v>1.5082124303960401E-2</v>
      </c>
      <c r="E13">
        <f t="shared" si="1"/>
        <v>0.56186404995970096</v>
      </c>
      <c r="F13">
        <f t="shared" si="2"/>
        <v>0.10156302506286934</v>
      </c>
      <c r="G13">
        <f t="shared" si="3"/>
        <v>3.7835925124286258</v>
      </c>
      <c r="I13">
        <v>7</v>
      </c>
      <c r="J13" t="s">
        <v>106</v>
      </c>
      <c r="K13">
        <v>4.0005236713911603E-3</v>
      </c>
      <c r="L13">
        <f t="shared" si="4"/>
        <v>0.58846647088122306</v>
      </c>
      <c r="M13">
        <f t="shared" si="5"/>
        <v>2.7835643705539689E-2</v>
      </c>
      <c r="N13">
        <f t="shared" si="6"/>
        <v>4.0945497043915493</v>
      </c>
      <c r="P13">
        <v>7</v>
      </c>
      <c r="Q13" t="s">
        <v>98</v>
      </c>
      <c r="R13">
        <v>66729.116763183498</v>
      </c>
      <c r="S13">
        <f t="shared" si="7"/>
        <v>0.21241372780435927</v>
      </c>
      <c r="T13">
        <f t="shared" si="8"/>
        <v>454492.0142740428</v>
      </c>
      <c r="U13">
        <f t="shared" si="9"/>
        <v>1.4467499000754909</v>
      </c>
      <c r="W13">
        <v>7</v>
      </c>
      <c r="X13" t="s">
        <v>84</v>
      </c>
      <c r="Y13">
        <v>3.5333000000000003E-2</v>
      </c>
      <c r="Z13">
        <f t="shared" si="10"/>
        <v>0.12535878377179754</v>
      </c>
      <c r="AA13">
        <f t="shared" si="11"/>
        <v>0.22037192100000005</v>
      </c>
      <c r="AB13">
        <f t="shared" si="12"/>
        <v>0.78186273438470122</v>
      </c>
      <c r="AD13">
        <v>7</v>
      </c>
      <c r="AE13" t="s">
        <v>102</v>
      </c>
      <c r="AF13">
        <v>0.23527000000000001</v>
      </c>
      <c r="AG13">
        <f t="shared" si="13"/>
        <v>0.24329886246122029</v>
      </c>
      <c r="AH13">
        <f t="shared" si="14"/>
        <v>1.42785363</v>
      </c>
      <c r="AI13">
        <f t="shared" si="15"/>
        <v>1.476580796277146</v>
      </c>
      <c r="AK13">
        <v>7</v>
      </c>
      <c r="AL13" t="s">
        <v>92</v>
      </c>
      <c r="AM13">
        <v>2.0931911084047599E-3</v>
      </c>
      <c r="AN13">
        <f t="shared" si="0"/>
        <v>5.5243753969908375E-2</v>
      </c>
      <c r="AO13">
        <f t="shared" si="16"/>
        <v>1.3538760089161987E-2</v>
      </c>
      <c r="AP13">
        <f t="shared" si="17"/>
        <v>0.35731660067736742</v>
      </c>
      <c r="AR13">
        <v>7</v>
      </c>
      <c r="AS13" t="s">
        <v>96</v>
      </c>
      <c r="AT13">
        <v>8.8393523370735392E-3</v>
      </c>
      <c r="AU13">
        <f t="shared" si="18"/>
        <v>0.36051423365419799</v>
      </c>
      <c r="AV13">
        <f t="shared" si="19"/>
        <v>6.1083460390112983E-2</v>
      </c>
      <c r="AW13">
        <f t="shared" si="20"/>
        <v>2.4912975602439698</v>
      </c>
    </row>
    <row r="14" spans="1:49" x14ac:dyDescent="0.25">
      <c r="B14">
        <v>6</v>
      </c>
      <c r="C14" t="s">
        <v>106</v>
      </c>
      <c r="D14">
        <v>1.46342172011595E-2</v>
      </c>
      <c r="E14">
        <f t="shared" si="1"/>
        <v>0.54517787938362727</v>
      </c>
      <c r="F14">
        <f t="shared" si="2"/>
        <v>8.4468701685092629E-2</v>
      </c>
      <c r="G14">
        <f t="shared" si="3"/>
        <v>3.1467667198022968</v>
      </c>
      <c r="I14">
        <v>6</v>
      </c>
      <c r="J14" t="s">
        <v>97</v>
      </c>
      <c r="K14">
        <v>3.97698948067243E-3</v>
      </c>
      <c r="L14">
        <f t="shared" si="4"/>
        <v>0.58500465355557263</v>
      </c>
      <c r="M14">
        <f t="shared" si="5"/>
        <v>2.3718765262730371E-2</v>
      </c>
      <c r="N14">
        <f t="shared" si="6"/>
        <v>3.4889677538054347</v>
      </c>
      <c r="P14">
        <v>6</v>
      </c>
      <c r="Q14" t="s">
        <v>94</v>
      </c>
      <c r="R14">
        <v>49457.812290554401</v>
      </c>
      <c r="S14">
        <f t="shared" si="7"/>
        <v>0.15743529642342177</v>
      </c>
      <c r="T14">
        <f t="shared" si="8"/>
        <v>288734.70815225661</v>
      </c>
      <c r="U14">
        <f t="shared" si="9"/>
        <v>0.9191072605199363</v>
      </c>
      <c r="W14">
        <v>6</v>
      </c>
      <c r="X14" t="s">
        <v>28</v>
      </c>
      <c r="Y14">
        <v>2.6328000000000001E-2</v>
      </c>
      <c r="Z14">
        <f t="shared" si="10"/>
        <v>9.3409731954373701E-2</v>
      </c>
      <c r="AA14">
        <f t="shared" si="11"/>
        <v>0.14074948800000001</v>
      </c>
      <c r="AB14">
        <f t="shared" si="12"/>
        <v>0.49936842702808182</v>
      </c>
      <c r="AD14">
        <v>6</v>
      </c>
      <c r="AE14" t="s">
        <v>103</v>
      </c>
      <c r="AF14">
        <v>0.18762000000000001</v>
      </c>
      <c r="AG14">
        <f t="shared" si="13"/>
        <v>0.19402275077559464</v>
      </c>
      <c r="AH14">
        <f t="shared" si="14"/>
        <v>0.97599923999999993</v>
      </c>
      <c r="AI14">
        <f t="shared" si="15"/>
        <v>1.0093063495346433</v>
      </c>
      <c r="AK14">
        <v>6</v>
      </c>
      <c r="AL14" t="s">
        <v>91</v>
      </c>
      <c r="AM14">
        <v>1.83959975926568E-3</v>
      </c>
      <c r="AN14">
        <f t="shared" si="0"/>
        <v>4.855094028247918E-2</v>
      </c>
      <c r="AO14">
        <f t="shared" si="16"/>
        <v>1.019874106536893E-2</v>
      </c>
      <c r="AP14">
        <f t="shared" si="17"/>
        <v>0.26916641292606458</v>
      </c>
      <c r="AR14">
        <v>6</v>
      </c>
      <c r="AS14" t="s">
        <v>117</v>
      </c>
      <c r="AT14">
        <v>7.7294512050515999E-3</v>
      </c>
      <c r="AU14">
        <f t="shared" si="18"/>
        <v>0.31524675920761541</v>
      </c>
      <c r="AV14">
        <f t="shared" si="19"/>
        <v>4.5783085377761629E-2</v>
      </c>
      <c r="AW14">
        <f t="shared" si="20"/>
        <v>1.8672696041385477</v>
      </c>
    </row>
    <row r="15" spans="1:49" x14ac:dyDescent="0.25">
      <c r="B15">
        <v>5</v>
      </c>
      <c r="C15" t="s">
        <v>117</v>
      </c>
      <c r="D15">
        <v>1.2982943213179001E-2</v>
      </c>
      <c r="E15">
        <f t="shared" si="1"/>
        <v>0.48366191042717183</v>
      </c>
      <c r="F15">
        <f t="shared" si="2"/>
        <v>6.2447956855390993E-2</v>
      </c>
      <c r="G15">
        <f t="shared" si="3"/>
        <v>2.3264137891546963</v>
      </c>
      <c r="I15">
        <v>5</v>
      </c>
      <c r="J15" t="s">
        <v>108</v>
      </c>
      <c r="K15">
        <v>3.8809141912682999E-3</v>
      </c>
      <c r="L15">
        <f t="shared" si="4"/>
        <v>0.57087223211813609</v>
      </c>
      <c r="M15">
        <f t="shared" si="5"/>
        <v>1.9288143530603451E-2</v>
      </c>
      <c r="N15">
        <f t="shared" si="6"/>
        <v>2.8372349936271362</v>
      </c>
      <c r="P15">
        <v>5</v>
      </c>
      <c r="Q15" t="s">
        <v>84</v>
      </c>
      <c r="R15">
        <v>46144.468259554298</v>
      </c>
      <c r="S15">
        <f t="shared" si="7"/>
        <v>0.14688818009306803</v>
      </c>
      <c r="T15">
        <f t="shared" si="8"/>
        <v>224492.83808273164</v>
      </c>
      <c r="U15">
        <f t="shared" si="9"/>
        <v>0.7146109961527759</v>
      </c>
      <c r="W15">
        <v>5</v>
      </c>
      <c r="X15" t="s">
        <v>102</v>
      </c>
      <c r="Y15">
        <v>4.3860000000000001E-3</v>
      </c>
      <c r="Z15">
        <f t="shared" si="10"/>
        <v>1.5561192811906831E-2</v>
      </c>
      <c r="AA15">
        <f t="shared" si="11"/>
        <v>1.9539629999999999E-2</v>
      </c>
      <c r="AB15">
        <f t="shared" si="12"/>
        <v>6.9325113977044939E-2</v>
      </c>
      <c r="AD15">
        <v>5</v>
      </c>
      <c r="AE15" t="s">
        <v>107</v>
      </c>
      <c r="AF15">
        <v>0.15087999999999999</v>
      </c>
      <c r="AG15">
        <f t="shared" si="13"/>
        <v>0.15602895553257495</v>
      </c>
      <c r="AH15">
        <f t="shared" si="14"/>
        <v>0.65406479999999989</v>
      </c>
      <c r="AI15">
        <f t="shared" si="15"/>
        <v>0.6763855222337124</v>
      </c>
      <c r="AK15">
        <v>5</v>
      </c>
      <c r="AL15" t="s">
        <v>110</v>
      </c>
      <c r="AM15">
        <v>1.2345665606724801E-3</v>
      </c>
      <c r="AN15">
        <f t="shared" si="0"/>
        <v>3.2582830618482751E-2</v>
      </c>
      <c r="AO15">
        <f t="shared" si="16"/>
        <v>5.7036975103068582E-3</v>
      </c>
      <c r="AP15">
        <f t="shared" si="17"/>
        <v>0.15053267745739032</v>
      </c>
      <c r="AR15">
        <v>5</v>
      </c>
      <c r="AS15" t="s">
        <v>94</v>
      </c>
      <c r="AT15">
        <v>7.6419279766689E-3</v>
      </c>
      <c r="AU15">
        <f t="shared" si="18"/>
        <v>0.3116771119750924</v>
      </c>
      <c r="AV15">
        <f t="shared" si="19"/>
        <v>3.772055649283769E-2</v>
      </c>
      <c r="AW15">
        <f t="shared" si="20"/>
        <v>1.538438224709056</v>
      </c>
    </row>
    <row r="16" spans="1:49" x14ac:dyDescent="0.25">
      <c r="B16">
        <v>4</v>
      </c>
      <c r="C16" t="s">
        <v>100</v>
      </c>
      <c r="D16">
        <v>1.16719119898968E-2</v>
      </c>
      <c r="E16">
        <f t="shared" si="1"/>
        <v>0.43482122340647611</v>
      </c>
      <c r="F16">
        <f t="shared" si="2"/>
        <v>4.4913517337122885E-2</v>
      </c>
      <c r="G16">
        <f t="shared" si="3"/>
        <v>1.67319206766812</v>
      </c>
      <c r="I16">
        <v>4</v>
      </c>
      <c r="J16" t="s">
        <v>102</v>
      </c>
      <c r="K16">
        <v>3.5320343903427801E-3</v>
      </c>
      <c r="L16">
        <f t="shared" si="4"/>
        <v>0.51955293442704387</v>
      </c>
      <c r="M16">
        <f t="shared" si="5"/>
        <v>1.4043368736002893E-2</v>
      </c>
      <c r="N16">
        <f t="shared" si="6"/>
        <v>2.0657424672819262</v>
      </c>
      <c r="P16">
        <v>4</v>
      </c>
      <c r="Q16" t="s">
        <v>83</v>
      </c>
      <c r="R16">
        <v>43351.457660239299</v>
      </c>
      <c r="S16">
        <f t="shared" si="7"/>
        <v>0.13799740164468741</v>
      </c>
      <c r="T16">
        <f t="shared" si="8"/>
        <v>168723.87321365136</v>
      </c>
      <c r="U16">
        <f t="shared" si="9"/>
        <v>0.53708588720112338</v>
      </c>
      <c r="W16">
        <v>4</v>
      </c>
      <c r="X16" t="s">
        <v>109</v>
      </c>
      <c r="Y16">
        <v>3.6400000000000001E-4</v>
      </c>
      <c r="Z16">
        <f t="shared" si="10"/>
        <v>1.2914441822923133E-3</v>
      </c>
      <c r="AA16">
        <f t="shared" si="11"/>
        <v>1.2972960000000001E-3</v>
      </c>
      <c r="AB16">
        <f t="shared" si="12"/>
        <v>4.6027070656898044E-3</v>
      </c>
      <c r="AD16">
        <v>4</v>
      </c>
      <c r="AE16" t="s">
        <v>122</v>
      </c>
      <c r="AF16">
        <v>0.13539999999999999</v>
      </c>
      <c r="AG16">
        <f t="shared" si="13"/>
        <v>0.14002068252326783</v>
      </c>
      <c r="AH16">
        <f t="shared" si="14"/>
        <v>0.46956719999999996</v>
      </c>
      <c r="AI16">
        <f t="shared" si="15"/>
        <v>0.48559172699069281</v>
      </c>
      <c r="AK16">
        <v>4</v>
      </c>
      <c r="AL16" t="s">
        <v>118</v>
      </c>
      <c r="AM16">
        <v>1.2071920873276401E-3</v>
      </c>
      <c r="AN16">
        <f t="shared" si="0"/>
        <v>3.1860360193089687E-2</v>
      </c>
      <c r="AO16">
        <f t="shared" si="16"/>
        <v>4.4617819547629577E-3</v>
      </c>
      <c r="AP16">
        <f t="shared" si="17"/>
        <v>0.11775589127365949</v>
      </c>
      <c r="AR16">
        <v>4</v>
      </c>
      <c r="AS16" t="s">
        <v>90</v>
      </c>
      <c r="AT16">
        <v>7.3314341864113303E-3</v>
      </c>
      <c r="AU16">
        <f t="shared" si="18"/>
        <v>0.29901357888120123</v>
      </c>
      <c r="AV16">
        <f t="shared" si="19"/>
        <v>2.8950367315301061E-2</v>
      </c>
      <c r="AW16">
        <f t="shared" si="20"/>
        <v>1.1807448202860873</v>
      </c>
    </row>
    <row r="17" spans="1:49" x14ac:dyDescent="0.25">
      <c r="B17">
        <v>3</v>
      </c>
      <c r="C17" t="s">
        <v>113</v>
      </c>
      <c r="D17">
        <v>1.0106508344322E-2</v>
      </c>
      <c r="E17">
        <f t="shared" si="1"/>
        <v>0.37650423739056194</v>
      </c>
      <c r="F17">
        <f t="shared" si="2"/>
        <v>2.9167383081713294E-2</v>
      </c>
      <c r="G17">
        <f t="shared" si="3"/>
        <v>1.0865912291091617</v>
      </c>
      <c r="I17">
        <v>3</v>
      </c>
      <c r="J17" t="s">
        <v>86</v>
      </c>
      <c r="K17">
        <v>3.2935443457901602E-3</v>
      </c>
      <c r="L17">
        <f t="shared" si="4"/>
        <v>0.48447167847502437</v>
      </c>
      <c r="M17">
        <f t="shared" si="5"/>
        <v>9.8213492391462584E-3</v>
      </c>
      <c r="N17">
        <f t="shared" si="6"/>
        <v>1.4446945452125228</v>
      </c>
      <c r="P17">
        <v>3</v>
      </c>
      <c r="Q17" t="s">
        <v>80</v>
      </c>
      <c r="R17">
        <v>39585.068109088097</v>
      </c>
      <c r="S17">
        <f t="shared" si="7"/>
        <v>0.12600813992910576</v>
      </c>
      <c r="T17">
        <f t="shared" si="8"/>
        <v>115548.81381042814</v>
      </c>
      <c r="U17">
        <f t="shared" si="9"/>
        <v>0.36781776045305969</v>
      </c>
      <c r="W17">
        <v>3</v>
      </c>
      <c r="X17" t="s">
        <v>121</v>
      </c>
      <c r="Y17">
        <v>3.1100000000000002E-4</v>
      </c>
      <c r="Z17">
        <f t="shared" si="10"/>
        <v>1.1034042326728282E-3</v>
      </c>
      <c r="AA17">
        <f t="shared" si="11"/>
        <v>8.3130300000000003E-4</v>
      </c>
      <c r="AB17">
        <f t="shared" si="12"/>
        <v>2.9493995139344698E-3</v>
      </c>
      <c r="AD17">
        <v>3</v>
      </c>
      <c r="AE17" t="s">
        <v>123</v>
      </c>
      <c r="AF17">
        <v>0.1135</v>
      </c>
      <c r="AG17">
        <f t="shared" si="13"/>
        <v>0.11737331954498449</v>
      </c>
      <c r="AH17">
        <f t="shared" si="14"/>
        <v>0.29521350000000002</v>
      </c>
      <c r="AI17">
        <f t="shared" si="15"/>
        <v>0.30528800413650464</v>
      </c>
      <c r="AK17">
        <v>3</v>
      </c>
      <c r="AL17" t="s">
        <v>105</v>
      </c>
      <c r="AM17">
        <v>1.1610149592185899E-3</v>
      </c>
      <c r="AN17">
        <f t="shared" si="0"/>
        <v>3.0641647819408029E-2</v>
      </c>
      <c r="AO17">
        <f t="shared" si="16"/>
        <v>3.2183334669539316E-3</v>
      </c>
      <c r="AP17">
        <f t="shared" si="17"/>
        <v>8.4938647755399055E-2</v>
      </c>
      <c r="AR17">
        <v>3</v>
      </c>
      <c r="AS17" t="s">
        <v>107</v>
      </c>
      <c r="AT17">
        <v>7.3086492551102901E-3</v>
      </c>
      <c r="AU17">
        <f t="shared" si="18"/>
        <v>0.29808429223964422</v>
      </c>
      <c r="AV17">
        <f t="shared" si="19"/>
        <v>2.1645295633934636E-2</v>
      </c>
      <c r="AW17">
        <f t="shared" si="20"/>
        <v>0.8828064398969302</v>
      </c>
    </row>
    <row r="18" spans="1:49" x14ac:dyDescent="0.25">
      <c r="B18">
        <v>2</v>
      </c>
      <c r="C18" t="s">
        <v>118</v>
      </c>
      <c r="D18">
        <v>9.4857006289181499E-3</v>
      </c>
      <c r="E18">
        <f t="shared" si="1"/>
        <v>0.3533768893994409</v>
      </c>
      <c r="F18">
        <f t="shared" si="2"/>
        <v>1.8250488010038521E-2</v>
      </c>
      <c r="G18">
        <f t="shared" si="3"/>
        <v>0.67989713520452422</v>
      </c>
      <c r="I18">
        <v>2</v>
      </c>
      <c r="J18" t="s">
        <v>114</v>
      </c>
      <c r="K18">
        <v>3.1742709741712401E-3</v>
      </c>
      <c r="L18">
        <f t="shared" si="4"/>
        <v>0.46692688038555752</v>
      </c>
      <c r="M18">
        <f t="shared" si="5"/>
        <v>6.3104506966524254E-3</v>
      </c>
      <c r="N18">
        <f t="shared" si="6"/>
        <v>0.92825063820648834</v>
      </c>
      <c r="P18">
        <v>2</v>
      </c>
      <c r="Q18" t="s">
        <v>95</v>
      </c>
      <c r="R18">
        <v>36471.033838889998</v>
      </c>
      <c r="S18">
        <f t="shared" si="7"/>
        <v>0.11609547121822218</v>
      </c>
      <c r="T18">
        <f t="shared" si="8"/>
        <v>70972.631850479927</v>
      </c>
      <c r="U18">
        <f t="shared" si="9"/>
        <v>0.22592178699066037</v>
      </c>
      <c r="W18">
        <v>2</v>
      </c>
      <c r="X18" t="s">
        <v>122</v>
      </c>
      <c r="Y18">
        <v>2.8400000000000002E-4</v>
      </c>
      <c r="Z18">
        <f t="shared" si="10"/>
        <v>1.0076102960742226E-3</v>
      </c>
      <c r="AA18">
        <f t="shared" si="11"/>
        <v>5.0608800000000002E-4</v>
      </c>
      <c r="AB18">
        <f t="shared" si="12"/>
        <v>1.7955615476042647E-3</v>
      </c>
      <c r="AD18">
        <v>2</v>
      </c>
      <c r="AE18" t="s">
        <v>121</v>
      </c>
      <c r="AF18">
        <v>0.11310000000000001</v>
      </c>
      <c r="AG18">
        <f t="shared" si="13"/>
        <v>0.11695966907962772</v>
      </c>
      <c r="AH18">
        <f t="shared" si="14"/>
        <v>0.1961154</v>
      </c>
      <c r="AI18">
        <f t="shared" si="15"/>
        <v>0.20280806618407446</v>
      </c>
      <c r="AK18">
        <v>2</v>
      </c>
      <c r="AL18" t="s">
        <v>102</v>
      </c>
      <c r="AM18">
        <v>7.9240316711931297E-4</v>
      </c>
      <c r="AN18">
        <f t="shared" si="0"/>
        <v>2.091320063110582E-2</v>
      </c>
      <c r="AO18">
        <f t="shared" si="16"/>
        <v>1.4643610528364904E-3</v>
      </c>
      <c r="AP18">
        <f t="shared" si="17"/>
        <v>3.8647594766283558E-2</v>
      </c>
      <c r="AR18">
        <v>2</v>
      </c>
      <c r="AS18" t="s">
        <v>114</v>
      </c>
      <c r="AT18">
        <v>7.0277438242799398E-3</v>
      </c>
      <c r="AU18">
        <f t="shared" si="18"/>
        <v>0.28662752456444218</v>
      </c>
      <c r="AV18">
        <f t="shared" si="19"/>
        <v>1.3875577406658313E-2</v>
      </c>
      <c r="AW18">
        <f t="shared" si="20"/>
        <v>0.56591738450003459</v>
      </c>
    </row>
    <row r="19" spans="1:49" x14ac:dyDescent="0.25">
      <c r="A19" t="s">
        <v>69</v>
      </c>
      <c r="B19">
        <v>1</v>
      </c>
      <c r="C19" t="s">
        <v>90</v>
      </c>
      <c r="D19">
        <v>8.4933362326970394E-3</v>
      </c>
      <c r="E19">
        <f t="shared" si="1"/>
        <v>0.31640770207148644</v>
      </c>
      <c r="F19">
        <f t="shared" si="2"/>
        <v>8.170589455854551E-3</v>
      </c>
      <c r="G19">
        <f t="shared" si="3"/>
        <v>0.30438420939276994</v>
      </c>
      <c r="I19">
        <v>1</v>
      </c>
      <c r="J19" t="s">
        <v>110</v>
      </c>
      <c r="K19">
        <v>2.7806339020133202E-3</v>
      </c>
      <c r="L19">
        <f t="shared" si="4"/>
        <v>0.40902390625311447</v>
      </c>
      <c r="M19">
        <f t="shared" si="5"/>
        <v>2.7639500986012403E-3</v>
      </c>
      <c r="N19">
        <f t="shared" si="6"/>
        <v>0.40656976281559576</v>
      </c>
      <c r="P19">
        <v>1</v>
      </c>
      <c r="Q19" t="s">
        <v>101</v>
      </c>
      <c r="R19">
        <v>32373.372054644198</v>
      </c>
      <c r="S19">
        <f t="shared" si="7"/>
        <v>0.10305169577066015</v>
      </c>
      <c r="T19">
        <f t="shared" si="8"/>
        <v>31499.291009168803</v>
      </c>
      <c r="U19">
        <f t="shared" si="9"/>
        <v>0.10026929998485232</v>
      </c>
      <c r="W19">
        <v>1</v>
      </c>
      <c r="X19" t="s">
        <v>123</v>
      </c>
      <c r="Y19">
        <v>2.5799999999999998E-4</v>
      </c>
      <c r="Z19">
        <f t="shared" si="10"/>
        <v>9.1536428305334292E-4</v>
      </c>
      <c r="AA19">
        <f t="shared" si="11"/>
        <v>2.2987799999999998E-4</v>
      </c>
      <c r="AB19">
        <f t="shared" si="12"/>
        <v>8.1558957620052851E-4</v>
      </c>
      <c r="AD19">
        <v>1</v>
      </c>
      <c r="AE19" t="s">
        <v>109</v>
      </c>
      <c r="AF19">
        <v>0.96699999999999997</v>
      </c>
      <c r="AG19">
        <f t="shared" si="13"/>
        <v>1</v>
      </c>
      <c r="AH19">
        <f t="shared" si="14"/>
        <v>0.83838899999999994</v>
      </c>
      <c r="AI19">
        <f t="shared" si="15"/>
        <v>0.86699999999999999</v>
      </c>
      <c r="AK19">
        <v>1</v>
      </c>
      <c r="AL19" t="s">
        <v>87</v>
      </c>
      <c r="AM19">
        <v>4.6325725839779899E-4</v>
      </c>
      <c r="AN19">
        <f t="shared" si="0"/>
        <v>1.2226341830396094E-2</v>
      </c>
      <c r="AO19">
        <f t="shared" si="16"/>
        <v>4.280497067595663E-4</v>
      </c>
      <c r="AP19">
        <f t="shared" si="17"/>
        <v>1.1297139851285991E-2</v>
      </c>
      <c r="AR19">
        <v>1</v>
      </c>
      <c r="AS19" t="s">
        <v>113</v>
      </c>
      <c r="AT19">
        <v>6.7843595015728599E-3</v>
      </c>
      <c r="AU19">
        <f t="shared" si="18"/>
        <v>0.27670106058402361</v>
      </c>
      <c r="AV19">
        <f t="shared" si="19"/>
        <v>6.6975196999527267E-3</v>
      </c>
      <c r="AW19">
        <f t="shared" si="20"/>
        <v>0.27315928700854808</v>
      </c>
    </row>
    <row r="20" spans="1:49" s="3" customFormat="1" x14ac:dyDescent="0.25"/>
    <row r="21" spans="1:49" x14ac:dyDescent="0.25">
      <c r="A21" s="5" t="s">
        <v>75</v>
      </c>
    </row>
    <row r="24" spans="1:49" x14ac:dyDescent="0.25">
      <c r="B24" t="s">
        <v>76</v>
      </c>
      <c r="C24" t="s">
        <v>16</v>
      </c>
      <c r="D24" t="s">
        <v>42</v>
      </c>
      <c r="E24" t="s">
        <v>70</v>
      </c>
      <c r="F24" t="s">
        <v>72</v>
      </c>
      <c r="G24" t="s">
        <v>73</v>
      </c>
      <c r="I24" t="s">
        <v>76</v>
      </c>
      <c r="J24" t="s">
        <v>17</v>
      </c>
      <c r="K24" t="s">
        <v>42</v>
      </c>
      <c r="L24" t="s">
        <v>70</v>
      </c>
      <c r="M24" t="s">
        <v>72</v>
      </c>
      <c r="N24" t="s">
        <v>73</v>
      </c>
      <c r="P24" t="s">
        <v>76</v>
      </c>
      <c r="Q24" t="s">
        <v>18</v>
      </c>
      <c r="R24" t="s">
        <v>42</v>
      </c>
      <c r="S24" t="s">
        <v>70</v>
      </c>
      <c r="T24" t="s">
        <v>72</v>
      </c>
      <c r="U24" t="s">
        <v>73</v>
      </c>
      <c r="W24" t="s">
        <v>76</v>
      </c>
      <c r="X24" t="s">
        <v>19</v>
      </c>
      <c r="Y24" t="s">
        <v>42</v>
      </c>
      <c r="Z24" t="s">
        <v>70</v>
      </c>
      <c r="AA24" t="s">
        <v>72</v>
      </c>
      <c r="AB24" t="s">
        <v>73</v>
      </c>
      <c r="AD24" t="s">
        <v>76</v>
      </c>
      <c r="AE24" t="s">
        <v>24</v>
      </c>
      <c r="AF24" t="s">
        <v>42</v>
      </c>
      <c r="AG24" t="s">
        <v>70</v>
      </c>
      <c r="AH24" t="s">
        <v>72</v>
      </c>
      <c r="AI24" t="s">
        <v>73</v>
      </c>
      <c r="AK24" t="s">
        <v>76</v>
      </c>
      <c r="AL24" t="s">
        <v>25</v>
      </c>
      <c r="AM24" t="s">
        <v>42</v>
      </c>
      <c r="AN24" t="s">
        <v>70</v>
      </c>
      <c r="AO24" t="s">
        <v>72</v>
      </c>
      <c r="AP24" t="s">
        <v>73</v>
      </c>
      <c r="AR24" t="s">
        <v>76</v>
      </c>
      <c r="AS24" t="s">
        <v>26</v>
      </c>
      <c r="AT24" t="s">
        <v>42</v>
      </c>
      <c r="AU24" t="s">
        <v>70</v>
      </c>
      <c r="AV24" t="s">
        <v>72</v>
      </c>
      <c r="AW24" t="s">
        <v>73</v>
      </c>
    </row>
    <row r="26" spans="1:49" x14ac:dyDescent="0.25">
      <c r="B26" cm="1">
        <f t="array" ref="B26:B68">IFERROR(INDEX(B$5:B$19,MATCH(C$26:C$68,C$5:C$19,0),0),0)</f>
        <v>10</v>
      </c>
      <c r="C26" t="s">
        <v>79</v>
      </c>
      <c r="D26" cm="1">
        <f t="array" ref="D26:D68">IFERROR(VLOOKUP(C$26:C$68,C$5:G$19,2,),0)</f>
        <v>1.9812976674159301E-2</v>
      </c>
      <c r="E26" cm="1">
        <f t="array" ref="E26:E68">IFERROR(VLOOKUP(C$26:C$68,C$5:G$19,3,),0)</f>
        <v>0.73810552754674208</v>
      </c>
      <c r="F26" cm="1">
        <f t="array" ref="F26:F68">IFERROR(VLOOKUP(C$26:C$68,C$5:G$19,4,),0)</f>
        <v>0.19060083560541247</v>
      </c>
      <c r="G26" cm="1">
        <f t="array" ref="G26:G68">IFERROR(VLOOKUP(C$26:C$68,C$5:G$19,5,),0)</f>
        <v>7.1005751749996584</v>
      </c>
      <c r="I26" cm="1">
        <f t="array" ref="I26:I68">IFERROR(INDEX(I$5:I$19,MATCH(J$26:J$68,J$5:J$19,0),0),0)</f>
        <v>0</v>
      </c>
      <c r="J26" t="s">
        <v>79</v>
      </c>
      <c r="K26" cm="1">
        <f t="array" ref="K26:K68">IFERROR(VLOOKUP(J$26:J$68,J$5:N$19,2,),0)</f>
        <v>0</v>
      </c>
      <c r="L26" cm="1">
        <f t="array" ref="L26:L68">IFERROR(VLOOKUP(J$26:J$68,J$5:N$19,3,),0)</f>
        <v>0</v>
      </c>
      <c r="M26" cm="1">
        <f t="array" ref="M26:M68">IFERROR(VLOOKUP(J$26:J$68,J$5:N$19,4,),0)</f>
        <v>0</v>
      </c>
      <c r="N26" cm="1">
        <f t="array" ref="N26:N68">IFERROR(VLOOKUP(J$26:J$68,J$5:N$19,5,),0)</f>
        <v>0</v>
      </c>
      <c r="P26" cm="1">
        <f t="array" ref="P26:P68">IFERROR(INDEX(P$5:P$19,MATCH(Q$26:Q$68,Q$5:Q$19,0),0),0)</f>
        <v>0</v>
      </c>
      <c r="Q26" t="s">
        <v>79</v>
      </c>
      <c r="R26" cm="1">
        <f t="array" ref="R26:R68">IFERROR(VLOOKUP(Q$26:Q$68,Q$5:U$19,2,),0)</f>
        <v>0</v>
      </c>
      <c r="S26" cm="1">
        <f t="array" ref="S26:S68">IFERROR(VLOOKUP(Q$26:Q$68,Q$5:U$19,3,),0)</f>
        <v>0</v>
      </c>
      <c r="T26" cm="1">
        <f t="array" ref="T26:T68">IFERROR(VLOOKUP(Q$26:Q$68,Q$5:U$19,4,),0)</f>
        <v>0</v>
      </c>
      <c r="U26" cm="1">
        <f t="array" ref="U26:U68">IFERROR(VLOOKUP(Q$26:Q$68,Q$5:U$19,5,),0)</f>
        <v>0</v>
      </c>
      <c r="W26" cm="1">
        <f t="array" ref="W26:W68">IFERROR(INDEX(W$5:W$19,MATCH(X$26:X$68,X$5:X$19,0),0),0)</f>
        <v>0</v>
      </c>
      <c r="X26" t="s">
        <v>79</v>
      </c>
      <c r="Y26" cm="1">
        <f t="array" ref="Y26:Y68">IFERROR(VLOOKUP(X$26:X$68,X$5:AB$19,2,),0)</f>
        <v>0</v>
      </c>
      <c r="Z26" cm="1">
        <f t="array" ref="Z26:Z68">IFERROR(VLOOKUP(X$26:X$68,X$5:AB$19,3,),0)</f>
        <v>0</v>
      </c>
      <c r="AA26" cm="1">
        <f t="array" ref="AA26:AA68">IFERROR(VLOOKUP(X$26:X$68,X$5:AB$19,4,),0)</f>
        <v>0</v>
      </c>
      <c r="AB26" cm="1">
        <f t="array" ref="AB26:AB68">IFERROR(VLOOKUP(X$26:X$68,X$5:AB$19,5,),0)</f>
        <v>0</v>
      </c>
      <c r="AD26" cm="1">
        <f t="array" ref="AD26:AD68">IFERROR(INDEX(AD$5:AD$19,MATCH(AE$26:AE$68,AE$5:AE$19,0),0),0)</f>
        <v>0</v>
      </c>
      <c r="AE26" t="s">
        <v>79</v>
      </c>
      <c r="AF26" cm="1">
        <f t="array" ref="AF26:AF68">IFERROR(VLOOKUP(AE$26:AE$68,AE$5:AI$19,2,),0)</f>
        <v>0</v>
      </c>
      <c r="AG26" cm="1">
        <f t="array" ref="AG26:AG68">IFERROR(VLOOKUP(AE$26:AE$68,AE$5:AI$19,3,),0)</f>
        <v>0</v>
      </c>
      <c r="AH26" cm="1">
        <f t="array" ref="AH26:AH68">IFERROR(VLOOKUP(AE$26:AE$68,AE$5:AI$19,4,),0)</f>
        <v>0</v>
      </c>
      <c r="AI26" cm="1">
        <f t="array" ref="AI26:AI68">IFERROR(VLOOKUP(AE$26:AE$68,AE$5:AI$19,5,),0)</f>
        <v>0</v>
      </c>
      <c r="AK26" cm="1">
        <f t="array" ref="AK26:AK68">IFERROR(INDEX(AK$5:AK$19,MATCH(AL$26:AL$68,AL$5:AL$19,0),0),0)</f>
        <v>0</v>
      </c>
      <c r="AL26" t="s">
        <v>79</v>
      </c>
      <c r="AM26" cm="1">
        <f t="array" ref="AM26:AM68">IFERROR(VLOOKUP(AL$26:AL$68,AL$5:AP$19,2,),0)</f>
        <v>0</v>
      </c>
      <c r="AN26" cm="1">
        <f t="array" ref="AN26:AN68">IFERROR(VLOOKUP(AL$26:AL$68,AL$5:AP$19,3,),0)</f>
        <v>0</v>
      </c>
      <c r="AO26" cm="1">
        <f t="array" ref="AO26:AO68">IFERROR(VLOOKUP(AL$26:AL$68,AL$5:AP$19,4,),0)</f>
        <v>0</v>
      </c>
      <c r="AP26" cm="1">
        <f t="array" ref="AP26:AP68">IFERROR(VLOOKUP(AL$26:AL$68,AL$5:AP$19,5,),0)</f>
        <v>0</v>
      </c>
      <c r="AR26" cm="1">
        <f t="array" ref="AR26:AR68">IFERROR(INDEX(AR$5:AR$19,MATCH(AS$26:AS$68,AS$5:AS$19,0),0),0)</f>
        <v>11</v>
      </c>
      <c r="AS26" t="s">
        <v>79</v>
      </c>
      <c r="AT26" cm="1">
        <f t="array" ref="AT26:AT68">IFERROR(VLOOKUP(AS$26:AS$68,AS$5:AW$19,2,),0)</f>
        <v>1.7193673457511601E-2</v>
      </c>
      <c r="AU26" cm="1">
        <f t="array" ref="AU26:AU68">IFERROR(VLOOKUP(AS$26:AS$68,AS$5:AW$19,3,),0)</f>
        <v>0.70124640062571486</v>
      </c>
      <c r="AV26" cm="1">
        <f t="array" ref="AV26:AV68">IFERROR(VLOOKUP(AS$26:AS$68,AS$5:AW$19,4,),0)</f>
        <v>0.18670953880980998</v>
      </c>
      <c r="AW26" cm="1">
        <f t="array" ref="AW26:AW68">IFERROR(VLOOKUP(AS$26:AS$68,AS$5:AW$19,5,),0)</f>
        <v>7.6149749136747626</v>
      </c>
    </row>
    <row r="27" spans="1:49" x14ac:dyDescent="0.25">
      <c r="B27">
        <v>0</v>
      </c>
      <c r="C27" t="s">
        <v>80</v>
      </c>
      <c r="D27">
        <v>0</v>
      </c>
      <c r="E27">
        <v>0</v>
      </c>
      <c r="F27">
        <v>0</v>
      </c>
      <c r="G27">
        <v>0</v>
      </c>
      <c r="I27">
        <v>0</v>
      </c>
      <c r="J27" t="s">
        <v>80</v>
      </c>
      <c r="K27">
        <v>0</v>
      </c>
      <c r="L27">
        <v>0</v>
      </c>
      <c r="M27">
        <v>0</v>
      </c>
      <c r="N27">
        <v>0</v>
      </c>
      <c r="P27">
        <v>3</v>
      </c>
      <c r="Q27" t="s">
        <v>80</v>
      </c>
      <c r="R27">
        <v>39585.068109088097</v>
      </c>
      <c r="S27">
        <v>0.12600813992910576</v>
      </c>
      <c r="T27">
        <v>115548.81381042814</v>
      </c>
      <c r="U27">
        <v>0.36781776045305969</v>
      </c>
      <c r="W27">
        <v>0</v>
      </c>
      <c r="X27" t="s">
        <v>80</v>
      </c>
      <c r="Y27">
        <v>0</v>
      </c>
      <c r="Z27">
        <v>0</v>
      </c>
      <c r="AA27">
        <v>0</v>
      </c>
      <c r="AB27">
        <v>0</v>
      </c>
      <c r="AD27">
        <v>0</v>
      </c>
      <c r="AE27" t="s">
        <v>80</v>
      </c>
      <c r="AF27">
        <v>0</v>
      </c>
      <c r="AG27">
        <v>0</v>
      </c>
      <c r="AH27">
        <v>0</v>
      </c>
      <c r="AI27">
        <v>0</v>
      </c>
      <c r="AK27">
        <v>0</v>
      </c>
      <c r="AL27" t="s">
        <v>80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80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B28">
        <v>0</v>
      </c>
      <c r="C28" t="s">
        <v>81</v>
      </c>
      <c r="D28">
        <v>0</v>
      </c>
      <c r="E28">
        <v>0</v>
      </c>
      <c r="F28">
        <v>0</v>
      </c>
      <c r="G28">
        <v>0</v>
      </c>
      <c r="I28">
        <v>0</v>
      </c>
      <c r="J28" t="s">
        <v>81</v>
      </c>
      <c r="K28">
        <v>0</v>
      </c>
      <c r="L28">
        <v>0</v>
      </c>
      <c r="M28">
        <v>0</v>
      </c>
      <c r="N28">
        <v>0</v>
      </c>
      <c r="P28">
        <v>11</v>
      </c>
      <c r="Q28" t="s">
        <v>81</v>
      </c>
      <c r="R28">
        <v>124606.539022228</v>
      </c>
      <c r="S28">
        <v>0.396650528980388</v>
      </c>
      <c r="T28">
        <v>1333663.7871549062</v>
      </c>
      <c r="U28">
        <v>4.2453506116770923</v>
      </c>
      <c r="W28">
        <v>0</v>
      </c>
      <c r="X28" t="s">
        <v>81</v>
      </c>
      <c r="Y28">
        <v>0</v>
      </c>
      <c r="Z28">
        <v>0</v>
      </c>
      <c r="AA28">
        <v>0</v>
      </c>
      <c r="AB28">
        <v>0</v>
      </c>
      <c r="AD28">
        <v>0</v>
      </c>
      <c r="AE28" t="s">
        <v>81</v>
      </c>
      <c r="AF28">
        <v>0</v>
      </c>
      <c r="AG28">
        <v>0</v>
      </c>
      <c r="AH28">
        <v>0</v>
      </c>
      <c r="AI28">
        <v>0</v>
      </c>
      <c r="AK28">
        <v>0</v>
      </c>
      <c r="AL28" t="s">
        <v>81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81</v>
      </c>
      <c r="AT28">
        <v>0</v>
      </c>
      <c r="AU28">
        <v>0</v>
      </c>
      <c r="AV28">
        <v>0</v>
      </c>
      <c r="AW28">
        <v>0</v>
      </c>
    </row>
    <row r="29" spans="1:49" x14ac:dyDescent="0.25">
      <c r="B29">
        <v>0</v>
      </c>
      <c r="C29" t="s">
        <v>82</v>
      </c>
      <c r="D29">
        <v>0</v>
      </c>
      <c r="E29">
        <v>0</v>
      </c>
      <c r="F29">
        <v>0</v>
      </c>
      <c r="G29">
        <v>0</v>
      </c>
      <c r="I29">
        <v>0</v>
      </c>
      <c r="J29" t="s">
        <v>82</v>
      </c>
      <c r="K29">
        <v>0</v>
      </c>
      <c r="L29">
        <v>0</v>
      </c>
      <c r="M29">
        <v>0</v>
      </c>
      <c r="N29">
        <v>0</v>
      </c>
      <c r="P29">
        <v>15</v>
      </c>
      <c r="Q29" t="s">
        <v>82</v>
      </c>
      <c r="R29">
        <v>314146.912503901</v>
      </c>
      <c r="S29">
        <v>1</v>
      </c>
      <c r="T29">
        <v>4584974.1879944345</v>
      </c>
      <c r="U29">
        <v>14.594999999999999</v>
      </c>
      <c r="W29">
        <v>0</v>
      </c>
      <c r="X29" t="s">
        <v>82</v>
      </c>
      <c r="Y29">
        <v>0</v>
      </c>
      <c r="Z29">
        <v>0</v>
      </c>
      <c r="AA29">
        <v>0</v>
      </c>
      <c r="AB29">
        <v>0</v>
      </c>
      <c r="AD29">
        <v>0</v>
      </c>
      <c r="AE29" t="s">
        <v>82</v>
      </c>
      <c r="AF29">
        <v>0</v>
      </c>
      <c r="AG29">
        <v>0</v>
      </c>
      <c r="AH29">
        <v>0</v>
      </c>
      <c r="AI29">
        <v>0</v>
      </c>
      <c r="AK29">
        <v>0</v>
      </c>
      <c r="AL29" t="s">
        <v>82</v>
      </c>
      <c r="AM29">
        <v>0</v>
      </c>
      <c r="AN29">
        <v>0</v>
      </c>
      <c r="AO29">
        <v>0</v>
      </c>
      <c r="AP29">
        <v>0</v>
      </c>
      <c r="AR29">
        <v>0</v>
      </c>
      <c r="AS29" t="s">
        <v>82</v>
      </c>
      <c r="AT29">
        <v>0</v>
      </c>
      <c r="AU29">
        <v>0</v>
      </c>
      <c r="AV29">
        <v>0</v>
      </c>
      <c r="AW29">
        <v>0</v>
      </c>
    </row>
    <row r="30" spans="1:49" x14ac:dyDescent="0.25">
      <c r="B30">
        <v>0</v>
      </c>
      <c r="C30" t="s">
        <v>83</v>
      </c>
      <c r="D30">
        <v>0</v>
      </c>
      <c r="E30">
        <v>0</v>
      </c>
      <c r="F30">
        <v>0</v>
      </c>
      <c r="G30">
        <v>0</v>
      </c>
      <c r="I30">
        <v>0</v>
      </c>
      <c r="J30" t="s">
        <v>83</v>
      </c>
      <c r="K30">
        <v>0</v>
      </c>
      <c r="L30">
        <v>0</v>
      </c>
      <c r="M30">
        <v>0</v>
      </c>
      <c r="N30">
        <v>0</v>
      </c>
      <c r="P30">
        <v>4</v>
      </c>
      <c r="Q30" t="s">
        <v>83</v>
      </c>
      <c r="R30">
        <v>43351.457660239299</v>
      </c>
      <c r="S30">
        <v>0.13799740164468741</v>
      </c>
      <c r="T30">
        <v>168723.87321365136</v>
      </c>
      <c r="U30">
        <v>0.53708588720112338</v>
      </c>
      <c r="W30">
        <v>0</v>
      </c>
      <c r="X30" t="s">
        <v>83</v>
      </c>
      <c r="Y30">
        <v>0</v>
      </c>
      <c r="Z30">
        <v>0</v>
      </c>
      <c r="AA30">
        <v>0</v>
      </c>
      <c r="AB30">
        <v>0</v>
      </c>
      <c r="AD30">
        <v>0</v>
      </c>
      <c r="AE30" t="s">
        <v>83</v>
      </c>
      <c r="AF30">
        <v>0</v>
      </c>
      <c r="AG30">
        <v>0</v>
      </c>
      <c r="AH30">
        <v>0</v>
      </c>
      <c r="AI30">
        <v>0</v>
      </c>
      <c r="AK30">
        <v>0</v>
      </c>
      <c r="AL30" t="s">
        <v>83</v>
      </c>
      <c r="AM30">
        <v>0</v>
      </c>
      <c r="AN30">
        <v>0</v>
      </c>
      <c r="AO30">
        <v>0</v>
      </c>
      <c r="AP30">
        <v>0</v>
      </c>
      <c r="AR30">
        <v>0</v>
      </c>
      <c r="AS30" t="s">
        <v>83</v>
      </c>
      <c r="AT30">
        <v>0</v>
      </c>
      <c r="AU30">
        <v>0</v>
      </c>
      <c r="AV30">
        <v>0</v>
      </c>
      <c r="AW30">
        <v>0</v>
      </c>
    </row>
    <row r="31" spans="1:49" x14ac:dyDescent="0.25">
      <c r="B31">
        <v>0</v>
      </c>
      <c r="C31" t="s">
        <v>84</v>
      </c>
      <c r="D31">
        <v>0</v>
      </c>
      <c r="E31">
        <v>0</v>
      </c>
      <c r="F31">
        <v>0</v>
      </c>
      <c r="G31">
        <v>0</v>
      </c>
      <c r="I31">
        <v>11</v>
      </c>
      <c r="J31" t="s">
        <v>84</v>
      </c>
      <c r="K31">
        <v>4.9163134600001303E-3</v>
      </c>
      <c r="L31">
        <v>0.72317673114681935</v>
      </c>
      <c r="M31">
        <v>5.3754971371641432E-2</v>
      </c>
      <c r="N31">
        <v>7.9072143783593223</v>
      </c>
      <c r="P31">
        <v>5</v>
      </c>
      <c r="Q31" t="s">
        <v>84</v>
      </c>
      <c r="R31">
        <v>46144.468259554298</v>
      </c>
      <c r="S31">
        <v>0.14688818009306803</v>
      </c>
      <c r="T31">
        <v>224492.83808273164</v>
      </c>
      <c r="U31">
        <v>0.7146109961527759</v>
      </c>
      <c r="W31">
        <v>7</v>
      </c>
      <c r="X31" t="s">
        <v>84</v>
      </c>
      <c r="Y31">
        <v>3.5333000000000003E-2</v>
      </c>
      <c r="Z31">
        <v>0.12535878377179754</v>
      </c>
      <c r="AA31">
        <v>0.22037192100000005</v>
      </c>
      <c r="AB31">
        <v>0.78186273438470122</v>
      </c>
      <c r="AD31">
        <v>10</v>
      </c>
      <c r="AE31" t="s">
        <v>84</v>
      </c>
      <c r="AF31">
        <v>0.64837</v>
      </c>
      <c r="AG31">
        <v>0.6704963805584282</v>
      </c>
      <c r="AH31">
        <v>5.6213678999999992</v>
      </c>
      <c r="AI31">
        <v>5.8132036194415724</v>
      </c>
      <c r="AK31">
        <v>8</v>
      </c>
      <c r="AL31" t="s">
        <v>84</v>
      </c>
      <c r="AM31">
        <v>2.4006951270664498E-3</v>
      </c>
      <c r="AN31">
        <v>6.3359437379557002E-2</v>
      </c>
      <c r="AO31">
        <v>1.7745938379275197E-2</v>
      </c>
      <c r="AP31">
        <v>0.46835296110968538</v>
      </c>
      <c r="AR31">
        <v>0</v>
      </c>
      <c r="AS31" t="s">
        <v>84</v>
      </c>
      <c r="AT31">
        <v>0</v>
      </c>
      <c r="AU31">
        <v>0</v>
      </c>
      <c r="AV31">
        <v>0</v>
      </c>
      <c r="AW31">
        <v>0</v>
      </c>
    </row>
    <row r="32" spans="1:49" x14ac:dyDescent="0.25">
      <c r="B32">
        <v>9</v>
      </c>
      <c r="C32" t="s">
        <v>85</v>
      </c>
      <c r="D32">
        <v>1.7396098161704399E-2</v>
      </c>
      <c r="E32">
        <v>0.64806800220212568</v>
      </c>
      <c r="F32">
        <v>0.15061541788403668</v>
      </c>
      <c r="G32">
        <v>5.6109727630660036</v>
      </c>
      <c r="I32">
        <v>14</v>
      </c>
      <c r="J32" t="s">
        <v>85</v>
      </c>
      <c r="K32">
        <v>6.2765712893076402E-3</v>
      </c>
      <c r="L32">
        <v>0.92326706682599458</v>
      </c>
      <c r="M32">
        <v>8.7344766062005127E-2</v>
      </c>
      <c r="N32">
        <v>12.848184501950541</v>
      </c>
      <c r="P32">
        <v>0</v>
      </c>
      <c r="Q32" t="s">
        <v>85</v>
      </c>
      <c r="R32">
        <v>0</v>
      </c>
      <c r="S32">
        <v>0</v>
      </c>
      <c r="T32">
        <v>0</v>
      </c>
      <c r="U32">
        <v>0</v>
      </c>
      <c r="W32">
        <v>12</v>
      </c>
      <c r="X32" t="s">
        <v>85</v>
      </c>
      <c r="Y32">
        <v>7.7524999999999997E-2</v>
      </c>
      <c r="Z32">
        <v>0.27505277536321865</v>
      </c>
      <c r="AA32">
        <v>0.82889730000000006</v>
      </c>
      <c r="AB32">
        <v>2.9408642741835336</v>
      </c>
      <c r="AD32">
        <v>11</v>
      </c>
      <c r="AE32" t="s">
        <v>85</v>
      </c>
      <c r="AF32">
        <v>0.66947000000000001</v>
      </c>
      <c r="AG32">
        <v>0.69231644260599801</v>
      </c>
      <c r="AH32">
        <v>6.3847353900000003</v>
      </c>
      <c r="AI32">
        <v>6.6026219131334036</v>
      </c>
      <c r="AK32">
        <v>0</v>
      </c>
      <c r="AL32" t="s">
        <v>85</v>
      </c>
      <c r="AM32">
        <v>0</v>
      </c>
      <c r="AN32">
        <v>0</v>
      </c>
      <c r="AO32">
        <v>0</v>
      </c>
      <c r="AP32">
        <v>0</v>
      </c>
      <c r="AR32">
        <v>0</v>
      </c>
      <c r="AS32" t="s">
        <v>85</v>
      </c>
      <c r="AT32">
        <v>0</v>
      </c>
      <c r="AU32">
        <v>0</v>
      </c>
      <c r="AV32">
        <v>0</v>
      </c>
      <c r="AW32">
        <v>0</v>
      </c>
    </row>
    <row r="33" spans="2:49" x14ac:dyDescent="0.25">
      <c r="B33">
        <v>0</v>
      </c>
      <c r="C33" t="s">
        <v>86</v>
      </c>
      <c r="D33">
        <v>0</v>
      </c>
      <c r="E33">
        <v>0</v>
      </c>
      <c r="F33">
        <v>0</v>
      </c>
      <c r="G33">
        <v>0</v>
      </c>
      <c r="I33">
        <v>3</v>
      </c>
      <c r="J33" t="s">
        <v>86</v>
      </c>
      <c r="K33">
        <v>3.2935443457901602E-3</v>
      </c>
      <c r="L33">
        <v>0.48447167847502437</v>
      </c>
      <c r="M33">
        <v>9.8213492391462584E-3</v>
      </c>
      <c r="N33">
        <v>1.4446945452125228</v>
      </c>
      <c r="P33">
        <v>0</v>
      </c>
      <c r="Q33" t="s">
        <v>86</v>
      </c>
      <c r="R33">
        <v>0</v>
      </c>
      <c r="S33">
        <v>0</v>
      </c>
      <c r="T33">
        <v>0</v>
      </c>
      <c r="U33">
        <v>0</v>
      </c>
      <c r="W33">
        <v>0</v>
      </c>
      <c r="X33" t="s">
        <v>86</v>
      </c>
      <c r="Y33">
        <v>0</v>
      </c>
      <c r="Z33">
        <v>0</v>
      </c>
      <c r="AA33">
        <v>0</v>
      </c>
      <c r="AB33">
        <v>0</v>
      </c>
      <c r="AD33">
        <v>0</v>
      </c>
      <c r="AE33" t="s">
        <v>86</v>
      </c>
      <c r="AF33">
        <v>0</v>
      </c>
      <c r="AG33">
        <v>0</v>
      </c>
      <c r="AH33">
        <v>0</v>
      </c>
      <c r="AI33">
        <v>0</v>
      </c>
      <c r="AK33">
        <v>0</v>
      </c>
      <c r="AL33" t="s">
        <v>86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86</v>
      </c>
      <c r="AT33">
        <v>0</v>
      </c>
      <c r="AU33">
        <v>0</v>
      </c>
      <c r="AV33">
        <v>0</v>
      </c>
      <c r="AW33">
        <v>0</v>
      </c>
    </row>
    <row r="34" spans="2:49" x14ac:dyDescent="0.25">
      <c r="B34">
        <v>0</v>
      </c>
      <c r="C34" t="s">
        <v>87</v>
      </c>
      <c r="D34">
        <v>0</v>
      </c>
      <c r="E34">
        <v>0</v>
      </c>
      <c r="F34">
        <v>0</v>
      </c>
      <c r="G34">
        <v>0</v>
      </c>
      <c r="I34">
        <v>0</v>
      </c>
      <c r="J34" t="s">
        <v>87</v>
      </c>
      <c r="K34">
        <v>0</v>
      </c>
      <c r="L34">
        <v>0</v>
      </c>
      <c r="M34">
        <v>0</v>
      </c>
      <c r="N34">
        <v>0</v>
      </c>
      <c r="P34">
        <v>13</v>
      </c>
      <c r="Q34" t="s">
        <v>87</v>
      </c>
      <c r="R34">
        <v>166845.705724528</v>
      </c>
      <c r="S34">
        <v>0.53110725932235969</v>
      </c>
      <c r="T34">
        <v>2110431.3317095544</v>
      </c>
      <c r="U34">
        <v>6.7179757231685278</v>
      </c>
      <c r="W34">
        <v>0</v>
      </c>
      <c r="X34" t="s">
        <v>87</v>
      </c>
      <c r="Y34">
        <v>0</v>
      </c>
      <c r="Z34">
        <v>0</v>
      </c>
      <c r="AA34">
        <v>0</v>
      </c>
      <c r="AB34">
        <v>0</v>
      </c>
      <c r="AD34">
        <v>0</v>
      </c>
      <c r="AE34" t="s">
        <v>87</v>
      </c>
      <c r="AF34">
        <v>0</v>
      </c>
      <c r="AG34">
        <v>0</v>
      </c>
      <c r="AH34">
        <v>0</v>
      </c>
      <c r="AI34">
        <v>0</v>
      </c>
      <c r="AK34">
        <v>1</v>
      </c>
      <c r="AL34" t="s">
        <v>87</v>
      </c>
      <c r="AM34">
        <v>4.6325725839779899E-4</v>
      </c>
      <c r="AN34">
        <v>1.2226341830396094E-2</v>
      </c>
      <c r="AO34">
        <v>4.280497067595663E-4</v>
      </c>
      <c r="AP34">
        <v>1.1297139851285991E-2</v>
      </c>
      <c r="AR34">
        <v>0</v>
      </c>
      <c r="AS34" t="s">
        <v>87</v>
      </c>
      <c r="AT34">
        <v>0</v>
      </c>
      <c r="AU34">
        <v>0</v>
      </c>
      <c r="AV34">
        <v>0</v>
      </c>
      <c r="AW34">
        <v>0</v>
      </c>
    </row>
    <row r="35" spans="2:49" x14ac:dyDescent="0.25">
      <c r="B35">
        <v>0</v>
      </c>
      <c r="C35" t="s">
        <v>88</v>
      </c>
      <c r="D35">
        <v>0</v>
      </c>
      <c r="E35">
        <v>0</v>
      </c>
      <c r="F35">
        <v>0</v>
      </c>
      <c r="G35">
        <v>0</v>
      </c>
      <c r="I35">
        <v>0</v>
      </c>
      <c r="J35" t="s">
        <v>88</v>
      </c>
      <c r="K35">
        <v>0</v>
      </c>
      <c r="L35">
        <v>0</v>
      </c>
      <c r="M35">
        <v>0</v>
      </c>
      <c r="N35">
        <v>0</v>
      </c>
      <c r="P35">
        <v>8</v>
      </c>
      <c r="Q35" t="s">
        <v>88</v>
      </c>
      <c r="R35">
        <v>75909.349964594294</v>
      </c>
      <c r="S35">
        <v>0.24163646670775946</v>
      </c>
      <c r="T35">
        <v>590878.380124402</v>
      </c>
      <c r="U35">
        <v>1.8808982568531996</v>
      </c>
      <c r="W35">
        <v>0</v>
      </c>
      <c r="X35" t="s">
        <v>88</v>
      </c>
      <c r="Y35">
        <v>0</v>
      </c>
      <c r="Z35">
        <v>0</v>
      </c>
      <c r="AA35">
        <v>0</v>
      </c>
      <c r="AB35">
        <v>0</v>
      </c>
      <c r="AD35">
        <v>0</v>
      </c>
      <c r="AE35" t="s">
        <v>88</v>
      </c>
      <c r="AF35">
        <v>0</v>
      </c>
      <c r="AG35">
        <v>0</v>
      </c>
      <c r="AH35">
        <v>0</v>
      </c>
      <c r="AI35">
        <v>0</v>
      </c>
      <c r="AK35">
        <v>0</v>
      </c>
      <c r="AL35" t="s">
        <v>88</v>
      </c>
      <c r="AM35">
        <v>0</v>
      </c>
      <c r="AN35">
        <v>0</v>
      </c>
      <c r="AO35">
        <v>0</v>
      </c>
      <c r="AP35">
        <v>0</v>
      </c>
      <c r="AR35">
        <v>0</v>
      </c>
      <c r="AS35" t="s">
        <v>88</v>
      </c>
      <c r="AT35">
        <v>0</v>
      </c>
      <c r="AU35">
        <v>0</v>
      </c>
      <c r="AV35">
        <v>0</v>
      </c>
      <c r="AW35">
        <v>0</v>
      </c>
    </row>
    <row r="36" spans="2:49" x14ac:dyDescent="0.25">
      <c r="B36">
        <v>8</v>
      </c>
      <c r="C36" t="s">
        <v>89</v>
      </c>
      <c r="D36">
        <v>1.6720667601185801E-2</v>
      </c>
      <c r="E36">
        <v>0.62290575432833795</v>
      </c>
      <c r="F36">
        <v>0.12868225785872592</v>
      </c>
      <c r="G36">
        <v>4.7938826853108889</v>
      </c>
      <c r="I36">
        <v>13</v>
      </c>
      <c r="J36" t="s">
        <v>89</v>
      </c>
      <c r="K36">
        <v>5.59947009937708E-3</v>
      </c>
      <c r="L36">
        <v>0.82366726930014855</v>
      </c>
      <c r="M36">
        <v>7.2356352624150633E-2</v>
      </c>
      <c r="N36">
        <v>10.64342845389652</v>
      </c>
      <c r="P36">
        <v>0</v>
      </c>
      <c r="Q36" t="s">
        <v>89</v>
      </c>
      <c r="R36">
        <v>0</v>
      </c>
      <c r="S36">
        <v>0</v>
      </c>
      <c r="T36">
        <v>0</v>
      </c>
      <c r="U36">
        <v>0</v>
      </c>
      <c r="W36">
        <v>13</v>
      </c>
      <c r="X36" t="s">
        <v>89</v>
      </c>
      <c r="Y36">
        <v>7.7592999999999995E-2</v>
      </c>
      <c r="Z36">
        <v>0.275294034166504</v>
      </c>
      <c r="AA36">
        <v>0.89875971899999985</v>
      </c>
      <c r="AB36">
        <v>3.1887307977506159</v>
      </c>
      <c r="AD36">
        <v>12</v>
      </c>
      <c r="AE36" t="s">
        <v>89</v>
      </c>
      <c r="AF36">
        <v>0.68005000000000004</v>
      </c>
      <c r="AG36">
        <v>0.70325749741468468</v>
      </c>
      <c r="AH36">
        <v>7.0752402000000014</v>
      </c>
      <c r="AI36">
        <v>7.3166910031023793</v>
      </c>
      <c r="AK36">
        <v>0</v>
      </c>
      <c r="AL36" t="s">
        <v>89</v>
      </c>
      <c r="AM36">
        <v>0</v>
      </c>
      <c r="AN36">
        <v>0</v>
      </c>
      <c r="AO36">
        <v>0</v>
      </c>
      <c r="AP36">
        <v>0</v>
      </c>
      <c r="AR36">
        <v>0</v>
      </c>
      <c r="AS36" t="s">
        <v>89</v>
      </c>
      <c r="AT36">
        <v>0</v>
      </c>
      <c r="AU36">
        <v>0</v>
      </c>
      <c r="AV36">
        <v>0</v>
      </c>
      <c r="AW36">
        <v>0</v>
      </c>
    </row>
    <row r="37" spans="2:49" x14ac:dyDescent="0.25">
      <c r="B37">
        <v>1</v>
      </c>
      <c r="C37" t="s">
        <v>90</v>
      </c>
      <c r="D37">
        <v>8.4933362326970394E-3</v>
      </c>
      <c r="E37">
        <v>0.31640770207148644</v>
      </c>
      <c r="F37">
        <v>8.170589455854551E-3</v>
      </c>
      <c r="G37">
        <v>0.30438420939276994</v>
      </c>
      <c r="I37">
        <v>0</v>
      </c>
      <c r="J37" t="s">
        <v>90</v>
      </c>
      <c r="K37">
        <v>0</v>
      </c>
      <c r="L37">
        <v>0</v>
      </c>
      <c r="M37">
        <v>0</v>
      </c>
      <c r="N37">
        <v>0</v>
      </c>
      <c r="P37">
        <v>0</v>
      </c>
      <c r="Q37" t="s">
        <v>90</v>
      </c>
      <c r="R37">
        <v>0</v>
      </c>
      <c r="S37">
        <v>0</v>
      </c>
      <c r="T37">
        <v>0</v>
      </c>
      <c r="U37">
        <v>0</v>
      </c>
      <c r="W37">
        <v>0</v>
      </c>
      <c r="X37" t="s">
        <v>90</v>
      </c>
      <c r="Y37">
        <v>0</v>
      </c>
      <c r="Z37">
        <v>0</v>
      </c>
      <c r="AA37">
        <v>0</v>
      </c>
      <c r="AB37">
        <v>0</v>
      </c>
      <c r="AD37">
        <v>0</v>
      </c>
      <c r="AE37" t="s">
        <v>90</v>
      </c>
      <c r="AF37">
        <v>0</v>
      </c>
      <c r="AG37">
        <v>0</v>
      </c>
      <c r="AH37">
        <v>0</v>
      </c>
      <c r="AI37">
        <v>0</v>
      </c>
      <c r="AK37">
        <v>12</v>
      </c>
      <c r="AL37" t="s">
        <v>90</v>
      </c>
      <c r="AM37">
        <v>4.9261931645674497E-3</v>
      </c>
      <c r="AN37">
        <v>0.13001268832973881</v>
      </c>
      <c r="AO37">
        <v>5.4621629808723884E-2</v>
      </c>
      <c r="AP37">
        <v>1.4415806882001441</v>
      </c>
      <c r="AR37">
        <v>4</v>
      </c>
      <c r="AS37" t="s">
        <v>90</v>
      </c>
      <c r="AT37">
        <v>7.3314341864113303E-3</v>
      </c>
      <c r="AU37">
        <v>0.29901357888120123</v>
      </c>
      <c r="AV37">
        <v>2.8950367315301061E-2</v>
      </c>
      <c r="AW37">
        <v>1.1807448202860873</v>
      </c>
    </row>
    <row r="38" spans="2:49" x14ac:dyDescent="0.25">
      <c r="B38">
        <v>11</v>
      </c>
      <c r="C38" t="s">
        <v>91</v>
      </c>
      <c r="D38">
        <v>2.05339598644332E-2</v>
      </c>
      <c r="E38">
        <v>0.76496477675302166</v>
      </c>
      <c r="F38">
        <v>0.21729036328543211</v>
      </c>
      <c r="G38">
        <v>8.0948572676004762</v>
      </c>
      <c r="I38">
        <v>0</v>
      </c>
      <c r="J38" t="s">
        <v>91</v>
      </c>
      <c r="K38">
        <v>0</v>
      </c>
      <c r="L38">
        <v>0</v>
      </c>
      <c r="M38">
        <v>0</v>
      </c>
      <c r="N38">
        <v>0</v>
      </c>
      <c r="P38">
        <v>0</v>
      </c>
      <c r="Q38" t="s">
        <v>91</v>
      </c>
      <c r="R38">
        <v>0</v>
      </c>
      <c r="S38">
        <v>0</v>
      </c>
      <c r="T38">
        <v>0</v>
      </c>
      <c r="U38">
        <v>0</v>
      </c>
      <c r="W38">
        <v>0</v>
      </c>
      <c r="X38" t="s">
        <v>91</v>
      </c>
      <c r="Y38">
        <v>0</v>
      </c>
      <c r="Z38">
        <v>0</v>
      </c>
      <c r="AA38">
        <v>0</v>
      </c>
      <c r="AB38">
        <v>0</v>
      </c>
      <c r="AD38">
        <v>0</v>
      </c>
      <c r="AE38" t="s">
        <v>91</v>
      </c>
      <c r="AF38">
        <v>0</v>
      </c>
      <c r="AG38">
        <v>0</v>
      </c>
      <c r="AH38">
        <v>0</v>
      </c>
      <c r="AI38">
        <v>0</v>
      </c>
      <c r="AK38">
        <v>6</v>
      </c>
      <c r="AL38" t="s">
        <v>91</v>
      </c>
      <c r="AM38">
        <v>1.83959975926568E-3</v>
      </c>
      <c r="AN38">
        <v>4.855094028247918E-2</v>
      </c>
      <c r="AO38">
        <v>1.019874106536893E-2</v>
      </c>
      <c r="AP38">
        <v>0.26916641292606458</v>
      </c>
      <c r="AR38">
        <v>9</v>
      </c>
      <c r="AS38" t="s">
        <v>91</v>
      </c>
      <c r="AT38">
        <v>1.02014688245944E-2</v>
      </c>
      <c r="AU38">
        <v>0.41606834700102585</v>
      </c>
      <c r="AV38">
        <v>9.0638010212756318E-2</v>
      </c>
      <c r="AW38">
        <v>3.696684049434714</v>
      </c>
    </row>
    <row r="39" spans="2:49" x14ac:dyDescent="0.25">
      <c r="B39">
        <v>0</v>
      </c>
      <c r="C39" t="s">
        <v>92</v>
      </c>
      <c r="D39">
        <v>0</v>
      </c>
      <c r="E39">
        <v>0</v>
      </c>
      <c r="F39">
        <v>0</v>
      </c>
      <c r="G39">
        <v>0</v>
      </c>
      <c r="I39">
        <v>0</v>
      </c>
      <c r="J39" t="s">
        <v>92</v>
      </c>
      <c r="K39">
        <v>0</v>
      </c>
      <c r="L39">
        <v>0</v>
      </c>
      <c r="M39">
        <v>0</v>
      </c>
      <c r="N39">
        <v>0</v>
      </c>
      <c r="P39">
        <v>9</v>
      </c>
      <c r="Q39" t="s">
        <v>92</v>
      </c>
      <c r="R39">
        <v>76745.682971465794</v>
      </c>
      <c r="S39">
        <v>0.24429870203009804</v>
      </c>
      <c r="T39">
        <v>672061.94578112592</v>
      </c>
      <c r="U39">
        <v>2.1393237336775686</v>
      </c>
      <c r="W39">
        <v>0</v>
      </c>
      <c r="X39" t="s">
        <v>92</v>
      </c>
      <c r="Y39">
        <v>0</v>
      </c>
      <c r="Z39">
        <v>0</v>
      </c>
      <c r="AA39">
        <v>0</v>
      </c>
      <c r="AB39">
        <v>0</v>
      </c>
      <c r="AD39">
        <v>0</v>
      </c>
      <c r="AE39" t="s">
        <v>92</v>
      </c>
      <c r="AF39">
        <v>0</v>
      </c>
      <c r="AG39">
        <v>0</v>
      </c>
      <c r="AH39">
        <v>0</v>
      </c>
      <c r="AI39">
        <v>0</v>
      </c>
      <c r="AK39">
        <v>7</v>
      </c>
      <c r="AL39" t="s">
        <v>92</v>
      </c>
      <c r="AM39">
        <v>2.0931911084047599E-3</v>
      </c>
      <c r="AN39">
        <v>5.5243753969908375E-2</v>
      </c>
      <c r="AO39">
        <v>1.3538760089161987E-2</v>
      </c>
      <c r="AP39">
        <v>0.35731660067736742</v>
      </c>
      <c r="AR39">
        <v>0</v>
      </c>
      <c r="AS39" t="s">
        <v>92</v>
      </c>
      <c r="AT39">
        <v>0</v>
      </c>
      <c r="AU39">
        <v>0</v>
      </c>
      <c r="AV39">
        <v>0</v>
      </c>
      <c r="AW39">
        <v>0</v>
      </c>
    </row>
    <row r="40" spans="2:49" x14ac:dyDescent="0.25">
      <c r="B40">
        <v>14</v>
      </c>
      <c r="C40" t="s">
        <v>93</v>
      </c>
      <c r="D40">
        <v>2.6068747406013299E-2</v>
      </c>
      <c r="E40">
        <v>0.97115576690167682</v>
      </c>
      <c r="F40">
        <v>0.35109389006418712</v>
      </c>
      <c r="G40">
        <v>13.079525868631784</v>
      </c>
      <c r="I40">
        <v>12</v>
      </c>
      <c r="J40" t="s">
        <v>93</v>
      </c>
      <c r="K40">
        <v>5.0847543528366301E-3</v>
      </c>
      <c r="L40">
        <v>0.74795394180761976</v>
      </c>
      <c r="M40">
        <v>6.0650949920635321E-2</v>
      </c>
      <c r="N40">
        <v>8.9215946178812882</v>
      </c>
      <c r="P40">
        <v>10</v>
      </c>
      <c r="Q40" t="s">
        <v>93</v>
      </c>
      <c r="R40">
        <v>104779.349396779</v>
      </c>
      <c r="S40">
        <v>0.33353614256984898</v>
      </c>
      <c r="T40">
        <v>1019503.0696306597</v>
      </c>
      <c r="U40">
        <v>3.2453066672046305</v>
      </c>
      <c r="W40">
        <v>10</v>
      </c>
      <c r="X40" t="s">
        <v>93</v>
      </c>
      <c r="Y40">
        <v>5.4871000000000003E-2</v>
      </c>
      <c r="Z40">
        <v>0.19467811463341078</v>
      </c>
      <c r="AA40">
        <v>0.48890061000000007</v>
      </c>
      <c r="AB40">
        <v>1.7345820013836901</v>
      </c>
      <c r="AD40">
        <v>13</v>
      </c>
      <c r="AE40" t="s">
        <v>93</v>
      </c>
      <c r="AF40">
        <v>0.72162999999999999</v>
      </c>
      <c r="AG40">
        <v>0.74625646328852124</v>
      </c>
      <c r="AH40">
        <v>8.1334917299999994</v>
      </c>
      <c r="AI40">
        <v>8.4110565977249241</v>
      </c>
      <c r="AK40">
        <v>0</v>
      </c>
      <c r="AL40" t="s">
        <v>93</v>
      </c>
      <c r="AM40">
        <v>0</v>
      </c>
      <c r="AN40">
        <v>0</v>
      </c>
      <c r="AO40">
        <v>0</v>
      </c>
      <c r="AP40">
        <v>0</v>
      </c>
      <c r="AR40">
        <v>12</v>
      </c>
      <c r="AS40" t="s">
        <v>93</v>
      </c>
      <c r="AT40">
        <v>1.74922004309029E-2</v>
      </c>
      <c r="AU40">
        <v>0.71342186540336416</v>
      </c>
      <c r="AV40">
        <v>0.2072196031846481</v>
      </c>
      <c r="AW40">
        <v>8.4514807863144128</v>
      </c>
    </row>
    <row r="41" spans="2:49" x14ac:dyDescent="0.25">
      <c r="B41">
        <v>12</v>
      </c>
      <c r="C41" t="s">
        <v>94</v>
      </c>
      <c r="D41">
        <v>2.1666852331521401E-2</v>
      </c>
      <c r="E41">
        <v>0.80716914643586979</v>
      </c>
      <c r="F41">
        <v>0.25012214331508309</v>
      </c>
      <c r="G41">
        <v>9.3179606264556796</v>
      </c>
      <c r="I41">
        <v>0</v>
      </c>
      <c r="J41" t="s">
        <v>94</v>
      </c>
      <c r="K41">
        <v>0</v>
      </c>
      <c r="L41">
        <v>0</v>
      </c>
      <c r="M41">
        <v>0</v>
      </c>
      <c r="N41">
        <v>0</v>
      </c>
      <c r="P41">
        <v>6</v>
      </c>
      <c r="Q41" t="s">
        <v>94</v>
      </c>
      <c r="R41">
        <v>49457.812290554401</v>
      </c>
      <c r="S41">
        <v>0.15743529642342177</v>
      </c>
      <c r="T41">
        <v>288734.70815225661</v>
      </c>
      <c r="U41">
        <v>0.9191072605199363</v>
      </c>
      <c r="W41">
        <v>0</v>
      </c>
      <c r="X41" t="s">
        <v>94</v>
      </c>
      <c r="Y41">
        <v>0</v>
      </c>
      <c r="Z41">
        <v>0</v>
      </c>
      <c r="AA41">
        <v>0</v>
      </c>
      <c r="AB41">
        <v>0</v>
      </c>
      <c r="AD41">
        <v>0</v>
      </c>
      <c r="AE41" t="s">
        <v>94</v>
      </c>
      <c r="AF41">
        <v>0</v>
      </c>
      <c r="AG41">
        <v>0</v>
      </c>
      <c r="AH41">
        <v>0</v>
      </c>
      <c r="AI41">
        <v>0</v>
      </c>
      <c r="AK41">
        <v>0</v>
      </c>
      <c r="AL41" t="s">
        <v>94</v>
      </c>
      <c r="AM41">
        <v>0</v>
      </c>
      <c r="AN41">
        <v>0</v>
      </c>
      <c r="AO41">
        <v>0</v>
      </c>
      <c r="AP41">
        <v>0</v>
      </c>
      <c r="AR41">
        <v>5</v>
      </c>
      <c r="AS41" t="s">
        <v>94</v>
      </c>
      <c r="AT41">
        <v>7.6419279766689E-3</v>
      </c>
      <c r="AU41">
        <v>0.3116771119750924</v>
      </c>
      <c r="AV41">
        <v>3.772055649283769E-2</v>
      </c>
      <c r="AW41">
        <v>1.538438224709056</v>
      </c>
    </row>
    <row r="42" spans="2:49" x14ac:dyDescent="0.25">
      <c r="B42">
        <v>0</v>
      </c>
      <c r="C42" t="s">
        <v>95</v>
      </c>
      <c r="D42">
        <v>0</v>
      </c>
      <c r="E42">
        <v>0</v>
      </c>
      <c r="F42">
        <v>0</v>
      </c>
      <c r="G42">
        <v>0</v>
      </c>
      <c r="I42">
        <v>0</v>
      </c>
      <c r="J42" t="s">
        <v>95</v>
      </c>
      <c r="K42">
        <v>0</v>
      </c>
      <c r="L42">
        <v>0</v>
      </c>
      <c r="M42">
        <v>0</v>
      </c>
      <c r="N42">
        <v>0</v>
      </c>
      <c r="P42">
        <v>2</v>
      </c>
      <c r="Q42" t="s">
        <v>95</v>
      </c>
      <c r="R42">
        <v>36471.033838889998</v>
      </c>
      <c r="S42">
        <v>0.11609547121822218</v>
      </c>
      <c r="T42">
        <v>70972.631850479927</v>
      </c>
      <c r="U42">
        <v>0.22592178699066037</v>
      </c>
      <c r="W42">
        <v>0</v>
      </c>
      <c r="X42" t="s">
        <v>95</v>
      </c>
      <c r="Y42">
        <v>0</v>
      </c>
      <c r="Z42">
        <v>0</v>
      </c>
      <c r="AA42">
        <v>0</v>
      </c>
      <c r="AB42">
        <v>0</v>
      </c>
      <c r="AD42">
        <v>0</v>
      </c>
      <c r="AE42" t="s">
        <v>95</v>
      </c>
      <c r="AF42">
        <v>0</v>
      </c>
      <c r="AG42">
        <v>0</v>
      </c>
      <c r="AH42">
        <v>0</v>
      </c>
      <c r="AI42">
        <v>0</v>
      </c>
      <c r="AK42">
        <v>0</v>
      </c>
      <c r="AL42" t="s">
        <v>95</v>
      </c>
      <c r="AM42">
        <v>0</v>
      </c>
      <c r="AN42">
        <v>0</v>
      </c>
      <c r="AO42">
        <v>0</v>
      </c>
      <c r="AP42">
        <v>0</v>
      </c>
      <c r="AR42">
        <v>0</v>
      </c>
      <c r="AS42" t="s">
        <v>95</v>
      </c>
      <c r="AT42">
        <v>0</v>
      </c>
      <c r="AU42">
        <v>0</v>
      </c>
      <c r="AV42">
        <v>0</v>
      </c>
      <c r="AW42">
        <v>0</v>
      </c>
    </row>
    <row r="43" spans="2:49" x14ac:dyDescent="0.25">
      <c r="B43">
        <v>0</v>
      </c>
      <c r="C43" t="s">
        <v>96</v>
      </c>
      <c r="D43">
        <v>0</v>
      </c>
      <c r="E43">
        <v>0</v>
      </c>
      <c r="F43">
        <v>0</v>
      </c>
      <c r="G43">
        <v>0</v>
      </c>
      <c r="I43">
        <v>0</v>
      </c>
      <c r="J43" t="s">
        <v>96</v>
      </c>
      <c r="K43">
        <v>0</v>
      </c>
      <c r="L43">
        <v>0</v>
      </c>
      <c r="M43">
        <v>0</v>
      </c>
      <c r="N43">
        <v>0</v>
      </c>
      <c r="P43">
        <v>0</v>
      </c>
      <c r="Q43" t="s">
        <v>96</v>
      </c>
      <c r="R43">
        <v>0</v>
      </c>
      <c r="S43">
        <v>0</v>
      </c>
      <c r="T43">
        <v>0</v>
      </c>
      <c r="U43">
        <v>0</v>
      </c>
      <c r="W43">
        <v>0</v>
      </c>
      <c r="X43" t="s">
        <v>96</v>
      </c>
      <c r="Y43">
        <v>0</v>
      </c>
      <c r="Z43">
        <v>0</v>
      </c>
      <c r="AA43">
        <v>0</v>
      </c>
      <c r="AB43">
        <v>0</v>
      </c>
      <c r="AD43">
        <v>0</v>
      </c>
      <c r="AE43" t="s">
        <v>96</v>
      </c>
      <c r="AF43">
        <v>0</v>
      </c>
      <c r="AG43">
        <v>0</v>
      </c>
      <c r="AH43">
        <v>0</v>
      </c>
      <c r="AI43">
        <v>0</v>
      </c>
      <c r="AK43">
        <v>0</v>
      </c>
      <c r="AL43" t="s">
        <v>96</v>
      </c>
      <c r="AM43">
        <v>0</v>
      </c>
      <c r="AN43">
        <v>0</v>
      </c>
      <c r="AO43">
        <v>0</v>
      </c>
      <c r="AP43">
        <v>0</v>
      </c>
      <c r="AR43">
        <v>7</v>
      </c>
      <c r="AS43" t="s">
        <v>96</v>
      </c>
      <c r="AT43">
        <v>8.8393523370735392E-3</v>
      </c>
      <c r="AU43">
        <v>0.36051423365419799</v>
      </c>
      <c r="AV43">
        <v>6.1083460390112983E-2</v>
      </c>
      <c r="AW43">
        <v>2.4912975602439698</v>
      </c>
    </row>
    <row r="44" spans="2:49" x14ac:dyDescent="0.25">
      <c r="B44">
        <v>0</v>
      </c>
      <c r="C44" t="s">
        <v>97</v>
      </c>
      <c r="D44">
        <v>0</v>
      </c>
      <c r="E44">
        <v>0</v>
      </c>
      <c r="F44">
        <v>0</v>
      </c>
      <c r="G44">
        <v>0</v>
      </c>
      <c r="I44">
        <v>6</v>
      </c>
      <c r="J44" t="s">
        <v>97</v>
      </c>
      <c r="K44">
        <v>3.97698948067243E-3</v>
      </c>
      <c r="L44">
        <v>0.58500465355557263</v>
      </c>
      <c r="M44">
        <v>2.3718765262730371E-2</v>
      </c>
      <c r="N44">
        <v>3.4889677538054347</v>
      </c>
      <c r="P44">
        <v>0</v>
      </c>
      <c r="Q44" t="s">
        <v>97</v>
      </c>
      <c r="R44">
        <v>0</v>
      </c>
      <c r="S44">
        <v>0</v>
      </c>
      <c r="T44">
        <v>0</v>
      </c>
      <c r="U44">
        <v>0</v>
      </c>
      <c r="W44">
        <v>0</v>
      </c>
      <c r="X44" t="s">
        <v>97</v>
      </c>
      <c r="Y44">
        <v>0</v>
      </c>
      <c r="Z44">
        <v>0</v>
      </c>
      <c r="AA44">
        <v>0</v>
      </c>
      <c r="AB44">
        <v>0</v>
      </c>
      <c r="AD44">
        <v>0</v>
      </c>
      <c r="AE44" t="s">
        <v>97</v>
      </c>
      <c r="AF44">
        <v>0</v>
      </c>
      <c r="AG44">
        <v>0</v>
      </c>
      <c r="AH44">
        <v>0</v>
      </c>
      <c r="AI44">
        <v>0</v>
      </c>
      <c r="AK44">
        <v>0</v>
      </c>
      <c r="AL44" t="s">
        <v>97</v>
      </c>
      <c r="AM44">
        <v>0</v>
      </c>
      <c r="AN44">
        <v>0</v>
      </c>
      <c r="AO44">
        <v>0</v>
      </c>
      <c r="AP44">
        <v>0</v>
      </c>
      <c r="AR44">
        <v>0</v>
      </c>
      <c r="AS44" t="s">
        <v>97</v>
      </c>
      <c r="AT44">
        <v>0</v>
      </c>
      <c r="AU44">
        <v>0</v>
      </c>
      <c r="AV44">
        <v>0</v>
      </c>
      <c r="AW44">
        <v>0</v>
      </c>
    </row>
    <row r="45" spans="2:49" x14ac:dyDescent="0.25">
      <c r="B45">
        <v>0</v>
      </c>
      <c r="C45" t="s">
        <v>98</v>
      </c>
      <c r="D45">
        <v>0</v>
      </c>
      <c r="E45">
        <v>0</v>
      </c>
      <c r="F45">
        <v>0</v>
      </c>
      <c r="G45">
        <v>0</v>
      </c>
      <c r="I45">
        <v>0</v>
      </c>
      <c r="J45" t="s">
        <v>98</v>
      </c>
      <c r="K45">
        <v>0</v>
      </c>
      <c r="L45">
        <v>0</v>
      </c>
      <c r="M45">
        <v>0</v>
      </c>
      <c r="N45">
        <v>0</v>
      </c>
      <c r="P45">
        <v>7</v>
      </c>
      <c r="Q45" t="s">
        <v>98</v>
      </c>
      <c r="R45">
        <v>66729.116763183498</v>
      </c>
      <c r="S45">
        <v>0.21241372780435927</v>
      </c>
      <c r="T45">
        <v>454492.0142740428</v>
      </c>
      <c r="U45">
        <v>1.4467499000754909</v>
      </c>
      <c r="W45">
        <v>0</v>
      </c>
      <c r="X45" t="s">
        <v>98</v>
      </c>
      <c r="Y45">
        <v>0</v>
      </c>
      <c r="Z45">
        <v>0</v>
      </c>
      <c r="AA45">
        <v>0</v>
      </c>
      <c r="AB45">
        <v>0</v>
      </c>
      <c r="AD45">
        <v>0</v>
      </c>
      <c r="AE45" t="s">
        <v>98</v>
      </c>
      <c r="AF45">
        <v>0</v>
      </c>
      <c r="AG45">
        <v>0</v>
      </c>
      <c r="AH45">
        <v>0</v>
      </c>
      <c r="AI45">
        <v>0</v>
      </c>
      <c r="AK45">
        <v>13</v>
      </c>
      <c r="AL45" t="s">
        <v>98</v>
      </c>
      <c r="AM45">
        <v>6.5959064082905996E-3</v>
      </c>
      <c r="AN45">
        <v>0.17407996305977397</v>
      </c>
      <c r="AO45">
        <v>7.9230027776386686E-2</v>
      </c>
      <c r="AP45">
        <v>2.0910485162740047</v>
      </c>
      <c r="AR45">
        <v>0</v>
      </c>
      <c r="AS45" t="s">
        <v>98</v>
      </c>
      <c r="AT45">
        <v>0</v>
      </c>
      <c r="AU45">
        <v>0</v>
      </c>
      <c r="AV45">
        <v>0</v>
      </c>
      <c r="AW45">
        <v>0</v>
      </c>
    </row>
    <row r="46" spans="2:49" x14ac:dyDescent="0.25">
      <c r="B46">
        <v>0</v>
      </c>
      <c r="C46" t="s">
        <v>99</v>
      </c>
      <c r="D46">
        <v>0</v>
      </c>
      <c r="E46">
        <v>0</v>
      </c>
      <c r="F46">
        <v>0</v>
      </c>
      <c r="G46">
        <v>0</v>
      </c>
      <c r="I46">
        <v>0</v>
      </c>
      <c r="J46" t="s">
        <v>99</v>
      </c>
      <c r="K46">
        <v>0</v>
      </c>
      <c r="L46">
        <v>0</v>
      </c>
      <c r="M46">
        <v>0</v>
      </c>
      <c r="N46">
        <v>0</v>
      </c>
      <c r="P46">
        <v>0</v>
      </c>
      <c r="Q46" t="s">
        <v>99</v>
      </c>
      <c r="R46">
        <v>0</v>
      </c>
      <c r="S46">
        <v>0</v>
      </c>
      <c r="T46">
        <v>0</v>
      </c>
      <c r="U46">
        <v>0</v>
      </c>
      <c r="W46">
        <v>0</v>
      </c>
      <c r="X46" t="s">
        <v>99</v>
      </c>
      <c r="Y46">
        <v>0</v>
      </c>
      <c r="Z46">
        <v>0</v>
      </c>
      <c r="AA46">
        <v>0</v>
      </c>
      <c r="AB46">
        <v>0</v>
      </c>
      <c r="AD46">
        <v>0</v>
      </c>
      <c r="AE46" t="s">
        <v>99</v>
      </c>
      <c r="AF46">
        <v>0</v>
      </c>
      <c r="AG46">
        <v>0</v>
      </c>
      <c r="AH46">
        <v>0</v>
      </c>
      <c r="AI46">
        <v>0</v>
      </c>
      <c r="AK46">
        <v>11</v>
      </c>
      <c r="AL46" t="s">
        <v>99</v>
      </c>
      <c r="AM46">
        <v>3.55659539733329E-3</v>
      </c>
      <c r="AN46">
        <v>9.3866097706925458E-2</v>
      </c>
      <c r="AO46">
        <v>3.6149235618495562E-2</v>
      </c>
      <c r="AP46">
        <v>0.95405501709319041</v>
      </c>
      <c r="AR46">
        <v>0</v>
      </c>
      <c r="AS46" t="s">
        <v>99</v>
      </c>
      <c r="AT46">
        <v>0</v>
      </c>
      <c r="AU46">
        <v>0</v>
      </c>
      <c r="AV46">
        <v>0</v>
      </c>
      <c r="AW46">
        <v>0</v>
      </c>
    </row>
    <row r="47" spans="2:49" x14ac:dyDescent="0.25">
      <c r="B47">
        <v>4</v>
      </c>
      <c r="C47" t="s">
        <v>100</v>
      </c>
      <c r="D47">
        <v>1.16719119898968E-2</v>
      </c>
      <c r="E47">
        <v>0.43482122340647611</v>
      </c>
      <c r="F47">
        <v>4.4913517337122885E-2</v>
      </c>
      <c r="G47">
        <v>1.67319206766812</v>
      </c>
      <c r="I47">
        <v>0</v>
      </c>
      <c r="J47" t="s">
        <v>100</v>
      </c>
      <c r="K47">
        <v>0</v>
      </c>
      <c r="L47">
        <v>0</v>
      </c>
      <c r="M47">
        <v>0</v>
      </c>
      <c r="N47">
        <v>0</v>
      </c>
      <c r="P47">
        <v>0</v>
      </c>
      <c r="Q47" t="s">
        <v>100</v>
      </c>
      <c r="R47">
        <v>0</v>
      </c>
      <c r="S47">
        <v>0</v>
      </c>
      <c r="T47">
        <v>0</v>
      </c>
      <c r="U47">
        <v>0</v>
      </c>
      <c r="W47">
        <v>0</v>
      </c>
      <c r="X47" t="s">
        <v>100</v>
      </c>
      <c r="Y47">
        <v>0</v>
      </c>
      <c r="Z47">
        <v>0</v>
      </c>
      <c r="AA47">
        <v>0</v>
      </c>
      <c r="AB47">
        <v>0</v>
      </c>
      <c r="AD47">
        <v>0</v>
      </c>
      <c r="AE47" t="s">
        <v>100</v>
      </c>
      <c r="AF47">
        <v>0</v>
      </c>
      <c r="AG47">
        <v>0</v>
      </c>
      <c r="AH47">
        <v>0</v>
      </c>
      <c r="AI47">
        <v>0</v>
      </c>
      <c r="AK47">
        <v>0</v>
      </c>
      <c r="AL47" t="s">
        <v>100</v>
      </c>
      <c r="AM47">
        <v>0</v>
      </c>
      <c r="AN47">
        <v>0</v>
      </c>
      <c r="AO47">
        <v>0</v>
      </c>
      <c r="AP47">
        <v>0</v>
      </c>
      <c r="AR47">
        <v>8</v>
      </c>
      <c r="AS47" t="s">
        <v>100</v>
      </c>
      <c r="AT47">
        <v>9.1100905804651494E-3</v>
      </c>
      <c r="AU47">
        <v>0.37155633115356346</v>
      </c>
      <c r="AV47">
        <v>7.1947851368281565E-2</v>
      </c>
      <c r="AW47">
        <v>2.9344032809183829</v>
      </c>
    </row>
    <row r="48" spans="2:49" x14ac:dyDescent="0.25">
      <c r="B48">
        <v>0</v>
      </c>
      <c r="C48" t="s">
        <v>101</v>
      </c>
      <c r="D48">
        <v>0</v>
      </c>
      <c r="E48">
        <v>0</v>
      </c>
      <c r="F48">
        <v>0</v>
      </c>
      <c r="G48">
        <v>0</v>
      </c>
      <c r="I48">
        <v>0</v>
      </c>
      <c r="J48" t="s">
        <v>101</v>
      </c>
      <c r="K48">
        <v>0</v>
      </c>
      <c r="L48">
        <v>0</v>
      </c>
      <c r="M48">
        <v>0</v>
      </c>
      <c r="N48">
        <v>0</v>
      </c>
      <c r="P48">
        <v>1</v>
      </c>
      <c r="Q48" t="s">
        <v>101</v>
      </c>
      <c r="R48">
        <v>32373.372054644198</v>
      </c>
      <c r="S48">
        <v>0.10305169577066015</v>
      </c>
      <c r="T48">
        <v>31499.291009168803</v>
      </c>
      <c r="U48">
        <v>0.10026929998485232</v>
      </c>
      <c r="W48">
        <v>0</v>
      </c>
      <c r="X48" t="s">
        <v>101</v>
      </c>
      <c r="Y48">
        <v>0</v>
      </c>
      <c r="Z48">
        <v>0</v>
      </c>
      <c r="AA48">
        <v>0</v>
      </c>
      <c r="AB48">
        <v>0</v>
      </c>
      <c r="AD48">
        <v>0</v>
      </c>
      <c r="AE48" t="s">
        <v>101</v>
      </c>
      <c r="AF48">
        <v>0</v>
      </c>
      <c r="AG48">
        <v>0</v>
      </c>
      <c r="AH48">
        <v>0</v>
      </c>
      <c r="AI48">
        <v>0</v>
      </c>
      <c r="AK48">
        <v>0</v>
      </c>
      <c r="AL48" t="s">
        <v>101</v>
      </c>
      <c r="AM48">
        <v>0</v>
      </c>
      <c r="AN48">
        <v>0</v>
      </c>
      <c r="AO48">
        <v>0</v>
      </c>
      <c r="AP48">
        <v>0</v>
      </c>
      <c r="AR48">
        <v>0</v>
      </c>
      <c r="AS48" t="s">
        <v>101</v>
      </c>
      <c r="AT48">
        <v>0</v>
      </c>
      <c r="AU48">
        <v>0</v>
      </c>
      <c r="AV48">
        <v>0</v>
      </c>
      <c r="AW48">
        <v>0</v>
      </c>
    </row>
    <row r="49" spans="2:49" x14ac:dyDescent="0.25">
      <c r="B49">
        <v>0</v>
      </c>
      <c r="C49" t="s">
        <v>102</v>
      </c>
      <c r="D49">
        <v>0</v>
      </c>
      <c r="E49">
        <v>0</v>
      </c>
      <c r="F49">
        <v>0</v>
      </c>
      <c r="G49">
        <v>0</v>
      </c>
      <c r="I49">
        <v>4</v>
      </c>
      <c r="J49" t="s">
        <v>102</v>
      </c>
      <c r="K49">
        <v>3.5320343903427801E-3</v>
      </c>
      <c r="L49">
        <v>0.51955293442704387</v>
      </c>
      <c r="M49">
        <v>1.4043368736002893E-2</v>
      </c>
      <c r="N49">
        <v>2.0657424672819262</v>
      </c>
      <c r="P49">
        <v>0</v>
      </c>
      <c r="Q49" t="s">
        <v>102</v>
      </c>
      <c r="R49">
        <v>0</v>
      </c>
      <c r="S49">
        <v>0</v>
      </c>
      <c r="T49">
        <v>0</v>
      </c>
      <c r="U49">
        <v>0</v>
      </c>
      <c r="W49">
        <v>5</v>
      </c>
      <c r="X49" t="s">
        <v>102</v>
      </c>
      <c r="Y49">
        <v>4.3860000000000001E-3</v>
      </c>
      <c r="Z49">
        <v>1.5561192811906831E-2</v>
      </c>
      <c r="AA49">
        <v>1.9539629999999999E-2</v>
      </c>
      <c r="AB49">
        <v>6.9325113977044939E-2</v>
      </c>
      <c r="AD49">
        <v>7</v>
      </c>
      <c r="AE49" t="s">
        <v>102</v>
      </c>
      <c r="AF49">
        <v>0.23527000000000001</v>
      </c>
      <c r="AG49">
        <v>0.24329886246122029</v>
      </c>
      <c r="AH49">
        <v>1.42785363</v>
      </c>
      <c r="AI49">
        <v>1.476580796277146</v>
      </c>
      <c r="AK49">
        <v>2</v>
      </c>
      <c r="AL49" t="s">
        <v>102</v>
      </c>
      <c r="AM49">
        <v>7.9240316711931297E-4</v>
      </c>
      <c r="AN49">
        <v>2.091320063110582E-2</v>
      </c>
      <c r="AO49">
        <v>1.4643610528364904E-3</v>
      </c>
      <c r="AP49">
        <v>3.8647594766283558E-2</v>
      </c>
      <c r="AR49">
        <v>0</v>
      </c>
      <c r="AS49" t="s">
        <v>102</v>
      </c>
      <c r="AT49">
        <v>0</v>
      </c>
      <c r="AU49">
        <v>0</v>
      </c>
      <c r="AV49">
        <v>0</v>
      </c>
      <c r="AW49">
        <v>0</v>
      </c>
    </row>
    <row r="50" spans="2:49" x14ac:dyDescent="0.25">
      <c r="B50">
        <v>0</v>
      </c>
      <c r="C50" t="s">
        <v>103</v>
      </c>
      <c r="D50">
        <v>0</v>
      </c>
      <c r="E50">
        <v>0</v>
      </c>
      <c r="F50">
        <v>0</v>
      </c>
      <c r="G50">
        <v>0</v>
      </c>
      <c r="I50">
        <v>10</v>
      </c>
      <c r="J50" t="s">
        <v>103</v>
      </c>
      <c r="K50">
        <v>4.67034562599243E-3</v>
      </c>
      <c r="L50">
        <v>0.68699551210694398</v>
      </c>
      <c r="M50">
        <v>4.6423235522364756E-2</v>
      </c>
      <c r="N50">
        <v>6.8287353903430237</v>
      </c>
      <c r="P50">
        <v>0</v>
      </c>
      <c r="Q50" t="s">
        <v>103</v>
      </c>
      <c r="R50">
        <v>0</v>
      </c>
      <c r="S50">
        <v>0</v>
      </c>
      <c r="T50">
        <v>0</v>
      </c>
      <c r="U50">
        <v>0</v>
      </c>
      <c r="W50">
        <v>9</v>
      </c>
      <c r="X50" t="s">
        <v>103</v>
      </c>
      <c r="Y50">
        <v>3.8834E-2</v>
      </c>
      <c r="Z50">
        <v>0.13778006421741676</v>
      </c>
      <c r="AA50">
        <v>0.31140984599999999</v>
      </c>
      <c r="AB50">
        <v>1.1048583349594649</v>
      </c>
      <c r="AD50">
        <v>6</v>
      </c>
      <c r="AE50" t="s">
        <v>103</v>
      </c>
      <c r="AF50">
        <v>0.18762000000000001</v>
      </c>
      <c r="AG50">
        <v>0.19402275077559464</v>
      </c>
      <c r="AH50">
        <v>0.97599923999999993</v>
      </c>
      <c r="AI50">
        <v>1.0093063495346433</v>
      </c>
      <c r="AK50">
        <v>0</v>
      </c>
      <c r="AL50" t="s">
        <v>103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103</v>
      </c>
      <c r="AT50">
        <v>0</v>
      </c>
      <c r="AU50">
        <v>0</v>
      </c>
      <c r="AV50">
        <v>0</v>
      </c>
      <c r="AW50">
        <v>0</v>
      </c>
    </row>
    <row r="51" spans="2:49" x14ac:dyDescent="0.25">
      <c r="B51">
        <v>0</v>
      </c>
      <c r="C51" t="s">
        <v>104</v>
      </c>
      <c r="D51">
        <v>0</v>
      </c>
      <c r="E51">
        <v>0</v>
      </c>
      <c r="F51">
        <v>0</v>
      </c>
      <c r="G51">
        <v>0</v>
      </c>
      <c r="I51">
        <v>0</v>
      </c>
      <c r="J51" t="s">
        <v>104</v>
      </c>
      <c r="K51">
        <v>0</v>
      </c>
      <c r="L51">
        <v>0</v>
      </c>
      <c r="M51">
        <v>0</v>
      </c>
      <c r="N51">
        <v>0</v>
      </c>
      <c r="P51">
        <v>0</v>
      </c>
      <c r="Q51" t="s">
        <v>104</v>
      </c>
      <c r="R51">
        <v>0</v>
      </c>
      <c r="S51">
        <v>0</v>
      </c>
      <c r="T51">
        <v>0</v>
      </c>
      <c r="U51">
        <v>0</v>
      </c>
      <c r="W51">
        <v>0</v>
      </c>
      <c r="X51" t="s">
        <v>104</v>
      </c>
      <c r="Y51">
        <v>0</v>
      </c>
      <c r="Z51">
        <v>0</v>
      </c>
      <c r="AA51">
        <v>0</v>
      </c>
      <c r="AB51">
        <v>0</v>
      </c>
      <c r="AD51">
        <v>0</v>
      </c>
      <c r="AE51" t="s">
        <v>104</v>
      </c>
      <c r="AF51">
        <v>0</v>
      </c>
      <c r="AG51">
        <v>0</v>
      </c>
      <c r="AH51">
        <v>0</v>
      </c>
      <c r="AI51">
        <v>0</v>
      </c>
      <c r="AK51">
        <v>14</v>
      </c>
      <c r="AL51" t="s">
        <v>104</v>
      </c>
      <c r="AM51">
        <v>1.4674446684055299E-2</v>
      </c>
      <c r="AN51">
        <v>0.38728977922914498</v>
      </c>
      <c r="AO51">
        <v>0.18982864230493937</v>
      </c>
      <c r="AP51">
        <v>5.0099805841082192</v>
      </c>
      <c r="AR51">
        <v>0</v>
      </c>
      <c r="AS51" t="s">
        <v>104</v>
      </c>
      <c r="AT51">
        <v>0</v>
      </c>
      <c r="AU51">
        <v>0</v>
      </c>
      <c r="AV51">
        <v>0</v>
      </c>
      <c r="AW51">
        <v>0</v>
      </c>
    </row>
    <row r="52" spans="2:49" x14ac:dyDescent="0.25">
      <c r="B52">
        <v>0</v>
      </c>
      <c r="C52" t="s">
        <v>105</v>
      </c>
      <c r="D52">
        <v>0</v>
      </c>
      <c r="E52">
        <v>0</v>
      </c>
      <c r="F52">
        <v>0</v>
      </c>
      <c r="G52">
        <v>0</v>
      </c>
      <c r="I52">
        <v>8</v>
      </c>
      <c r="J52" t="s">
        <v>105</v>
      </c>
      <c r="K52">
        <v>4.3986711576993404E-3</v>
      </c>
      <c r="L52">
        <v>0.64703291502790394</v>
      </c>
      <c r="M52">
        <v>3.4978233046025153E-2</v>
      </c>
      <c r="N52">
        <v>5.1452057403018925</v>
      </c>
      <c r="P52">
        <v>0</v>
      </c>
      <c r="Q52" t="s">
        <v>105</v>
      </c>
      <c r="R52">
        <v>0</v>
      </c>
      <c r="S52">
        <v>0</v>
      </c>
      <c r="T52">
        <v>0</v>
      </c>
      <c r="U52">
        <v>0</v>
      </c>
      <c r="W52">
        <v>14</v>
      </c>
      <c r="X52" t="s">
        <v>105</v>
      </c>
      <c r="Y52">
        <v>8.4404000000000007E-2</v>
      </c>
      <c r="Z52">
        <v>0.29945894165439674</v>
      </c>
      <c r="AA52">
        <v>1.0528554960000003</v>
      </c>
      <c r="AB52">
        <v>3.7354508381969449</v>
      </c>
      <c r="AD52">
        <v>9</v>
      </c>
      <c r="AE52" t="s">
        <v>105</v>
      </c>
      <c r="AF52">
        <v>0.48465999999999998</v>
      </c>
      <c r="AG52">
        <v>0.50119958634953465</v>
      </c>
      <c r="AH52">
        <v>3.7818019799999996</v>
      </c>
      <c r="AI52">
        <v>3.9108603722854189</v>
      </c>
      <c r="AK52">
        <v>3</v>
      </c>
      <c r="AL52" t="s">
        <v>105</v>
      </c>
      <c r="AM52">
        <v>1.1610149592185899E-3</v>
      </c>
      <c r="AN52">
        <v>3.0641647819408029E-2</v>
      </c>
      <c r="AO52">
        <v>3.2183334669539316E-3</v>
      </c>
      <c r="AP52">
        <v>8.4938647755399055E-2</v>
      </c>
      <c r="AR52">
        <v>13</v>
      </c>
      <c r="AS52" t="s">
        <v>105</v>
      </c>
      <c r="AT52">
        <v>2.28402532116515E-2</v>
      </c>
      <c r="AU52">
        <v>0.93154295349567418</v>
      </c>
      <c r="AV52">
        <v>0.29312267361705069</v>
      </c>
      <c r="AW52">
        <v>11.955049647982085</v>
      </c>
    </row>
    <row r="53" spans="2:49" x14ac:dyDescent="0.25">
      <c r="B53">
        <v>6</v>
      </c>
      <c r="C53" t="s">
        <v>106</v>
      </c>
      <c r="D53">
        <v>1.46342172011595E-2</v>
      </c>
      <c r="E53">
        <v>0.54517787938362727</v>
      </c>
      <c r="F53">
        <v>8.4468701685092629E-2</v>
      </c>
      <c r="G53">
        <v>3.1467667198022968</v>
      </c>
      <c r="I53">
        <v>7</v>
      </c>
      <c r="J53" t="s">
        <v>106</v>
      </c>
      <c r="K53">
        <v>4.0005236713911603E-3</v>
      </c>
      <c r="L53">
        <v>0.58846647088122306</v>
      </c>
      <c r="M53">
        <v>2.7835643705539689E-2</v>
      </c>
      <c r="N53">
        <v>4.0945497043915493</v>
      </c>
      <c r="P53">
        <v>0</v>
      </c>
      <c r="Q53" t="s">
        <v>106</v>
      </c>
      <c r="R53">
        <v>0</v>
      </c>
      <c r="S53">
        <v>0</v>
      </c>
      <c r="T53">
        <v>0</v>
      </c>
      <c r="U53">
        <v>0</v>
      </c>
      <c r="W53">
        <v>15</v>
      </c>
      <c r="X53" t="s">
        <v>106</v>
      </c>
      <c r="Y53">
        <v>0.28185500000000002</v>
      </c>
      <c r="Z53">
        <v>1</v>
      </c>
      <c r="AA53">
        <v>3.7669920750000001</v>
      </c>
      <c r="AB53">
        <v>13.365</v>
      </c>
      <c r="AD53">
        <v>14</v>
      </c>
      <c r="AE53" t="s">
        <v>106</v>
      </c>
      <c r="AF53">
        <v>0.10052899999999999</v>
      </c>
      <c r="AG53">
        <v>0.10395966907962771</v>
      </c>
      <c r="AH53">
        <v>1.2202210019999999</v>
      </c>
      <c r="AI53">
        <v>1.2618624632885211</v>
      </c>
      <c r="AK53">
        <v>0</v>
      </c>
      <c r="AL53" t="s">
        <v>106</v>
      </c>
      <c r="AM53">
        <v>0</v>
      </c>
      <c r="AN53">
        <v>0</v>
      </c>
      <c r="AO53">
        <v>0</v>
      </c>
      <c r="AP53">
        <v>0</v>
      </c>
      <c r="AR53">
        <v>10</v>
      </c>
      <c r="AS53" t="s">
        <v>106</v>
      </c>
      <c r="AT53">
        <v>1.20029772705124E-2</v>
      </c>
      <c r="AU53">
        <v>0.48954312343659379</v>
      </c>
      <c r="AV53">
        <v>0.11849339161449841</v>
      </c>
      <c r="AW53">
        <v>4.8327697145660533</v>
      </c>
    </row>
    <row r="54" spans="2:49" x14ac:dyDescent="0.25">
      <c r="B54">
        <v>13</v>
      </c>
      <c r="C54" t="s">
        <v>107</v>
      </c>
      <c r="D54">
        <v>2.23972328166962E-2</v>
      </c>
      <c r="E54">
        <v>0.83437847909626195</v>
      </c>
      <c r="F54">
        <v>0.28009979360560266</v>
      </c>
      <c r="G54">
        <v>10.434737259577851</v>
      </c>
      <c r="I54">
        <v>9</v>
      </c>
      <c r="J54" t="s">
        <v>107</v>
      </c>
      <c r="K54">
        <v>4.42655223503994E-3</v>
      </c>
      <c r="L54">
        <v>0.65113414790007029</v>
      </c>
      <c r="M54">
        <v>3.9599936294667307E-2</v>
      </c>
      <c r="N54">
        <v>5.8250460871140284</v>
      </c>
      <c r="P54">
        <v>0</v>
      </c>
      <c r="Q54" t="s">
        <v>107</v>
      </c>
      <c r="R54">
        <v>0</v>
      </c>
      <c r="S54">
        <v>0</v>
      </c>
      <c r="T54">
        <v>0</v>
      </c>
      <c r="U54">
        <v>0</v>
      </c>
      <c r="W54">
        <v>8</v>
      </c>
      <c r="X54" t="s">
        <v>107</v>
      </c>
      <c r="Y54">
        <v>3.5769000000000002E-2</v>
      </c>
      <c r="Z54">
        <v>0.12690567845168615</v>
      </c>
      <c r="AA54">
        <v>0.25496143200000004</v>
      </c>
      <c r="AB54">
        <v>0.90458367600361889</v>
      </c>
      <c r="AD54">
        <v>5</v>
      </c>
      <c r="AE54" t="s">
        <v>107</v>
      </c>
      <c r="AF54">
        <v>0.15087999999999999</v>
      </c>
      <c r="AG54">
        <v>0.15602895553257495</v>
      </c>
      <c r="AH54">
        <v>0.65406479999999989</v>
      </c>
      <c r="AI54">
        <v>0.6763855222337124</v>
      </c>
      <c r="AK54">
        <v>0</v>
      </c>
      <c r="AL54" t="s">
        <v>107</v>
      </c>
      <c r="AM54">
        <v>0</v>
      </c>
      <c r="AN54">
        <v>0</v>
      </c>
      <c r="AO54">
        <v>0</v>
      </c>
      <c r="AP54">
        <v>0</v>
      </c>
      <c r="AR54">
        <v>3</v>
      </c>
      <c r="AS54" t="s">
        <v>107</v>
      </c>
      <c r="AT54">
        <v>7.3086492551102901E-3</v>
      </c>
      <c r="AU54">
        <v>0.29808429223964422</v>
      </c>
      <c r="AV54">
        <v>2.1645295633934636E-2</v>
      </c>
      <c r="AW54">
        <v>0.8828064398969302</v>
      </c>
    </row>
    <row r="55" spans="2:49" x14ac:dyDescent="0.25">
      <c r="B55">
        <v>0</v>
      </c>
      <c r="C55" t="s">
        <v>108</v>
      </c>
      <c r="D55">
        <v>0</v>
      </c>
      <c r="E55">
        <v>0</v>
      </c>
      <c r="F55">
        <v>0</v>
      </c>
      <c r="G55">
        <v>0</v>
      </c>
      <c r="I55">
        <v>5</v>
      </c>
      <c r="J55" t="s">
        <v>108</v>
      </c>
      <c r="K55">
        <v>3.8809141912682999E-3</v>
      </c>
      <c r="L55">
        <v>0.57087223211813609</v>
      </c>
      <c r="M55">
        <v>1.9288143530603451E-2</v>
      </c>
      <c r="N55">
        <v>2.8372349936271362</v>
      </c>
      <c r="P55">
        <v>0</v>
      </c>
      <c r="Q55" t="s">
        <v>108</v>
      </c>
      <c r="R55">
        <v>0</v>
      </c>
      <c r="S55">
        <v>0</v>
      </c>
      <c r="T55">
        <v>0</v>
      </c>
      <c r="U55">
        <v>0</v>
      </c>
      <c r="W55">
        <v>0</v>
      </c>
      <c r="X55" t="s">
        <v>108</v>
      </c>
      <c r="Y55">
        <v>0</v>
      </c>
      <c r="Z55">
        <v>0</v>
      </c>
      <c r="AA55">
        <v>0</v>
      </c>
      <c r="AB55">
        <v>0</v>
      </c>
      <c r="AD55">
        <v>0</v>
      </c>
      <c r="AE55" t="s">
        <v>108</v>
      </c>
      <c r="AF55">
        <v>0</v>
      </c>
      <c r="AG55">
        <v>0</v>
      </c>
      <c r="AH55">
        <v>0</v>
      </c>
      <c r="AI55">
        <v>0</v>
      </c>
      <c r="AK55">
        <v>0</v>
      </c>
      <c r="AL55" t="s">
        <v>108</v>
      </c>
      <c r="AM55">
        <v>0</v>
      </c>
      <c r="AN55">
        <v>0</v>
      </c>
      <c r="AO55">
        <v>0</v>
      </c>
      <c r="AP55">
        <v>0</v>
      </c>
      <c r="AR55">
        <v>14</v>
      </c>
      <c r="AS55" t="s">
        <v>108</v>
      </c>
      <c r="AT55">
        <v>2.35932341958059E-2</v>
      </c>
      <c r="AU55">
        <v>0.96225338929537219</v>
      </c>
      <c r="AV55">
        <v>0.32607737117339419</v>
      </c>
      <c r="AW55">
        <v>13.299111642773479</v>
      </c>
    </row>
    <row r="56" spans="2:49" x14ac:dyDescent="0.25">
      <c r="B56">
        <v>0</v>
      </c>
      <c r="C56" t="s">
        <v>109</v>
      </c>
      <c r="D56">
        <v>0</v>
      </c>
      <c r="E56">
        <v>0</v>
      </c>
      <c r="F56">
        <v>0</v>
      </c>
      <c r="G56">
        <v>0</v>
      </c>
      <c r="I56">
        <v>0</v>
      </c>
      <c r="J56" t="s">
        <v>109</v>
      </c>
      <c r="K56">
        <v>0</v>
      </c>
      <c r="L56">
        <v>0</v>
      </c>
      <c r="M56">
        <v>0</v>
      </c>
      <c r="N56">
        <v>0</v>
      </c>
      <c r="P56">
        <v>0</v>
      </c>
      <c r="Q56" t="s">
        <v>109</v>
      </c>
      <c r="R56">
        <v>0</v>
      </c>
      <c r="S56">
        <v>0</v>
      </c>
      <c r="T56">
        <v>0</v>
      </c>
      <c r="U56">
        <v>0</v>
      </c>
      <c r="W56">
        <v>4</v>
      </c>
      <c r="X56" t="s">
        <v>109</v>
      </c>
      <c r="Y56">
        <v>3.6400000000000001E-4</v>
      </c>
      <c r="Z56">
        <v>1.2914441822923133E-3</v>
      </c>
      <c r="AA56">
        <v>1.2972960000000001E-3</v>
      </c>
      <c r="AB56">
        <v>4.6027070656898044E-3</v>
      </c>
      <c r="AD56">
        <v>1</v>
      </c>
      <c r="AE56" t="s">
        <v>109</v>
      </c>
      <c r="AF56">
        <v>0.96699999999999997</v>
      </c>
      <c r="AG56">
        <v>1</v>
      </c>
      <c r="AH56">
        <v>0.83838899999999994</v>
      </c>
      <c r="AI56">
        <v>0.86699999999999999</v>
      </c>
      <c r="AK56">
        <v>10</v>
      </c>
      <c r="AL56" t="s">
        <v>109</v>
      </c>
      <c r="AM56">
        <v>3.25500580098368E-3</v>
      </c>
      <c r="AN56">
        <v>8.590650844929705E-2</v>
      </c>
      <c r="AO56">
        <v>3.0076253601089203E-2</v>
      </c>
      <c r="AP56">
        <v>0.79377613807150482</v>
      </c>
      <c r="AR56">
        <v>0</v>
      </c>
      <c r="AS56" t="s">
        <v>109</v>
      </c>
      <c r="AT56">
        <v>0</v>
      </c>
      <c r="AU56">
        <v>0</v>
      </c>
      <c r="AV56">
        <v>0</v>
      </c>
      <c r="AW56">
        <v>0</v>
      </c>
    </row>
    <row r="57" spans="2:49" x14ac:dyDescent="0.25">
      <c r="B57">
        <v>0</v>
      </c>
      <c r="C57" t="s">
        <v>110</v>
      </c>
      <c r="D57">
        <v>0</v>
      </c>
      <c r="E57">
        <v>0</v>
      </c>
      <c r="F57">
        <v>0</v>
      </c>
      <c r="G57">
        <v>0</v>
      </c>
      <c r="I57">
        <v>1</v>
      </c>
      <c r="J57" t="s">
        <v>110</v>
      </c>
      <c r="K57">
        <v>2.7806339020133202E-3</v>
      </c>
      <c r="L57">
        <v>0.40902390625311447</v>
      </c>
      <c r="M57">
        <v>2.7639500986012403E-3</v>
      </c>
      <c r="N57">
        <v>0.40656976281559576</v>
      </c>
      <c r="P57">
        <v>0</v>
      </c>
      <c r="Q57" t="s">
        <v>110</v>
      </c>
      <c r="R57">
        <v>0</v>
      </c>
      <c r="S57">
        <v>0</v>
      </c>
      <c r="T57">
        <v>0</v>
      </c>
      <c r="U57">
        <v>0</v>
      </c>
      <c r="W57">
        <v>0</v>
      </c>
      <c r="X57" t="s">
        <v>110</v>
      </c>
      <c r="Y57">
        <v>0</v>
      </c>
      <c r="Z57">
        <v>0</v>
      </c>
      <c r="AA57">
        <v>0</v>
      </c>
      <c r="AB57">
        <v>0</v>
      </c>
      <c r="AD57">
        <v>0</v>
      </c>
      <c r="AE57" t="s">
        <v>110</v>
      </c>
      <c r="AF57">
        <v>0</v>
      </c>
      <c r="AG57">
        <v>0</v>
      </c>
      <c r="AH57">
        <v>0</v>
      </c>
      <c r="AI57">
        <v>0</v>
      </c>
      <c r="AK57">
        <v>5</v>
      </c>
      <c r="AL57" t="s">
        <v>110</v>
      </c>
      <c r="AM57">
        <v>1.2345665606724801E-3</v>
      </c>
      <c r="AN57">
        <v>3.2582830618482751E-2</v>
      </c>
      <c r="AO57">
        <v>5.7036975103068582E-3</v>
      </c>
      <c r="AP57">
        <v>0.15053267745739032</v>
      </c>
      <c r="AR57">
        <v>0</v>
      </c>
      <c r="AS57" t="s">
        <v>110</v>
      </c>
      <c r="AT57">
        <v>0</v>
      </c>
      <c r="AU57">
        <v>0</v>
      </c>
      <c r="AV57">
        <v>0</v>
      </c>
      <c r="AW57">
        <v>0</v>
      </c>
    </row>
    <row r="58" spans="2:49" x14ac:dyDescent="0.25">
      <c r="B58">
        <v>0</v>
      </c>
      <c r="C58" t="s">
        <v>111</v>
      </c>
      <c r="D58">
        <v>0</v>
      </c>
      <c r="E58">
        <v>0</v>
      </c>
      <c r="F58">
        <v>0</v>
      </c>
      <c r="G58">
        <v>0</v>
      </c>
      <c r="I58">
        <v>0</v>
      </c>
      <c r="J58" t="s">
        <v>111</v>
      </c>
      <c r="K58">
        <v>0</v>
      </c>
      <c r="L58">
        <v>0</v>
      </c>
      <c r="M58">
        <v>0</v>
      </c>
      <c r="N58">
        <v>0</v>
      </c>
      <c r="P58">
        <v>14</v>
      </c>
      <c r="Q58" t="s">
        <v>111</v>
      </c>
      <c r="R58">
        <v>270281.838366827</v>
      </c>
      <c r="S58">
        <v>0.86036764204540994</v>
      </c>
      <c r="T58">
        <v>3681779.2022329178</v>
      </c>
      <c r="U58">
        <v>11.719928019942573</v>
      </c>
      <c r="W58">
        <v>0</v>
      </c>
      <c r="X58" t="s">
        <v>111</v>
      </c>
      <c r="Y58">
        <v>0</v>
      </c>
      <c r="Z58">
        <v>0</v>
      </c>
      <c r="AA58">
        <v>0</v>
      </c>
      <c r="AB58">
        <v>0</v>
      </c>
      <c r="AD58">
        <v>0</v>
      </c>
      <c r="AE58" t="s">
        <v>111</v>
      </c>
      <c r="AF58">
        <v>0</v>
      </c>
      <c r="AG58">
        <v>0</v>
      </c>
      <c r="AH58">
        <v>0</v>
      </c>
      <c r="AI58">
        <v>0</v>
      </c>
      <c r="AK58">
        <v>0</v>
      </c>
      <c r="AL58" t="s">
        <v>111</v>
      </c>
      <c r="AM58">
        <v>0</v>
      </c>
      <c r="AN58">
        <v>0</v>
      </c>
      <c r="AO58">
        <v>0</v>
      </c>
      <c r="AP58">
        <v>0</v>
      </c>
      <c r="AR58">
        <v>0</v>
      </c>
      <c r="AS58" t="s">
        <v>111</v>
      </c>
      <c r="AT58">
        <v>0</v>
      </c>
      <c r="AU58">
        <v>0</v>
      </c>
      <c r="AV58">
        <v>0</v>
      </c>
      <c r="AW58">
        <v>0</v>
      </c>
    </row>
    <row r="59" spans="2:49" x14ac:dyDescent="0.25">
      <c r="B59">
        <v>3</v>
      </c>
      <c r="C59" t="s">
        <v>113</v>
      </c>
      <c r="D59">
        <v>1.0106508344322E-2</v>
      </c>
      <c r="E59">
        <v>0.37650423739056194</v>
      </c>
      <c r="F59">
        <v>2.9167383081713294E-2</v>
      </c>
      <c r="G59">
        <v>1.0865912291091617</v>
      </c>
      <c r="I59">
        <v>0</v>
      </c>
      <c r="J59" t="s">
        <v>113</v>
      </c>
      <c r="K59">
        <v>0</v>
      </c>
      <c r="L59">
        <v>0</v>
      </c>
      <c r="M59">
        <v>0</v>
      </c>
      <c r="N59">
        <v>0</v>
      </c>
      <c r="P59">
        <v>0</v>
      </c>
      <c r="Q59" t="s">
        <v>113</v>
      </c>
      <c r="R59">
        <v>0</v>
      </c>
      <c r="S59">
        <v>0</v>
      </c>
      <c r="T59">
        <v>0</v>
      </c>
      <c r="U59">
        <v>0</v>
      </c>
      <c r="W59">
        <v>0</v>
      </c>
      <c r="X59" t="s">
        <v>113</v>
      </c>
      <c r="Y59">
        <v>0</v>
      </c>
      <c r="Z59">
        <v>0</v>
      </c>
      <c r="AA59">
        <v>0</v>
      </c>
      <c r="AB59">
        <v>0</v>
      </c>
      <c r="AD59">
        <v>0</v>
      </c>
      <c r="AE59" t="s">
        <v>113</v>
      </c>
      <c r="AF59">
        <v>0</v>
      </c>
      <c r="AG59">
        <v>0</v>
      </c>
      <c r="AH59">
        <v>0</v>
      </c>
      <c r="AI59">
        <v>0</v>
      </c>
      <c r="AK59">
        <v>0</v>
      </c>
      <c r="AL59" t="s">
        <v>113</v>
      </c>
      <c r="AM59">
        <v>0</v>
      </c>
      <c r="AN59">
        <v>0</v>
      </c>
      <c r="AO59">
        <v>0</v>
      </c>
      <c r="AP59">
        <v>0</v>
      </c>
      <c r="AR59">
        <v>1</v>
      </c>
      <c r="AS59" t="s">
        <v>113</v>
      </c>
      <c r="AT59">
        <v>6.7843595015728599E-3</v>
      </c>
      <c r="AU59">
        <v>0.27670106058402361</v>
      </c>
      <c r="AV59">
        <v>6.6975196999527267E-3</v>
      </c>
      <c r="AW59">
        <v>0.27315928700854808</v>
      </c>
    </row>
    <row r="60" spans="2:49" x14ac:dyDescent="0.25">
      <c r="B60">
        <v>0</v>
      </c>
      <c r="C60" t="s">
        <v>114</v>
      </c>
      <c r="D60">
        <v>0</v>
      </c>
      <c r="E60">
        <v>0</v>
      </c>
      <c r="F60">
        <v>0</v>
      </c>
      <c r="G60">
        <v>0</v>
      </c>
      <c r="I60">
        <v>2</v>
      </c>
      <c r="J60" t="s">
        <v>114</v>
      </c>
      <c r="K60">
        <v>3.1742709741712401E-3</v>
      </c>
      <c r="L60">
        <v>0.46692688038555752</v>
      </c>
      <c r="M60">
        <v>6.3104506966524254E-3</v>
      </c>
      <c r="N60">
        <v>0.92825063820648834</v>
      </c>
      <c r="P60">
        <v>0</v>
      </c>
      <c r="Q60" t="s">
        <v>114</v>
      </c>
      <c r="R60">
        <v>0</v>
      </c>
      <c r="S60">
        <v>0</v>
      </c>
      <c r="T60">
        <v>0</v>
      </c>
      <c r="U60">
        <v>0</v>
      </c>
      <c r="W60">
        <v>11</v>
      </c>
      <c r="X60" t="s">
        <v>114</v>
      </c>
      <c r="Y60">
        <v>6.0132999999999999E-2</v>
      </c>
      <c r="Z60">
        <v>0.21334728849940571</v>
      </c>
      <c r="AA60">
        <v>0.58936353299999999</v>
      </c>
      <c r="AB60">
        <v>2.0910167745826755</v>
      </c>
      <c r="AD60">
        <v>8</v>
      </c>
      <c r="AE60" t="s">
        <v>114</v>
      </c>
      <c r="AF60">
        <v>0.26040000000000002</v>
      </c>
      <c r="AG60">
        <v>0.26928645294725961</v>
      </c>
      <c r="AH60">
        <v>1.8061344000000001</v>
      </c>
      <c r="AI60">
        <v>1.8677708376421926</v>
      </c>
      <c r="AK60">
        <v>0</v>
      </c>
      <c r="AL60" t="s">
        <v>114</v>
      </c>
      <c r="AM60">
        <v>0</v>
      </c>
      <c r="AN60">
        <v>0</v>
      </c>
      <c r="AO60">
        <v>0</v>
      </c>
      <c r="AP60">
        <v>0</v>
      </c>
      <c r="AR60">
        <v>2</v>
      </c>
      <c r="AS60" t="s">
        <v>114</v>
      </c>
      <c r="AT60">
        <v>7.0277438242799398E-3</v>
      </c>
      <c r="AU60">
        <v>0.28662752456444218</v>
      </c>
      <c r="AV60">
        <v>1.3875577406658313E-2</v>
      </c>
      <c r="AW60">
        <v>0.56591738450003459</v>
      </c>
    </row>
    <row r="61" spans="2:49" x14ac:dyDescent="0.25">
      <c r="B61">
        <v>5</v>
      </c>
      <c r="C61" t="s">
        <v>117</v>
      </c>
      <c r="D61">
        <v>1.2982943213179001E-2</v>
      </c>
      <c r="E61">
        <v>0.48366191042717183</v>
      </c>
      <c r="F61">
        <v>6.2447956855390993E-2</v>
      </c>
      <c r="G61">
        <v>2.3264137891546963</v>
      </c>
      <c r="I61">
        <v>0</v>
      </c>
      <c r="J61" t="s">
        <v>117</v>
      </c>
      <c r="K61">
        <v>0</v>
      </c>
      <c r="L61">
        <v>0</v>
      </c>
      <c r="M61">
        <v>0</v>
      </c>
      <c r="N61">
        <v>0</v>
      </c>
      <c r="P61">
        <v>0</v>
      </c>
      <c r="Q61" t="s">
        <v>117</v>
      </c>
      <c r="R61">
        <v>0</v>
      </c>
      <c r="S61">
        <v>0</v>
      </c>
      <c r="T61">
        <v>0</v>
      </c>
      <c r="U61">
        <v>0</v>
      </c>
      <c r="W61">
        <v>0</v>
      </c>
      <c r="X61" t="s">
        <v>117</v>
      </c>
      <c r="Y61">
        <v>0</v>
      </c>
      <c r="Z61">
        <v>0</v>
      </c>
      <c r="AA61">
        <v>0</v>
      </c>
      <c r="AB61">
        <v>0</v>
      </c>
      <c r="AD61">
        <v>0</v>
      </c>
      <c r="AE61" t="s">
        <v>117</v>
      </c>
      <c r="AF61">
        <v>0</v>
      </c>
      <c r="AG61">
        <v>0</v>
      </c>
      <c r="AH61">
        <v>0</v>
      </c>
      <c r="AI61">
        <v>0</v>
      </c>
      <c r="AK61">
        <v>0</v>
      </c>
      <c r="AL61" t="s">
        <v>117</v>
      </c>
      <c r="AM61">
        <v>0</v>
      </c>
      <c r="AN61">
        <v>0</v>
      </c>
      <c r="AO61">
        <v>0</v>
      </c>
      <c r="AP61">
        <v>0</v>
      </c>
      <c r="AR61">
        <v>6</v>
      </c>
      <c r="AS61" t="s">
        <v>117</v>
      </c>
      <c r="AT61">
        <v>7.7294512050515999E-3</v>
      </c>
      <c r="AU61">
        <v>0.31524675920761541</v>
      </c>
      <c r="AV61">
        <v>4.5783085377761629E-2</v>
      </c>
      <c r="AW61">
        <v>1.8672696041385477</v>
      </c>
    </row>
    <row r="62" spans="2:49" x14ac:dyDescent="0.25">
      <c r="B62">
        <v>2</v>
      </c>
      <c r="C62" t="s">
        <v>118</v>
      </c>
      <c r="D62">
        <v>9.4857006289181499E-3</v>
      </c>
      <c r="E62">
        <v>0.3533768893994409</v>
      </c>
      <c r="F62">
        <v>1.8250488010038521E-2</v>
      </c>
      <c r="G62">
        <v>0.67989713520452422</v>
      </c>
      <c r="I62">
        <v>0</v>
      </c>
      <c r="J62" t="s">
        <v>118</v>
      </c>
      <c r="K62">
        <v>0</v>
      </c>
      <c r="L62">
        <v>0</v>
      </c>
      <c r="M62">
        <v>0</v>
      </c>
      <c r="N62">
        <v>0</v>
      </c>
      <c r="P62">
        <v>0</v>
      </c>
      <c r="Q62" t="s">
        <v>118</v>
      </c>
      <c r="R62">
        <v>0</v>
      </c>
      <c r="S62">
        <v>0</v>
      </c>
      <c r="T62">
        <v>0</v>
      </c>
      <c r="U62">
        <v>0</v>
      </c>
      <c r="W62">
        <v>0</v>
      </c>
      <c r="X62" t="s">
        <v>118</v>
      </c>
      <c r="Y62">
        <v>0</v>
      </c>
      <c r="Z62">
        <v>0</v>
      </c>
      <c r="AA62">
        <v>0</v>
      </c>
      <c r="AB62">
        <v>0</v>
      </c>
      <c r="AD62">
        <v>0</v>
      </c>
      <c r="AE62" t="s">
        <v>118</v>
      </c>
      <c r="AF62">
        <v>0</v>
      </c>
      <c r="AG62">
        <v>0</v>
      </c>
      <c r="AH62">
        <v>0</v>
      </c>
      <c r="AI62">
        <v>0</v>
      </c>
      <c r="AK62">
        <v>4</v>
      </c>
      <c r="AL62" t="s">
        <v>118</v>
      </c>
      <c r="AM62">
        <v>1.2071920873276401E-3</v>
      </c>
      <c r="AN62">
        <v>3.1860360193089687E-2</v>
      </c>
      <c r="AO62">
        <v>4.4617819547629577E-3</v>
      </c>
      <c r="AP62">
        <v>0.11775589127365949</v>
      </c>
      <c r="AR62">
        <v>0</v>
      </c>
      <c r="AS62" t="s">
        <v>118</v>
      </c>
      <c r="AT62">
        <v>0</v>
      </c>
      <c r="AU62">
        <v>0</v>
      </c>
      <c r="AV62">
        <v>0</v>
      </c>
      <c r="AW62">
        <v>0</v>
      </c>
    </row>
    <row r="63" spans="2:49" x14ac:dyDescent="0.25">
      <c r="B63">
        <v>7</v>
      </c>
      <c r="C63" t="s">
        <v>28</v>
      </c>
      <c r="D63">
        <v>1.5082124303960401E-2</v>
      </c>
      <c r="E63">
        <v>0.56186404995970096</v>
      </c>
      <c r="F63">
        <v>0.10156302506286934</v>
      </c>
      <c r="G63">
        <v>3.7835925124286258</v>
      </c>
      <c r="I63">
        <v>0</v>
      </c>
      <c r="J63" t="s">
        <v>28</v>
      </c>
      <c r="K63">
        <v>0</v>
      </c>
      <c r="L63">
        <v>0</v>
      </c>
      <c r="M63">
        <v>0</v>
      </c>
      <c r="N63">
        <v>0</v>
      </c>
      <c r="P63">
        <v>0</v>
      </c>
      <c r="Q63" t="s">
        <v>28</v>
      </c>
      <c r="R63">
        <v>0</v>
      </c>
      <c r="S63">
        <v>0</v>
      </c>
      <c r="T63">
        <v>0</v>
      </c>
      <c r="U63">
        <v>0</v>
      </c>
      <c r="W63">
        <v>6</v>
      </c>
      <c r="X63" t="s">
        <v>28</v>
      </c>
      <c r="Y63">
        <v>2.6328000000000001E-2</v>
      </c>
      <c r="Z63">
        <v>9.3409731954373701E-2</v>
      </c>
      <c r="AA63">
        <v>0.14074948800000001</v>
      </c>
      <c r="AB63">
        <v>0.49936842702808182</v>
      </c>
      <c r="AD63">
        <v>15</v>
      </c>
      <c r="AE63" t="s">
        <v>28</v>
      </c>
      <c r="AF63">
        <v>0.145703</v>
      </c>
      <c r="AG63">
        <v>0.15067528438469494</v>
      </c>
      <c r="AH63">
        <v>1.8948675150000001</v>
      </c>
      <c r="AI63">
        <v>1.9595320734229578</v>
      </c>
      <c r="AK63">
        <v>0</v>
      </c>
      <c r="AL63" t="s">
        <v>28</v>
      </c>
      <c r="AM63">
        <v>0</v>
      </c>
      <c r="AN63">
        <v>0</v>
      </c>
      <c r="AO63">
        <v>0</v>
      </c>
      <c r="AP63">
        <v>0</v>
      </c>
      <c r="AR63">
        <v>0</v>
      </c>
      <c r="AS63" t="s">
        <v>28</v>
      </c>
      <c r="AT63">
        <v>0</v>
      </c>
      <c r="AU63">
        <v>0</v>
      </c>
      <c r="AV63">
        <v>0</v>
      </c>
      <c r="AW63">
        <v>0</v>
      </c>
    </row>
    <row r="64" spans="2:49" x14ac:dyDescent="0.25">
      <c r="B64">
        <v>0</v>
      </c>
      <c r="C64" t="s">
        <v>122</v>
      </c>
      <c r="D64">
        <v>0</v>
      </c>
      <c r="E64">
        <v>0</v>
      </c>
      <c r="F64">
        <v>0</v>
      </c>
      <c r="G64">
        <v>0</v>
      </c>
      <c r="I64">
        <v>0</v>
      </c>
      <c r="J64" t="s">
        <v>122</v>
      </c>
      <c r="K64">
        <v>0</v>
      </c>
      <c r="L64">
        <v>0</v>
      </c>
      <c r="M64">
        <v>0</v>
      </c>
      <c r="N64">
        <v>0</v>
      </c>
      <c r="P64">
        <v>0</v>
      </c>
      <c r="Q64" t="s">
        <v>122</v>
      </c>
      <c r="R64">
        <v>0</v>
      </c>
      <c r="S64">
        <v>0</v>
      </c>
      <c r="T64">
        <v>0</v>
      </c>
      <c r="U64">
        <v>0</v>
      </c>
      <c r="W64">
        <v>2</v>
      </c>
      <c r="X64" t="s">
        <v>122</v>
      </c>
      <c r="Y64">
        <v>2.8400000000000002E-4</v>
      </c>
      <c r="Z64">
        <v>1.0076102960742226E-3</v>
      </c>
      <c r="AA64">
        <v>5.0608800000000002E-4</v>
      </c>
      <c r="AB64">
        <v>1.7955615476042647E-3</v>
      </c>
      <c r="AD64">
        <v>4</v>
      </c>
      <c r="AE64" t="s">
        <v>122</v>
      </c>
      <c r="AF64">
        <v>0.13539999999999999</v>
      </c>
      <c r="AG64">
        <v>0.14002068252326783</v>
      </c>
      <c r="AH64">
        <v>0.46956719999999996</v>
      </c>
      <c r="AI64">
        <v>0.48559172699069281</v>
      </c>
      <c r="AK64">
        <v>0</v>
      </c>
      <c r="AL64" t="s">
        <v>122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122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B65">
        <v>0</v>
      </c>
      <c r="C65" t="s">
        <v>120</v>
      </c>
      <c r="D65">
        <v>0</v>
      </c>
      <c r="E65">
        <v>0</v>
      </c>
      <c r="F65">
        <v>0</v>
      </c>
      <c r="G65">
        <v>0</v>
      </c>
      <c r="I65">
        <v>0</v>
      </c>
      <c r="J65" t="s">
        <v>120</v>
      </c>
      <c r="K65">
        <v>0</v>
      </c>
      <c r="L65">
        <v>0</v>
      </c>
      <c r="M65">
        <v>0</v>
      </c>
      <c r="N65">
        <v>0</v>
      </c>
      <c r="P65">
        <v>0</v>
      </c>
      <c r="Q65" t="s">
        <v>120</v>
      </c>
      <c r="R65">
        <v>0</v>
      </c>
      <c r="S65">
        <v>0</v>
      </c>
      <c r="T65">
        <v>0</v>
      </c>
      <c r="U65">
        <v>0</v>
      </c>
      <c r="W65">
        <v>0</v>
      </c>
      <c r="X65" t="s">
        <v>120</v>
      </c>
      <c r="Y65">
        <v>0</v>
      </c>
      <c r="Z65">
        <v>0</v>
      </c>
      <c r="AA65">
        <v>0</v>
      </c>
      <c r="AB65">
        <v>0</v>
      </c>
      <c r="AD65">
        <v>0</v>
      </c>
      <c r="AE65" t="s">
        <v>120</v>
      </c>
      <c r="AF65">
        <v>0</v>
      </c>
      <c r="AG65">
        <v>0</v>
      </c>
      <c r="AH65">
        <v>0</v>
      </c>
      <c r="AI65">
        <v>0</v>
      </c>
      <c r="AK65">
        <v>9</v>
      </c>
      <c r="AL65" t="s">
        <v>120</v>
      </c>
      <c r="AM65">
        <v>2.66021810756331E-3</v>
      </c>
      <c r="AN65">
        <v>7.0208799402230723E-2</v>
      </c>
      <c r="AO65">
        <v>2.2122373782496485E-2</v>
      </c>
      <c r="AP65">
        <v>0.58385637582895078</v>
      </c>
      <c r="AR65">
        <v>0</v>
      </c>
      <c r="AS65" t="s">
        <v>120</v>
      </c>
      <c r="AT65">
        <v>0</v>
      </c>
      <c r="AU65">
        <v>0</v>
      </c>
      <c r="AV65">
        <v>0</v>
      </c>
      <c r="AW65">
        <v>0</v>
      </c>
    </row>
    <row r="66" spans="1:49" x14ac:dyDescent="0.25">
      <c r="B66">
        <v>0</v>
      </c>
      <c r="C66" t="s">
        <v>123</v>
      </c>
      <c r="D66">
        <v>0</v>
      </c>
      <c r="E66">
        <v>0</v>
      </c>
      <c r="F66">
        <v>0</v>
      </c>
      <c r="G66">
        <v>0</v>
      </c>
      <c r="I66">
        <v>0</v>
      </c>
      <c r="J66" t="s">
        <v>123</v>
      </c>
      <c r="K66">
        <v>0</v>
      </c>
      <c r="L66">
        <v>0</v>
      </c>
      <c r="M66">
        <v>0</v>
      </c>
      <c r="N66">
        <v>0</v>
      </c>
      <c r="P66">
        <v>0</v>
      </c>
      <c r="Q66" t="s">
        <v>123</v>
      </c>
      <c r="R66">
        <v>0</v>
      </c>
      <c r="S66">
        <v>0</v>
      </c>
      <c r="T66">
        <v>0</v>
      </c>
      <c r="U66">
        <v>0</v>
      </c>
      <c r="W66">
        <v>1</v>
      </c>
      <c r="X66" t="s">
        <v>123</v>
      </c>
      <c r="Y66">
        <v>2.5799999999999998E-4</v>
      </c>
      <c r="Z66">
        <v>9.1536428305334292E-4</v>
      </c>
      <c r="AA66">
        <v>2.2987799999999998E-4</v>
      </c>
      <c r="AB66">
        <v>8.1558957620052851E-4</v>
      </c>
      <c r="AD66">
        <v>3</v>
      </c>
      <c r="AE66" t="s">
        <v>123</v>
      </c>
      <c r="AF66">
        <v>0.1135</v>
      </c>
      <c r="AG66">
        <v>0.11737331954498449</v>
      </c>
      <c r="AH66">
        <v>0.29521350000000002</v>
      </c>
      <c r="AI66">
        <v>0.30528800413650464</v>
      </c>
      <c r="AK66">
        <v>0</v>
      </c>
      <c r="AL66" t="s">
        <v>123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123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B67">
        <v>0</v>
      </c>
      <c r="C67" t="s">
        <v>121</v>
      </c>
      <c r="D67">
        <v>0</v>
      </c>
      <c r="E67">
        <v>0</v>
      </c>
      <c r="F67">
        <v>0</v>
      </c>
      <c r="G67">
        <v>0</v>
      </c>
      <c r="I67">
        <v>0</v>
      </c>
      <c r="J67" t="s">
        <v>121</v>
      </c>
      <c r="K67">
        <v>0</v>
      </c>
      <c r="L67">
        <v>0</v>
      </c>
      <c r="M67">
        <v>0</v>
      </c>
      <c r="N67">
        <v>0</v>
      </c>
      <c r="P67">
        <v>12</v>
      </c>
      <c r="Q67" t="s">
        <v>121</v>
      </c>
      <c r="R67">
        <v>158831.655722497</v>
      </c>
      <c r="S67">
        <v>0.50559674279951639</v>
      </c>
      <c r="T67">
        <v>1854518.412215875</v>
      </c>
      <c r="U67">
        <v>5.9033475689271535</v>
      </c>
      <c r="W67">
        <v>3</v>
      </c>
      <c r="X67" t="s">
        <v>121</v>
      </c>
      <c r="Y67">
        <v>3.1100000000000002E-4</v>
      </c>
      <c r="Z67">
        <v>1.1034042326728282E-3</v>
      </c>
      <c r="AA67">
        <v>8.3130300000000003E-4</v>
      </c>
      <c r="AB67">
        <v>2.9493995139344698E-3</v>
      </c>
      <c r="AD67">
        <v>2</v>
      </c>
      <c r="AE67" t="s">
        <v>121</v>
      </c>
      <c r="AF67">
        <v>0.11310000000000001</v>
      </c>
      <c r="AG67">
        <v>0.11695966907962772</v>
      </c>
      <c r="AH67">
        <v>0.1961154</v>
      </c>
      <c r="AI67">
        <v>0.20280806618407446</v>
      </c>
      <c r="AK67">
        <v>0</v>
      </c>
      <c r="AL67" t="s">
        <v>121</v>
      </c>
      <c r="AM67">
        <v>0</v>
      </c>
      <c r="AN67">
        <v>0</v>
      </c>
      <c r="AO67">
        <v>0</v>
      </c>
      <c r="AP67">
        <v>0</v>
      </c>
      <c r="AR67">
        <v>0</v>
      </c>
      <c r="AS67" t="s">
        <v>121</v>
      </c>
      <c r="AT67">
        <v>0</v>
      </c>
      <c r="AU67">
        <v>0</v>
      </c>
      <c r="AV67">
        <v>0</v>
      </c>
      <c r="AW67">
        <v>0</v>
      </c>
    </row>
    <row r="68" spans="1:49" x14ac:dyDescent="0.25">
      <c r="B68">
        <v>0</v>
      </c>
      <c r="D68">
        <v>0</v>
      </c>
      <c r="E68">
        <v>0</v>
      </c>
      <c r="F68">
        <v>0</v>
      </c>
      <c r="G68">
        <v>0</v>
      </c>
      <c r="I68">
        <v>0</v>
      </c>
      <c r="K68">
        <v>0</v>
      </c>
      <c r="L68">
        <v>0</v>
      </c>
      <c r="M68">
        <v>0</v>
      </c>
      <c r="N68">
        <v>0</v>
      </c>
      <c r="P68">
        <v>0</v>
      </c>
      <c r="R68">
        <v>0</v>
      </c>
      <c r="S68">
        <v>0</v>
      </c>
      <c r="T68">
        <v>0</v>
      </c>
      <c r="U68">
        <v>0</v>
      </c>
      <c r="W68">
        <v>0</v>
      </c>
      <c r="Y68">
        <v>0</v>
      </c>
      <c r="Z68">
        <v>0</v>
      </c>
      <c r="AA68">
        <v>0</v>
      </c>
      <c r="AB68">
        <v>0</v>
      </c>
      <c r="AD68">
        <v>0</v>
      </c>
      <c r="AF68">
        <v>0</v>
      </c>
      <c r="AG68">
        <v>0</v>
      </c>
      <c r="AH68">
        <v>0</v>
      </c>
      <c r="AI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T68">
        <v>0</v>
      </c>
      <c r="AU68">
        <v>0</v>
      </c>
      <c r="AV68">
        <v>0</v>
      </c>
      <c r="AW68">
        <v>0</v>
      </c>
    </row>
    <row r="69" spans="1:49" s="3" customFormat="1" x14ac:dyDescent="0.25"/>
    <row r="70" spans="1:49" x14ac:dyDescent="0.25">
      <c r="A70" s="5" t="s">
        <v>75</v>
      </c>
    </row>
    <row r="82" spans="2:25" x14ac:dyDescent="0.25">
      <c r="B82" t="s">
        <v>78</v>
      </c>
      <c r="C82" t="s">
        <v>66</v>
      </c>
      <c r="J82" t="s">
        <v>78</v>
      </c>
      <c r="K82" t="s">
        <v>43</v>
      </c>
      <c r="Q82" t="s">
        <v>78</v>
      </c>
      <c r="R82" t="s">
        <v>66</v>
      </c>
      <c r="X82" t="s">
        <v>78</v>
      </c>
      <c r="Y82" t="s">
        <v>43</v>
      </c>
    </row>
    <row r="83" spans="2:25" x14ac:dyDescent="0.25">
      <c r="B83" t="s">
        <v>71</v>
      </c>
      <c r="J83" t="s">
        <v>71</v>
      </c>
      <c r="Q83" t="s">
        <v>77</v>
      </c>
      <c r="X83" t="s">
        <v>77</v>
      </c>
    </row>
    <row r="84" spans="2:25" x14ac:dyDescent="0.25">
      <c r="B84" t="s">
        <v>79</v>
      </c>
      <c r="C84">
        <f>(F26*$C$4+M26*$J$4+T26*$Q$4+AA26*$X$4+AH26*$AE$4+AO26*$AL$4+AV26*$AS$4)/7</f>
        <v>5.2525380080778734E-2</v>
      </c>
      <c r="J84" t="s">
        <v>79</v>
      </c>
      <c r="K84">
        <f>(F26*$C$3+M26*$J$3+T26*$Q$3+AA26*$X$3+AH26*$AE$3+AO26*$AL$3+AV26*$AS$3)/7</f>
        <v>5.2547274213327812E-2</v>
      </c>
      <c r="Q84" t="s">
        <v>79</v>
      </c>
      <c r="R84">
        <f>(G26*$C$4+N26*$J$4+U26*$Q$4+AB26*$X$4+AI26*$AE$4+AP26*$AL$4+AW26*$AS$4)/7</f>
        <v>2.0497509361613422</v>
      </c>
      <c r="X84" t="s">
        <v>79</v>
      </c>
      <c r="Y84">
        <f>(G26*$C$3+N26*$J$3+U26*$Q$3+AB26*$X$3+AI26*$AE$3+AP26*$AL$3+AW26*$AS$3)/7</f>
        <v>2.050547733331666</v>
      </c>
    </row>
    <row r="85" spans="2:25" x14ac:dyDescent="0.25">
      <c r="B85" t="s">
        <v>80</v>
      </c>
      <c r="C85">
        <f t="shared" ref="C85:C125" si="21">(F27*$C$4+M27*$J$4+T27*$Q$4+AA27*$X$4+AH27*$AE$4+AO27*$AL$4+AV27*$AS$4)/7</f>
        <v>16061.285119649512</v>
      </c>
      <c r="J85" t="s">
        <v>80</v>
      </c>
      <c r="K85">
        <f t="shared" ref="K85:K125" si="22">(F27*$C$3+M27*$J$3+T27*$Q$3+AA27*$X$3+AH27*$AE$3+AO27*$AL$3+AV27*$AS$3)/7</f>
        <v>15929.229332437593</v>
      </c>
      <c r="Q85" t="s">
        <v>80</v>
      </c>
      <c r="R85">
        <f t="shared" ref="R85:R125" si="23">(G27*$C$4+N27*$J$4+U27*$Q$4+AB27*$X$4+AI27*$AE$4+AP27*$AL$4+AW27*$AS$4)/7</f>
        <v>5.1126668702975296E-2</v>
      </c>
      <c r="X85" t="s">
        <v>80</v>
      </c>
      <c r="Y85">
        <f t="shared" ref="Y85:Y125" si="24">(G27*$C$3+N27*$J$3+U27*$Q$3+AB27*$X$3+AI27*$AE$3+AP27*$AL$3+AW27*$AS$3)/7</f>
        <v>5.07063055481718E-2</v>
      </c>
    </row>
    <row r="86" spans="2:25" x14ac:dyDescent="0.25">
      <c r="B86" t="s">
        <v>81</v>
      </c>
      <c r="C86">
        <f t="shared" si="21"/>
        <v>185379.26641453197</v>
      </c>
      <c r="J86" t="s">
        <v>81</v>
      </c>
      <c r="K86">
        <f t="shared" si="22"/>
        <v>183855.07922921208</v>
      </c>
      <c r="Q86" t="s">
        <v>81</v>
      </c>
      <c r="R86">
        <f t="shared" si="23"/>
        <v>0.59010373502311586</v>
      </c>
      <c r="X86" t="s">
        <v>81</v>
      </c>
      <c r="Y86">
        <f t="shared" si="24"/>
        <v>0.58525190575262775</v>
      </c>
    </row>
    <row r="87" spans="2:25" x14ac:dyDescent="0.25">
      <c r="B87" t="s">
        <v>82</v>
      </c>
      <c r="C87">
        <f t="shared" si="21"/>
        <v>637311.41213122639</v>
      </c>
      <c r="J87" t="s">
        <v>82</v>
      </c>
      <c r="K87">
        <f t="shared" si="22"/>
        <v>632071.44163066137</v>
      </c>
      <c r="Q87" t="s">
        <v>82</v>
      </c>
      <c r="R87">
        <f t="shared" si="23"/>
        <v>2.028705</v>
      </c>
      <c r="X87" t="s">
        <v>82</v>
      </c>
      <c r="Y87">
        <f t="shared" si="24"/>
        <v>2.012025</v>
      </c>
    </row>
    <row r="88" spans="2:25" x14ac:dyDescent="0.25">
      <c r="B88" t="s">
        <v>83</v>
      </c>
      <c r="C88">
        <f t="shared" si="21"/>
        <v>23452.618376697537</v>
      </c>
      <c r="J88" t="s">
        <v>83</v>
      </c>
      <c r="K88">
        <f t="shared" si="22"/>
        <v>23259.791093024796</v>
      </c>
      <c r="Q88" t="s">
        <v>83</v>
      </c>
      <c r="R88">
        <f t="shared" si="23"/>
        <v>7.4654938320956155E-2</v>
      </c>
      <c r="X88" t="s">
        <v>83</v>
      </c>
      <c r="Y88">
        <f t="shared" si="24"/>
        <v>7.4041125878440583E-2</v>
      </c>
    </row>
    <row r="89" spans="2:25" x14ac:dyDescent="0.25">
      <c r="B89" t="s">
        <v>84</v>
      </c>
      <c r="C89">
        <f t="shared" si="21"/>
        <v>31205.238765933911</v>
      </c>
      <c r="J89" t="s">
        <v>84</v>
      </c>
      <c r="K89">
        <f t="shared" si="22"/>
        <v>30948.754289806548</v>
      </c>
      <c r="Q89" t="s">
        <v>84</v>
      </c>
      <c r="R89">
        <f t="shared" si="23"/>
        <v>2.103504708829111</v>
      </c>
      <c r="X89" t="s">
        <v>84</v>
      </c>
      <c r="Y89">
        <f t="shared" si="24"/>
        <v>2.1925159165582087</v>
      </c>
    </row>
    <row r="90" spans="2:25" x14ac:dyDescent="0.25">
      <c r="B90" t="s">
        <v>85</v>
      </c>
      <c r="C90">
        <f t="shared" si="21"/>
        <v>0.92940368670001106</v>
      </c>
      <c r="J90" t="s">
        <v>85</v>
      </c>
      <c r="K90">
        <f t="shared" si="22"/>
        <v>1.0252055316048605</v>
      </c>
      <c r="Q90" t="s">
        <v>85</v>
      </c>
      <c r="R90">
        <f t="shared" si="23"/>
        <v>3.7876620657132172</v>
      </c>
      <c r="X90" t="s">
        <v>85</v>
      </c>
      <c r="Y90">
        <f t="shared" si="24"/>
        <v>3.9122556068739063</v>
      </c>
    </row>
    <row r="91" spans="2:25" x14ac:dyDescent="0.25">
      <c r="B91" t="s">
        <v>86</v>
      </c>
      <c r="C91">
        <f t="shared" si="21"/>
        <v>1.3946315919587688E-3</v>
      </c>
      <c r="J91" t="s">
        <v>86</v>
      </c>
      <c r="K91">
        <f t="shared" si="22"/>
        <v>1.3960346418500752E-3</v>
      </c>
      <c r="Q91" t="s">
        <v>86</v>
      </c>
      <c r="R91">
        <f t="shared" si="23"/>
        <v>0.20514662542017822</v>
      </c>
      <c r="X91" t="s">
        <v>86</v>
      </c>
      <c r="Y91">
        <f t="shared" si="24"/>
        <v>0.20535301035520859</v>
      </c>
    </row>
    <row r="92" spans="2:25" x14ac:dyDescent="0.25">
      <c r="B92" t="s">
        <v>87</v>
      </c>
      <c r="C92">
        <f t="shared" si="21"/>
        <v>293349.95516413066</v>
      </c>
      <c r="J92" t="s">
        <v>87</v>
      </c>
      <c r="K92">
        <f t="shared" si="22"/>
        <v>290938.03364327754</v>
      </c>
      <c r="Q92" t="s">
        <v>87</v>
      </c>
      <c r="R92">
        <f t="shared" si="23"/>
        <v>0.93528984798079517</v>
      </c>
      <c r="X92" t="s">
        <v>87</v>
      </c>
      <c r="Y92">
        <f t="shared" si="24"/>
        <v>0.92764121122822008</v>
      </c>
    </row>
    <row r="93" spans="2:25" x14ac:dyDescent="0.25">
      <c r="B93" t="s">
        <v>88</v>
      </c>
      <c r="C93">
        <f t="shared" si="21"/>
        <v>82132.094837291879</v>
      </c>
      <c r="J93" t="s">
        <v>88</v>
      </c>
      <c r="K93">
        <f t="shared" si="22"/>
        <v>81456.805260006833</v>
      </c>
      <c r="Q93" t="s">
        <v>88</v>
      </c>
      <c r="R93">
        <f t="shared" si="23"/>
        <v>0.26144485770259474</v>
      </c>
      <c r="X93" t="s">
        <v>88</v>
      </c>
      <c r="Y93">
        <f t="shared" si="24"/>
        <v>0.25929525969476253</v>
      </c>
    </row>
    <row r="94" spans="2:25" x14ac:dyDescent="0.25">
      <c r="B94" t="s">
        <v>89</v>
      </c>
      <c r="C94">
        <f t="shared" si="21"/>
        <v>1.0186775299425002</v>
      </c>
      <c r="J94" t="s">
        <v>89</v>
      </c>
      <c r="K94">
        <f t="shared" si="22"/>
        <v>1.1246137236529978</v>
      </c>
      <c r="Q94" t="s">
        <v>89</v>
      </c>
      <c r="R94">
        <f t="shared" si="23"/>
        <v>3.4822876095611113</v>
      </c>
      <c r="X94" t="s">
        <v>89</v>
      </c>
      <c r="Y94">
        <f t="shared" si="24"/>
        <v>3.6188669278269296</v>
      </c>
    </row>
    <row r="95" spans="2:25" x14ac:dyDescent="0.25">
      <c r="B95" t="s">
        <v>90</v>
      </c>
      <c r="C95">
        <f t="shared" si="21"/>
        <v>1.2415756516208309E-2</v>
      </c>
      <c r="J95" t="s">
        <v>90</v>
      </c>
      <c r="K95">
        <f t="shared" si="22"/>
        <v>1.255655220942971E-2</v>
      </c>
      <c r="Q95" t="s">
        <v>90</v>
      </c>
      <c r="R95">
        <f t="shared" si="23"/>
        <v>0.39863849313131478</v>
      </c>
      <c r="X95" t="s">
        <v>90</v>
      </c>
      <c r="Y95">
        <f t="shared" si="24"/>
        <v>0.40235516279316302</v>
      </c>
    </row>
    <row r="96" spans="2:25" x14ac:dyDescent="0.25">
      <c r="B96" t="s">
        <v>91</v>
      </c>
      <c r="C96">
        <f t="shared" si="21"/>
        <v>4.3990687129574227E-2</v>
      </c>
      <c r="J96" t="s">
        <v>91</v>
      </c>
      <c r="K96">
        <f t="shared" si="22"/>
        <v>4.4045364286777015E-2</v>
      </c>
      <c r="Q96" t="s">
        <v>91</v>
      </c>
      <c r="R96">
        <f t="shared" si="23"/>
        <v>1.6693327072253275</v>
      </c>
      <c r="X96" t="s">
        <v>91</v>
      </c>
      <c r="Y96">
        <f t="shared" si="24"/>
        <v>1.6710756380668106</v>
      </c>
    </row>
    <row r="97" spans="2:25" x14ac:dyDescent="0.25">
      <c r="B97" t="s">
        <v>92</v>
      </c>
      <c r="C97">
        <f t="shared" si="21"/>
        <v>93416.612250692837</v>
      </c>
      <c r="J97" t="s">
        <v>92</v>
      </c>
      <c r="K97">
        <f t="shared" si="22"/>
        <v>92648.541490328367</v>
      </c>
      <c r="Q97" t="s">
        <v>92</v>
      </c>
      <c r="R97">
        <f t="shared" si="23"/>
        <v>0.34453179027059455</v>
      </c>
      <c r="X97" t="s">
        <v>92</v>
      </c>
      <c r="Y97">
        <f t="shared" si="24"/>
        <v>0.34300566297670482</v>
      </c>
    </row>
    <row r="98" spans="2:25" x14ac:dyDescent="0.25">
      <c r="B98" t="s">
        <v>93</v>
      </c>
      <c r="C98">
        <f t="shared" si="21"/>
        <v>141712.08238642343</v>
      </c>
      <c r="J98" t="s">
        <v>93</v>
      </c>
      <c r="K98">
        <f t="shared" si="22"/>
        <v>140547.05183504015</v>
      </c>
      <c r="Q98" t="s">
        <v>93</v>
      </c>
      <c r="R98">
        <f t="shared" si="23"/>
        <v>5.9699218269568348</v>
      </c>
      <c r="X98" t="s">
        <v>93</v>
      </c>
      <c r="Y98">
        <f t="shared" si="24"/>
        <v>6.102344907225695</v>
      </c>
    </row>
    <row r="99" spans="2:25" x14ac:dyDescent="0.25">
      <c r="B99" t="s">
        <v>94</v>
      </c>
      <c r="C99">
        <f t="shared" si="21"/>
        <v>40134.164126768701</v>
      </c>
      <c r="J99" t="s">
        <v>94</v>
      </c>
      <c r="K99">
        <f t="shared" si="22"/>
        <v>39804.181637820126</v>
      </c>
      <c r="Q99" t="s">
        <v>94</v>
      </c>
      <c r="R99">
        <f t="shared" si="23"/>
        <v>1.6252736717955774</v>
      </c>
      <c r="X99" t="s">
        <v>94</v>
      </c>
      <c r="Y99">
        <f t="shared" si="24"/>
        <v>1.6255104453523423</v>
      </c>
    </row>
    <row r="100" spans="2:25" x14ac:dyDescent="0.25">
      <c r="B100" t="s">
        <v>95</v>
      </c>
      <c r="C100">
        <f t="shared" si="21"/>
        <v>9865.1958272167103</v>
      </c>
      <c r="J100" t="s">
        <v>95</v>
      </c>
      <c r="K100">
        <f t="shared" si="22"/>
        <v>9784.0842479590192</v>
      </c>
      <c r="Q100" t="s">
        <v>95</v>
      </c>
      <c r="R100">
        <f t="shared" si="23"/>
        <v>3.1403128391701791E-2</v>
      </c>
      <c r="X100" t="s">
        <v>95</v>
      </c>
      <c r="Y100">
        <f t="shared" si="24"/>
        <v>3.1144932063712466E-2</v>
      </c>
    </row>
    <row r="101" spans="2:25" x14ac:dyDescent="0.25">
      <c r="B101" t="s">
        <v>96</v>
      </c>
      <c r="C101">
        <f t="shared" si="21"/>
        <v>8.614513156731363E-3</v>
      </c>
      <c r="J101" t="s">
        <v>96</v>
      </c>
      <c r="K101">
        <f t="shared" si="22"/>
        <v>8.6127679150059307E-3</v>
      </c>
      <c r="Q101" t="s">
        <v>96</v>
      </c>
      <c r="R101">
        <f t="shared" si="23"/>
        <v>0.35134413592469244</v>
      </c>
      <c r="X101" t="s">
        <v>96</v>
      </c>
      <c r="Y101">
        <f t="shared" si="24"/>
        <v>0.35127295599439973</v>
      </c>
    </row>
    <row r="102" spans="2:25" x14ac:dyDescent="0.25">
      <c r="B102" t="s">
        <v>97</v>
      </c>
      <c r="C102">
        <f t="shared" si="21"/>
        <v>3.3680646673077126E-3</v>
      </c>
      <c r="J102" t="s">
        <v>97</v>
      </c>
      <c r="K102">
        <f t="shared" si="22"/>
        <v>3.3714530623452457E-3</v>
      </c>
      <c r="Q102" t="s">
        <v>97</v>
      </c>
      <c r="R102">
        <f t="shared" si="23"/>
        <v>0.49543342104037169</v>
      </c>
      <c r="X102" t="s">
        <v>97</v>
      </c>
      <c r="Y102">
        <f t="shared" si="24"/>
        <v>0.49593184500520104</v>
      </c>
    </row>
    <row r="103" spans="2:25" x14ac:dyDescent="0.25">
      <c r="B103" t="s">
        <v>98</v>
      </c>
      <c r="C103">
        <f t="shared" si="21"/>
        <v>63174.400442455611</v>
      </c>
      <c r="J103" t="s">
        <v>98</v>
      </c>
      <c r="K103">
        <f t="shared" si="22"/>
        <v>62654.981201305352</v>
      </c>
      <c r="Q103" t="s">
        <v>98</v>
      </c>
      <c r="R103">
        <f t="shared" si="23"/>
        <v>0.47711664025866185</v>
      </c>
      <c r="X103" t="s">
        <v>98</v>
      </c>
      <c r="Y103">
        <f t="shared" si="24"/>
        <v>0.48084019370042302</v>
      </c>
    </row>
    <row r="104" spans="2:25" x14ac:dyDescent="0.25">
      <c r="B104" t="s">
        <v>99</v>
      </c>
      <c r="C104">
        <f t="shared" si="21"/>
        <v>4.7716991016414148E-3</v>
      </c>
      <c r="J104" t="s">
        <v>99</v>
      </c>
      <c r="K104">
        <f t="shared" si="22"/>
        <v>4.8646542789461174E-3</v>
      </c>
      <c r="Q104" t="s">
        <v>99</v>
      </c>
      <c r="R104">
        <f t="shared" si="23"/>
        <v>0.12593526225630114</v>
      </c>
      <c r="X104" t="s">
        <v>99</v>
      </c>
      <c r="Y104">
        <f t="shared" si="24"/>
        <v>0.12838854658596935</v>
      </c>
    </row>
    <row r="105" spans="2:25" x14ac:dyDescent="0.25">
      <c r="B105" t="s">
        <v>100</v>
      </c>
      <c r="C105">
        <f t="shared" si="21"/>
        <v>1.6319103221297111E-2</v>
      </c>
      <c r="J105" t="s">
        <v>100</v>
      </c>
      <c r="K105">
        <f t="shared" si="22"/>
        <v>1.632346378516332E-2</v>
      </c>
      <c r="Q105" t="s">
        <v>100</v>
      </c>
      <c r="R105">
        <f t="shared" si="23"/>
        <v>0.6437790982884799</v>
      </c>
      <c r="X105" t="s">
        <v>100</v>
      </c>
      <c r="Y105">
        <f t="shared" si="24"/>
        <v>0.64393428563297761</v>
      </c>
    </row>
    <row r="106" spans="2:25" x14ac:dyDescent="0.25">
      <c r="B106" t="s">
        <v>101</v>
      </c>
      <c r="C106">
        <f t="shared" si="21"/>
        <v>4378.4014502744631</v>
      </c>
      <c r="J106" t="s">
        <v>101</v>
      </c>
      <c r="K106">
        <f t="shared" si="22"/>
        <v>4342.4022605496993</v>
      </c>
      <c r="Q106" t="s">
        <v>101</v>
      </c>
      <c r="R106">
        <f t="shared" si="23"/>
        <v>1.3937432697894473E-2</v>
      </c>
      <c r="X106" t="s">
        <v>101</v>
      </c>
      <c r="Y106">
        <f t="shared" si="24"/>
        <v>1.3822839212197497E-2</v>
      </c>
    </row>
    <row r="107" spans="2:25" x14ac:dyDescent="0.25">
      <c r="B107" t="s">
        <v>102</v>
      </c>
      <c r="C107">
        <f t="shared" si="21"/>
        <v>0.1815244408109154</v>
      </c>
      <c r="J107" t="s">
        <v>102</v>
      </c>
      <c r="K107">
        <f t="shared" si="22"/>
        <v>0.20112316198629926</v>
      </c>
      <c r="Q107" t="s">
        <v>102</v>
      </c>
      <c r="R107">
        <f t="shared" si="23"/>
        <v>0.49014608813830191</v>
      </c>
      <c r="X107" t="s">
        <v>102</v>
      </c>
      <c r="Y107">
        <f t="shared" si="24"/>
        <v>0.51134246079482126</v>
      </c>
    </row>
    <row r="108" spans="2:25" x14ac:dyDescent="0.25">
      <c r="B108" t="s">
        <v>103</v>
      </c>
      <c r="C108">
        <f t="shared" si="21"/>
        <v>0.16711460142503293</v>
      </c>
      <c r="J108" t="s">
        <v>103</v>
      </c>
      <c r="K108">
        <f t="shared" si="22"/>
        <v>0.18379244559325042</v>
      </c>
      <c r="Q108" t="s">
        <v>103</v>
      </c>
      <c r="R108">
        <f t="shared" si="23"/>
        <v>1.2353229084994835</v>
      </c>
      <c r="X108" t="s">
        <v>103</v>
      </c>
      <c r="Y108">
        <f t="shared" si="24"/>
        <v>1.2621496128406282</v>
      </c>
    </row>
    <row r="109" spans="2:25" x14ac:dyDescent="0.25">
      <c r="B109" t="s">
        <v>104</v>
      </c>
      <c r="C109">
        <f t="shared" si="21"/>
        <v>2.5057380784251997E-2</v>
      </c>
      <c r="J109" t="s">
        <v>104</v>
      </c>
      <c r="K109">
        <f t="shared" si="22"/>
        <v>2.5545511578750409E-2</v>
      </c>
      <c r="Q109" t="s">
        <v>104</v>
      </c>
      <c r="R109">
        <f t="shared" si="23"/>
        <v>0.66131743710228508</v>
      </c>
      <c r="X109" t="s">
        <v>104</v>
      </c>
      <c r="Y109">
        <f t="shared" si="24"/>
        <v>0.67420024431856318</v>
      </c>
    </row>
    <row r="110" spans="2:25" x14ac:dyDescent="0.25">
      <c r="B110" t="s">
        <v>105</v>
      </c>
      <c r="C110">
        <f t="shared" si="21"/>
        <v>0.64914705296599517</v>
      </c>
      <c r="J110" t="s">
        <v>105</v>
      </c>
      <c r="K110">
        <f t="shared" si="22"/>
        <v>0.71205781653638489</v>
      </c>
      <c r="Q110" t="s">
        <v>105</v>
      </c>
      <c r="R110">
        <f t="shared" si="23"/>
        <v>3.3876922097827027</v>
      </c>
      <c r="X110" t="s">
        <v>105</v>
      </c>
      <c r="Y110">
        <f t="shared" si="24"/>
        <v>3.4824700014082146</v>
      </c>
    </row>
    <row r="111" spans="2:25" x14ac:dyDescent="0.25">
      <c r="B111" t="s">
        <v>106</v>
      </c>
      <c r="C111">
        <f t="shared" si="21"/>
        <v>0.66288939208931397</v>
      </c>
      <c r="J111" t="s">
        <v>106</v>
      </c>
      <c r="K111">
        <f t="shared" si="22"/>
        <v>0.72089910503675225</v>
      </c>
      <c r="Q111" t="s">
        <v>106</v>
      </c>
      <c r="R111">
        <f t="shared" si="23"/>
        <v>3.5529045726436808</v>
      </c>
      <c r="X111" t="s">
        <v>106</v>
      </c>
      <c r="Y111">
        <f t="shared" si="24"/>
        <v>3.7179412435713504</v>
      </c>
    </row>
    <row r="112" spans="2:25" x14ac:dyDescent="0.25">
      <c r="B112" t="s">
        <v>107</v>
      </c>
      <c r="C112">
        <f t="shared" si="21"/>
        <v>0.16063305592675844</v>
      </c>
      <c r="J112" t="s">
        <v>107</v>
      </c>
      <c r="K112">
        <f t="shared" si="22"/>
        <v>0.17235927834601181</v>
      </c>
      <c r="Q112" t="s">
        <v>107</v>
      </c>
      <c r="R112">
        <f t="shared" si="23"/>
        <v>2.5846042678381913</v>
      </c>
      <c r="X112" t="s">
        <v>107</v>
      </c>
      <c r="Y112">
        <f t="shared" si="24"/>
        <v>2.6060318092272192</v>
      </c>
    </row>
    <row r="113" spans="2:25" x14ac:dyDescent="0.25">
      <c r="B113" t="s">
        <v>108</v>
      </c>
      <c r="C113">
        <f t="shared" si="21"/>
        <v>4.8725142213113512E-2</v>
      </c>
      <c r="J113" t="s">
        <v>108</v>
      </c>
      <c r="K113">
        <f t="shared" si="22"/>
        <v>4.8718581165870072E-2</v>
      </c>
      <c r="Q113" t="s">
        <v>108</v>
      </c>
      <c r="R113">
        <f t="shared" si="23"/>
        <v>2.2784420853444791</v>
      </c>
      <c r="X113" t="s">
        <v>108</v>
      </c>
      <c r="Y113">
        <f t="shared" si="24"/>
        <v>2.2784674300109176</v>
      </c>
    </row>
    <row r="114" spans="2:25" x14ac:dyDescent="0.25">
      <c r="B114" t="s">
        <v>109</v>
      </c>
      <c r="C114">
        <f t="shared" si="21"/>
        <v>0.1079756588662009</v>
      </c>
      <c r="J114" t="s">
        <v>109</v>
      </c>
      <c r="K114">
        <f t="shared" si="22"/>
        <v>0.1194454044886037</v>
      </c>
      <c r="Q114" t="s">
        <v>109</v>
      </c>
      <c r="R114">
        <f t="shared" si="23"/>
        <v>0.2127484519390857</v>
      </c>
      <c r="X114" t="s">
        <v>109</v>
      </c>
      <c r="Y114">
        <f t="shared" si="24"/>
        <v>0.22660664892899218</v>
      </c>
    </row>
    <row r="115" spans="2:25" x14ac:dyDescent="0.25">
      <c r="B115" t="s">
        <v>110</v>
      </c>
      <c r="C115">
        <f t="shared" si="21"/>
        <v>1.1453689853618814E-3</v>
      </c>
      <c r="J115" t="s">
        <v>110</v>
      </c>
      <c r="K115">
        <f t="shared" si="22"/>
        <v>1.1604304861167565E-3</v>
      </c>
      <c r="Q115" t="s">
        <v>110</v>
      </c>
      <c r="R115">
        <f t="shared" si="23"/>
        <v>7.7603219744190127E-2</v>
      </c>
      <c r="X115" t="s">
        <v>110</v>
      </c>
      <c r="Y115">
        <f t="shared" si="24"/>
        <v>7.8048385166625628E-2</v>
      </c>
    </row>
    <row r="116" spans="2:25" x14ac:dyDescent="0.25">
      <c r="B116" t="s">
        <v>111</v>
      </c>
      <c r="C116">
        <f t="shared" si="21"/>
        <v>511767.30911037559</v>
      </c>
      <c r="J116" t="s">
        <v>111</v>
      </c>
      <c r="K116">
        <f t="shared" si="22"/>
        <v>507559.56145068078</v>
      </c>
      <c r="Q116" t="s">
        <v>111</v>
      </c>
      <c r="R116">
        <f t="shared" si="23"/>
        <v>1.6290699947720175</v>
      </c>
      <c r="X116" t="s">
        <v>111</v>
      </c>
      <c r="Y116">
        <f t="shared" si="24"/>
        <v>1.6156757913206548</v>
      </c>
    </row>
    <row r="117" spans="2:25" x14ac:dyDescent="0.25">
      <c r="B117" t="s">
        <v>113</v>
      </c>
      <c r="C117">
        <f t="shared" si="21"/>
        <v>4.9529734246287881E-3</v>
      </c>
      <c r="J117" t="s">
        <v>113</v>
      </c>
      <c r="K117">
        <f t="shared" si="22"/>
        <v>4.9569488359347486E-3</v>
      </c>
      <c r="Q117" t="s">
        <v>113</v>
      </c>
      <c r="R117">
        <f t="shared" si="23"/>
        <v>0.18785194436255032</v>
      </c>
      <c r="X117" t="s">
        <v>113</v>
      </c>
      <c r="Y117">
        <f t="shared" si="24"/>
        <v>0.18799936712993709</v>
      </c>
    </row>
    <row r="118" spans="2:25" x14ac:dyDescent="0.25">
      <c r="B118" t="s">
        <v>114</v>
      </c>
      <c r="C118">
        <f t="shared" si="21"/>
        <v>0.30157314153018938</v>
      </c>
      <c r="J118" t="s">
        <v>114</v>
      </c>
      <c r="K118">
        <f t="shared" si="22"/>
        <v>0.33256846944107726</v>
      </c>
      <c r="Q118" t="s">
        <v>114</v>
      </c>
      <c r="R118">
        <f t="shared" si="23"/>
        <v>0.70911543410637556</v>
      </c>
      <c r="X118" t="s">
        <v>114</v>
      </c>
      <c r="Y118">
        <f t="shared" si="24"/>
        <v>0.75758137530354419</v>
      </c>
    </row>
    <row r="119" spans="2:25" x14ac:dyDescent="0.25">
      <c r="B119" t="s">
        <v>117</v>
      </c>
      <c r="C119">
        <f t="shared" si="21"/>
        <v>1.5038856625687488E-2</v>
      </c>
      <c r="J119" t="s">
        <v>117</v>
      </c>
      <c r="K119">
        <f t="shared" si="22"/>
        <v>1.5046469674227464E-2</v>
      </c>
      <c r="Q119" t="s">
        <v>117</v>
      </c>
      <c r="R119">
        <f t="shared" si="23"/>
        <v>0.58305408833891315</v>
      </c>
      <c r="X119" t="s">
        <v>117</v>
      </c>
      <c r="Y119">
        <f t="shared" si="24"/>
        <v>0.58333308260581695</v>
      </c>
    </row>
    <row r="120" spans="2:25" x14ac:dyDescent="0.25">
      <c r="B120" t="s">
        <v>118</v>
      </c>
      <c r="C120">
        <f t="shared" si="21"/>
        <v>3.0970937131225757E-3</v>
      </c>
      <c r="J120" t="s">
        <v>118</v>
      </c>
      <c r="K120">
        <f t="shared" si="22"/>
        <v>3.1111740792934004E-3</v>
      </c>
      <c r="Q120" t="s">
        <v>118</v>
      </c>
      <c r="R120">
        <f t="shared" si="23"/>
        <v>0.10898106965765909</v>
      </c>
      <c r="X120" t="s">
        <v>118</v>
      </c>
      <c r="Y120">
        <f t="shared" si="24"/>
        <v>0.10938099868310629</v>
      </c>
    </row>
    <row r="121" spans="2:25" x14ac:dyDescent="0.25">
      <c r="B121" t="s">
        <v>28</v>
      </c>
      <c r="C121">
        <f t="shared" si="21"/>
        <v>0.26656593706049719</v>
      </c>
      <c r="J121" t="s">
        <v>28</v>
      </c>
      <c r="K121">
        <f t="shared" si="22"/>
        <v>0.29384474956422046</v>
      </c>
      <c r="Q121" t="s">
        <v>28</v>
      </c>
      <c r="R121">
        <f t="shared" si="23"/>
        <v>0.8262382247280089</v>
      </c>
      <c r="X121" t="s">
        <v>28</v>
      </c>
      <c r="Y121">
        <f t="shared" si="24"/>
        <v>0.85886544020926203</v>
      </c>
    </row>
    <row r="122" spans="2:25" x14ac:dyDescent="0.25">
      <c r="B122" t="s">
        <v>122</v>
      </c>
      <c r="C122">
        <f t="shared" si="21"/>
        <v>5.822366954399999E-2</v>
      </c>
      <c r="J122" t="s">
        <v>122</v>
      </c>
      <c r="K122">
        <f t="shared" si="22"/>
        <v>6.4601934226285712E-2</v>
      </c>
      <c r="Q122" t="s">
        <v>122</v>
      </c>
      <c r="R122">
        <f t="shared" si="23"/>
        <v>6.0372553234263722E-2</v>
      </c>
      <c r="X122" t="s">
        <v>122</v>
      </c>
      <c r="Y122">
        <f t="shared" si="24"/>
        <v>6.6982477849018202E-2</v>
      </c>
    </row>
    <row r="123" spans="2:25" x14ac:dyDescent="0.25">
      <c r="B123" t="s">
        <v>120</v>
      </c>
      <c r="C123">
        <f t="shared" si="21"/>
        <v>2.9201533392895361E-3</v>
      </c>
      <c r="J123" t="s">
        <v>120</v>
      </c>
      <c r="K123">
        <f t="shared" si="22"/>
        <v>2.9770394433016696E-3</v>
      </c>
      <c r="Q123" t="s">
        <v>120</v>
      </c>
      <c r="R123">
        <f t="shared" si="23"/>
        <v>7.7069041609421504E-2</v>
      </c>
      <c r="X123" t="s">
        <v>120</v>
      </c>
      <c r="Y123">
        <f t="shared" si="24"/>
        <v>7.8570386575838799E-2</v>
      </c>
    </row>
    <row r="124" spans="2:25" x14ac:dyDescent="0.25">
      <c r="B124" t="s">
        <v>123</v>
      </c>
      <c r="C124">
        <f t="shared" si="21"/>
        <v>3.6593560828285708E-2</v>
      </c>
      <c r="J124" t="s">
        <v>123</v>
      </c>
      <c r="K124">
        <f t="shared" si="22"/>
        <v>4.0602558414857146E-2</v>
      </c>
      <c r="Q124" t="s">
        <v>123</v>
      </c>
      <c r="R124">
        <f t="shared" si="23"/>
        <v>3.791591284267775E-2</v>
      </c>
      <c r="X124" t="s">
        <v>123</v>
      </c>
      <c r="Y124">
        <f t="shared" si="24"/>
        <v>4.2068078669868503E-2</v>
      </c>
    </row>
    <row r="125" spans="2:25" x14ac:dyDescent="0.25">
      <c r="B125" t="s">
        <v>121</v>
      </c>
      <c r="C125">
        <f t="shared" si="21"/>
        <v>257778.08369411275</v>
      </c>
      <c r="J125" t="s">
        <v>121</v>
      </c>
      <c r="K125">
        <f t="shared" si="22"/>
        <v>255658.63675086224</v>
      </c>
      <c r="Q125" t="s">
        <v>121</v>
      </c>
      <c r="R125">
        <f t="shared" si="23"/>
        <v>0.84605995613066132</v>
      </c>
      <c r="X125" t="s">
        <v>121</v>
      </c>
      <c r="Y125">
        <f t="shared" si="24"/>
        <v>0.8420981117733245</v>
      </c>
    </row>
    <row r="127" spans="2:25" s="3" customFormat="1" x14ac:dyDescent="0.25">
      <c r="K127" s="4"/>
    </row>
    <row r="128" spans="2:25" x14ac:dyDescent="0.25">
      <c r="K128" s="1"/>
    </row>
    <row r="129" spans="2:25" x14ac:dyDescent="0.25">
      <c r="K129" s="1"/>
    </row>
    <row r="130" spans="2:25" x14ac:dyDescent="0.25">
      <c r="B130" t="s">
        <v>78</v>
      </c>
      <c r="C130" t="s">
        <v>66</v>
      </c>
      <c r="J130" t="s">
        <v>78</v>
      </c>
      <c r="K130" t="s">
        <v>43</v>
      </c>
      <c r="Q130" t="s">
        <v>78</v>
      </c>
      <c r="R130" t="s">
        <v>66</v>
      </c>
      <c r="X130" t="s">
        <v>78</v>
      </c>
      <c r="Y130" t="s">
        <v>43</v>
      </c>
    </row>
    <row r="131" spans="2:25" x14ac:dyDescent="0.25">
      <c r="B131" t="s">
        <v>71</v>
      </c>
      <c r="J131" t="s">
        <v>71</v>
      </c>
      <c r="Q131" t="s">
        <v>77</v>
      </c>
      <c r="X131" t="s">
        <v>77</v>
      </c>
    </row>
    <row r="133" spans="2:25" x14ac:dyDescent="0.25">
      <c r="B133" t="s">
        <v>82</v>
      </c>
      <c r="C133">
        <v>637311.41213122639</v>
      </c>
      <c r="J133" t="s">
        <v>82</v>
      </c>
      <c r="K133">
        <v>632071.44163066137</v>
      </c>
      <c r="Q133" t="s">
        <v>93</v>
      </c>
      <c r="R133">
        <v>5.9699218269568348</v>
      </c>
      <c r="X133" t="s">
        <v>93</v>
      </c>
      <c r="Y133">
        <v>6.102344907225695</v>
      </c>
    </row>
    <row r="134" spans="2:25" x14ac:dyDescent="0.25">
      <c r="B134" t="s">
        <v>111</v>
      </c>
      <c r="C134">
        <v>511767.30911037559</v>
      </c>
      <c r="J134" t="s">
        <v>111</v>
      </c>
      <c r="K134">
        <v>507559.56145068078</v>
      </c>
      <c r="Q134" t="s">
        <v>85</v>
      </c>
      <c r="R134">
        <v>3.7876620657132172</v>
      </c>
      <c r="X134" t="s">
        <v>85</v>
      </c>
      <c r="Y134">
        <v>3.9122556068739063</v>
      </c>
    </row>
    <row r="135" spans="2:25" x14ac:dyDescent="0.25">
      <c r="B135" t="s">
        <v>87</v>
      </c>
      <c r="C135">
        <v>293349.95516413066</v>
      </c>
      <c r="J135" t="s">
        <v>87</v>
      </c>
      <c r="K135">
        <v>290938.03364327754</v>
      </c>
      <c r="Q135" t="s">
        <v>106</v>
      </c>
      <c r="R135">
        <v>3.5529045726436808</v>
      </c>
      <c r="X135" t="s">
        <v>106</v>
      </c>
      <c r="Y135">
        <v>3.7179412435713504</v>
      </c>
    </row>
    <row r="136" spans="2:25" x14ac:dyDescent="0.25">
      <c r="B136" t="s">
        <v>121</v>
      </c>
      <c r="C136">
        <v>257778.08369411275</v>
      </c>
      <c r="J136" t="s">
        <v>121</v>
      </c>
      <c r="K136">
        <v>255658.63675086224</v>
      </c>
      <c r="Q136" t="s">
        <v>89</v>
      </c>
      <c r="R136">
        <v>3.4822876095611113</v>
      </c>
      <c r="X136" t="s">
        <v>89</v>
      </c>
      <c r="Y136">
        <v>3.6188669278269296</v>
      </c>
    </row>
    <row r="137" spans="2:25" x14ac:dyDescent="0.25">
      <c r="B137" t="s">
        <v>81</v>
      </c>
      <c r="C137">
        <v>185379.26641453197</v>
      </c>
      <c r="J137" t="s">
        <v>81</v>
      </c>
      <c r="K137">
        <v>183855.07922921208</v>
      </c>
      <c r="Q137" t="s">
        <v>105</v>
      </c>
      <c r="R137">
        <v>3.3876922097827027</v>
      </c>
      <c r="X137" t="s">
        <v>105</v>
      </c>
      <c r="Y137">
        <v>3.4824700014082146</v>
      </c>
    </row>
    <row r="138" spans="2:25" x14ac:dyDescent="0.25">
      <c r="B138" t="s">
        <v>93</v>
      </c>
      <c r="C138">
        <v>141712.08238642343</v>
      </c>
      <c r="J138" t="s">
        <v>93</v>
      </c>
      <c r="K138">
        <v>140547.05183504015</v>
      </c>
      <c r="Q138" t="s">
        <v>107</v>
      </c>
      <c r="R138">
        <v>2.5846042678381913</v>
      </c>
      <c r="X138" t="s">
        <v>107</v>
      </c>
      <c r="Y138">
        <v>2.6060318092272192</v>
      </c>
    </row>
    <row r="139" spans="2:25" x14ac:dyDescent="0.25">
      <c r="B139" t="s">
        <v>92</v>
      </c>
      <c r="C139">
        <v>93416.612250692837</v>
      </c>
      <c r="J139" t="s">
        <v>92</v>
      </c>
      <c r="K139">
        <v>92648.541490328367</v>
      </c>
      <c r="Q139" t="s">
        <v>108</v>
      </c>
      <c r="R139">
        <v>2.2784420853444791</v>
      </c>
      <c r="X139" t="s">
        <v>108</v>
      </c>
      <c r="Y139">
        <v>2.2784674300109176</v>
      </c>
    </row>
    <row r="140" spans="2:25" x14ac:dyDescent="0.25">
      <c r="B140" t="s">
        <v>88</v>
      </c>
      <c r="C140">
        <v>82132.094837291879</v>
      </c>
      <c r="J140" t="s">
        <v>88</v>
      </c>
      <c r="K140">
        <v>81456.805260006833</v>
      </c>
      <c r="Q140" t="s">
        <v>84</v>
      </c>
      <c r="R140">
        <v>2.103504708829111</v>
      </c>
      <c r="X140" t="s">
        <v>84</v>
      </c>
      <c r="Y140">
        <v>2.1925159165582087</v>
      </c>
    </row>
    <row r="141" spans="2:25" x14ac:dyDescent="0.25">
      <c r="B141" t="s">
        <v>98</v>
      </c>
      <c r="C141">
        <v>63174.400442455611</v>
      </c>
      <c r="J141" t="s">
        <v>98</v>
      </c>
      <c r="K141">
        <v>62654.981201305352</v>
      </c>
      <c r="Q141" t="s">
        <v>79</v>
      </c>
      <c r="R141">
        <v>2.0497509361613422</v>
      </c>
      <c r="X141" t="s">
        <v>79</v>
      </c>
      <c r="Y141">
        <v>2.050547733331666</v>
      </c>
    </row>
    <row r="142" spans="2:25" x14ac:dyDescent="0.25">
      <c r="B142" t="s">
        <v>94</v>
      </c>
      <c r="C142">
        <v>40134.164126768701</v>
      </c>
      <c r="J142" t="s">
        <v>94</v>
      </c>
      <c r="K142">
        <v>39804.181637820126</v>
      </c>
      <c r="Q142" t="s">
        <v>82</v>
      </c>
      <c r="R142">
        <v>2.028705</v>
      </c>
      <c r="X142" t="s">
        <v>82</v>
      </c>
      <c r="Y142">
        <v>2.012025</v>
      </c>
    </row>
    <row r="143" spans="2:25" x14ac:dyDescent="0.25">
      <c r="B143" t="s">
        <v>84</v>
      </c>
      <c r="C143">
        <v>31205.238765933911</v>
      </c>
      <c r="J143" t="s">
        <v>84</v>
      </c>
      <c r="K143">
        <v>30948.754289806548</v>
      </c>
      <c r="Q143" t="s">
        <v>91</v>
      </c>
      <c r="R143">
        <v>1.6693327072253275</v>
      </c>
      <c r="X143" t="s">
        <v>91</v>
      </c>
      <c r="Y143">
        <v>1.6710756380668106</v>
      </c>
    </row>
    <row r="144" spans="2:25" x14ac:dyDescent="0.25">
      <c r="B144" t="s">
        <v>83</v>
      </c>
      <c r="C144">
        <v>23452.618376697537</v>
      </c>
      <c r="J144" t="s">
        <v>83</v>
      </c>
      <c r="K144">
        <v>23259.791093024796</v>
      </c>
      <c r="Q144" t="s">
        <v>111</v>
      </c>
      <c r="R144">
        <v>1.6290699947720175</v>
      </c>
      <c r="X144" t="s">
        <v>94</v>
      </c>
      <c r="Y144">
        <v>1.6255104453523423</v>
      </c>
    </row>
    <row r="145" spans="2:25" x14ac:dyDescent="0.25">
      <c r="B145" t="s">
        <v>80</v>
      </c>
      <c r="C145">
        <v>16061.285119649512</v>
      </c>
      <c r="J145" t="s">
        <v>80</v>
      </c>
      <c r="K145">
        <v>15929.229332437593</v>
      </c>
      <c r="Q145" t="s">
        <v>94</v>
      </c>
      <c r="R145">
        <v>1.6252736717955774</v>
      </c>
      <c r="X145" t="s">
        <v>111</v>
      </c>
      <c r="Y145">
        <v>1.6156757913206548</v>
      </c>
    </row>
    <row r="146" spans="2:25" x14ac:dyDescent="0.25">
      <c r="B146" t="s">
        <v>95</v>
      </c>
      <c r="C146">
        <v>9865.1958272167103</v>
      </c>
      <c r="J146" t="s">
        <v>95</v>
      </c>
      <c r="K146">
        <v>9784.0842479590192</v>
      </c>
      <c r="Q146" t="s">
        <v>103</v>
      </c>
      <c r="R146">
        <v>1.2353229084994835</v>
      </c>
      <c r="X146" t="s">
        <v>103</v>
      </c>
      <c r="Y146">
        <v>1.2621496128406282</v>
      </c>
    </row>
    <row r="147" spans="2:25" x14ac:dyDescent="0.25">
      <c r="B147" t="s">
        <v>101</v>
      </c>
      <c r="C147">
        <v>4378.4014502744631</v>
      </c>
      <c r="J147" t="s">
        <v>101</v>
      </c>
      <c r="K147">
        <v>4342.4022605496993</v>
      </c>
      <c r="Q147" t="s">
        <v>87</v>
      </c>
      <c r="R147">
        <v>0.93528984798079517</v>
      </c>
      <c r="X147" t="s">
        <v>87</v>
      </c>
      <c r="Y147">
        <v>0.92764121122822008</v>
      </c>
    </row>
    <row r="148" spans="2:25" x14ac:dyDescent="0.25">
      <c r="B148" t="s">
        <v>89</v>
      </c>
      <c r="C148">
        <v>1.0186775299425002</v>
      </c>
      <c r="J148" t="s">
        <v>89</v>
      </c>
      <c r="K148">
        <v>1.1246137236529978</v>
      </c>
      <c r="Q148" t="s">
        <v>121</v>
      </c>
      <c r="R148">
        <v>0.84605995613066132</v>
      </c>
      <c r="X148" t="s">
        <v>28</v>
      </c>
      <c r="Y148">
        <v>0.85886544020926203</v>
      </c>
    </row>
    <row r="149" spans="2:25" x14ac:dyDescent="0.25">
      <c r="B149" t="s">
        <v>85</v>
      </c>
      <c r="C149">
        <v>0.92940368670001106</v>
      </c>
      <c r="J149" t="s">
        <v>85</v>
      </c>
      <c r="K149">
        <v>1.0252055316048605</v>
      </c>
      <c r="Q149" t="s">
        <v>28</v>
      </c>
      <c r="R149">
        <v>0.8262382247280089</v>
      </c>
      <c r="X149" t="s">
        <v>121</v>
      </c>
      <c r="Y149">
        <v>0.8420981117733245</v>
      </c>
    </row>
    <row r="150" spans="2:25" x14ac:dyDescent="0.25">
      <c r="B150" t="s">
        <v>106</v>
      </c>
      <c r="C150">
        <v>0.66288939208931397</v>
      </c>
      <c r="J150" t="s">
        <v>106</v>
      </c>
      <c r="K150">
        <v>0.72089910503675225</v>
      </c>
      <c r="Q150" t="s">
        <v>114</v>
      </c>
      <c r="R150">
        <v>0.70911543410637556</v>
      </c>
      <c r="X150" t="s">
        <v>114</v>
      </c>
      <c r="Y150">
        <v>0.75758137530354419</v>
      </c>
    </row>
    <row r="151" spans="2:25" x14ac:dyDescent="0.25">
      <c r="B151" t="s">
        <v>105</v>
      </c>
      <c r="C151">
        <v>0.64914705296599517</v>
      </c>
      <c r="J151" t="s">
        <v>105</v>
      </c>
      <c r="K151">
        <v>0.71205781653638489</v>
      </c>
      <c r="Q151" t="s">
        <v>104</v>
      </c>
      <c r="R151">
        <v>0.66131743710228508</v>
      </c>
      <c r="X151" t="s">
        <v>104</v>
      </c>
      <c r="Y151">
        <v>0.67420024431856318</v>
      </c>
    </row>
    <row r="152" spans="2:25" x14ac:dyDescent="0.25">
      <c r="B152" t="s">
        <v>114</v>
      </c>
      <c r="C152">
        <v>0.30157314153018938</v>
      </c>
      <c r="J152" t="s">
        <v>114</v>
      </c>
      <c r="K152">
        <v>0.33256846944107726</v>
      </c>
      <c r="Q152" t="s">
        <v>100</v>
      </c>
      <c r="R152">
        <v>0.6437790982884799</v>
      </c>
      <c r="X152" t="s">
        <v>100</v>
      </c>
      <c r="Y152">
        <v>0.64393428563297761</v>
      </c>
    </row>
    <row r="153" spans="2:25" x14ac:dyDescent="0.25">
      <c r="B153" t="s">
        <v>28</v>
      </c>
      <c r="C153">
        <v>0.26656593706049719</v>
      </c>
      <c r="J153" t="s">
        <v>28</v>
      </c>
      <c r="K153">
        <v>0.29384474956422046</v>
      </c>
      <c r="Q153" t="s">
        <v>81</v>
      </c>
      <c r="R153">
        <v>0.59010373502311586</v>
      </c>
      <c r="X153" t="s">
        <v>81</v>
      </c>
      <c r="Y153">
        <v>0.58525190575262775</v>
      </c>
    </row>
    <row r="154" spans="2:25" x14ac:dyDescent="0.25">
      <c r="B154" t="s">
        <v>102</v>
      </c>
      <c r="C154">
        <v>0.1815244408109154</v>
      </c>
      <c r="J154" t="s">
        <v>102</v>
      </c>
      <c r="K154">
        <v>0.20112316198629926</v>
      </c>
      <c r="Q154" t="s">
        <v>117</v>
      </c>
      <c r="R154">
        <v>0.58305408833891315</v>
      </c>
      <c r="X154" t="s">
        <v>117</v>
      </c>
      <c r="Y154">
        <v>0.58333308260581695</v>
      </c>
    </row>
    <row r="155" spans="2:25" x14ac:dyDescent="0.25">
      <c r="B155" t="s">
        <v>103</v>
      </c>
      <c r="C155">
        <v>0.16711460142503293</v>
      </c>
      <c r="J155" t="s">
        <v>103</v>
      </c>
      <c r="K155">
        <v>0.18379244559325042</v>
      </c>
      <c r="Q155" t="s">
        <v>97</v>
      </c>
      <c r="R155">
        <v>0.49543342104037169</v>
      </c>
      <c r="X155" t="s">
        <v>102</v>
      </c>
      <c r="Y155">
        <v>0.51134246079482126</v>
      </c>
    </row>
    <row r="156" spans="2:25" x14ac:dyDescent="0.25">
      <c r="B156" t="s">
        <v>107</v>
      </c>
      <c r="C156">
        <v>0.16063305592675844</v>
      </c>
      <c r="J156" t="s">
        <v>107</v>
      </c>
      <c r="K156">
        <v>0.17235927834601181</v>
      </c>
      <c r="Q156" t="s">
        <v>102</v>
      </c>
      <c r="R156">
        <v>0.49014608813830191</v>
      </c>
      <c r="X156" t="s">
        <v>97</v>
      </c>
      <c r="Y156">
        <v>0.49593184500520104</v>
      </c>
    </row>
    <row r="157" spans="2:25" x14ac:dyDescent="0.25">
      <c r="B157" t="s">
        <v>109</v>
      </c>
      <c r="C157">
        <v>0.1079756588662009</v>
      </c>
      <c r="J157" t="s">
        <v>109</v>
      </c>
      <c r="K157">
        <v>0.1194454044886037</v>
      </c>
      <c r="Q157" t="s">
        <v>98</v>
      </c>
      <c r="R157">
        <v>0.47711664025866185</v>
      </c>
      <c r="X157" t="s">
        <v>98</v>
      </c>
      <c r="Y157">
        <v>0.48084019370042302</v>
      </c>
    </row>
    <row r="158" spans="2:25" x14ac:dyDescent="0.25">
      <c r="B158" t="s">
        <v>122</v>
      </c>
      <c r="C158">
        <v>5.822366954399999E-2</v>
      </c>
      <c r="J158" t="s">
        <v>122</v>
      </c>
      <c r="K158">
        <v>6.4601934226285712E-2</v>
      </c>
      <c r="Q158" t="s">
        <v>90</v>
      </c>
      <c r="R158">
        <v>0.39863849313131478</v>
      </c>
      <c r="X158" t="s">
        <v>90</v>
      </c>
      <c r="Y158">
        <v>0.40235516279316302</v>
      </c>
    </row>
    <row r="159" spans="2:25" x14ac:dyDescent="0.25">
      <c r="B159" t="s">
        <v>79</v>
      </c>
      <c r="C159">
        <v>5.2525380080778734E-2</v>
      </c>
      <c r="J159" t="s">
        <v>79</v>
      </c>
      <c r="K159">
        <v>5.2547274213327812E-2</v>
      </c>
      <c r="Q159" t="s">
        <v>96</v>
      </c>
      <c r="R159">
        <v>0.35134413592469244</v>
      </c>
      <c r="X159" t="s">
        <v>96</v>
      </c>
      <c r="Y159">
        <v>0.35127295599439973</v>
      </c>
    </row>
    <row r="160" spans="2:25" x14ac:dyDescent="0.25">
      <c r="B160" t="s">
        <v>108</v>
      </c>
      <c r="C160">
        <v>4.8725142213113512E-2</v>
      </c>
      <c r="J160" t="s">
        <v>108</v>
      </c>
      <c r="K160">
        <v>4.8718581165870072E-2</v>
      </c>
      <c r="Q160" t="s">
        <v>92</v>
      </c>
      <c r="R160">
        <v>0.34453179027059455</v>
      </c>
      <c r="X160" t="s">
        <v>92</v>
      </c>
      <c r="Y160">
        <v>0.34300566297670482</v>
      </c>
    </row>
    <row r="161" spans="2:25" x14ac:dyDescent="0.25">
      <c r="B161" t="s">
        <v>91</v>
      </c>
      <c r="C161">
        <v>4.3990687129574227E-2</v>
      </c>
      <c r="J161" t="s">
        <v>91</v>
      </c>
      <c r="K161">
        <v>4.4045364286777015E-2</v>
      </c>
      <c r="Q161" t="s">
        <v>88</v>
      </c>
      <c r="R161">
        <v>0.26144485770259474</v>
      </c>
      <c r="X161" t="s">
        <v>88</v>
      </c>
      <c r="Y161">
        <v>0.25929525969476253</v>
      </c>
    </row>
    <row r="162" spans="2:25" x14ac:dyDescent="0.25">
      <c r="B162" t="s">
        <v>123</v>
      </c>
      <c r="C162">
        <v>3.6593560828285708E-2</v>
      </c>
      <c r="J162" t="s">
        <v>123</v>
      </c>
      <c r="K162">
        <v>4.0602558414857146E-2</v>
      </c>
      <c r="Q162" t="s">
        <v>109</v>
      </c>
      <c r="R162">
        <v>0.2127484519390857</v>
      </c>
      <c r="X162" t="s">
        <v>109</v>
      </c>
      <c r="Y162">
        <v>0.22660664892899218</v>
      </c>
    </row>
    <row r="163" spans="2:25" x14ac:dyDescent="0.25">
      <c r="B163" t="s">
        <v>104</v>
      </c>
      <c r="C163">
        <v>2.5057380784251997E-2</v>
      </c>
      <c r="J163" t="s">
        <v>104</v>
      </c>
      <c r="K163">
        <v>2.5545511578750409E-2</v>
      </c>
      <c r="Q163" t="s">
        <v>86</v>
      </c>
      <c r="R163">
        <v>0.20514662542017822</v>
      </c>
      <c r="X163" t="s">
        <v>86</v>
      </c>
      <c r="Y163">
        <v>0.20535301035520859</v>
      </c>
    </row>
    <row r="164" spans="2:25" x14ac:dyDescent="0.25">
      <c r="B164" t="s">
        <v>100</v>
      </c>
      <c r="C164">
        <v>1.6319103221297111E-2</v>
      </c>
      <c r="J164" t="s">
        <v>100</v>
      </c>
      <c r="K164">
        <v>1.632346378516332E-2</v>
      </c>
      <c r="Q164" t="s">
        <v>113</v>
      </c>
      <c r="R164">
        <v>0.18785194436255032</v>
      </c>
      <c r="X164" t="s">
        <v>113</v>
      </c>
      <c r="Y164">
        <v>0.18799936712993709</v>
      </c>
    </row>
    <row r="165" spans="2:25" x14ac:dyDescent="0.25">
      <c r="B165" t="s">
        <v>117</v>
      </c>
      <c r="C165">
        <v>1.5038856625687488E-2</v>
      </c>
      <c r="J165" t="s">
        <v>117</v>
      </c>
      <c r="K165">
        <v>1.5046469674227464E-2</v>
      </c>
      <c r="Q165" t="s">
        <v>99</v>
      </c>
      <c r="R165">
        <v>0.12593526225630114</v>
      </c>
      <c r="X165" t="s">
        <v>99</v>
      </c>
      <c r="Y165">
        <v>0.12838854658596935</v>
      </c>
    </row>
    <row r="166" spans="2:25" x14ac:dyDescent="0.25">
      <c r="B166" t="s">
        <v>90</v>
      </c>
      <c r="C166">
        <v>1.2415756516208309E-2</v>
      </c>
      <c r="J166" t="s">
        <v>90</v>
      </c>
      <c r="K166">
        <v>1.255655220942971E-2</v>
      </c>
      <c r="Q166" t="s">
        <v>118</v>
      </c>
      <c r="R166">
        <v>0.10898106965765909</v>
      </c>
      <c r="X166" t="s">
        <v>118</v>
      </c>
      <c r="Y166">
        <v>0.10938099868310629</v>
      </c>
    </row>
    <row r="167" spans="2:25" x14ac:dyDescent="0.25">
      <c r="B167" t="s">
        <v>96</v>
      </c>
      <c r="C167">
        <v>8.614513156731363E-3</v>
      </c>
      <c r="J167" t="s">
        <v>96</v>
      </c>
      <c r="K167">
        <v>8.6127679150059307E-3</v>
      </c>
      <c r="Q167" t="s">
        <v>110</v>
      </c>
      <c r="R167">
        <v>7.7603219744190127E-2</v>
      </c>
      <c r="X167" t="s">
        <v>120</v>
      </c>
      <c r="Y167">
        <v>7.8570386575838799E-2</v>
      </c>
    </row>
    <row r="168" spans="2:25" x14ac:dyDescent="0.25">
      <c r="B168" t="s">
        <v>113</v>
      </c>
      <c r="C168">
        <v>4.9529734246287881E-3</v>
      </c>
      <c r="J168" t="s">
        <v>113</v>
      </c>
      <c r="K168">
        <v>4.9569488359347486E-3</v>
      </c>
      <c r="Q168" t="s">
        <v>120</v>
      </c>
      <c r="R168">
        <v>7.7069041609421504E-2</v>
      </c>
      <c r="X168" t="s">
        <v>110</v>
      </c>
      <c r="Y168">
        <v>7.8048385166625628E-2</v>
      </c>
    </row>
    <row r="169" spans="2:25" x14ac:dyDescent="0.25">
      <c r="B169" t="s">
        <v>99</v>
      </c>
      <c r="C169">
        <v>4.7716991016414148E-3</v>
      </c>
      <c r="J169" t="s">
        <v>99</v>
      </c>
      <c r="K169">
        <v>4.8646542789461174E-3</v>
      </c>
      <c r="Q169" t="s">
        <v>83</v>
      </c>
      <c r="R169">
        <v>7.4654938320956155E-2</v>
      </c>
      <c r="X169" t="s">
        <v>83</v>
      </c>
      <c r="Y169">
        <v>7.4041125878440583E-2</v>
      </c>
    </row>
    <row r="170" spans="2:25" x14ac:dyDescent="0.25">
      <c r="B170" t="s">
        <v>97</v>
      </c>
      <c r="C170">
        <v>3.3680646673077126E-3</v>
      </c>
      <c r="J170" t="s">
        <v>97</v>
      </c>
      <c r="K170">
        <v>3.3714530623452457E-3</v>
      </c>
      <c r="Q170" t="s">
        <v>122</v>
      </c>
      <c r="R170">
        <v>6.0372553234263722E-2</v>
      </c>
      <c r="X170" t="s">
        <v>122</v>
      </c>
      <c r="Y170">
        <v>6.6982477849018202E-2</v>
      </c>
    </row>
    <row r="171" spans="2:25" x14ac:dyDescent="0.25">
      <c r="B171" t="s">
        <v>118</v>
      </c>
      <c r="C171">
        <v>3.0970937131225757E-3</v>
      </c>
      <c r="J171" t="s">
        <v>118</v>
      </c>
      <c r="K171">
        <v>3.1111740792934004E-3</v>
      </c>
      <c r="Q171" t="s">
        <v>80</v>
      </c>
      <c r="R171">
        <v>5.1126668702975296E-2</v>
      </c>
      <c r="X171" t="s">
        <v>80</v>
      </c>
      <c r="Y171">
        <v>5.07063055481718E-2</v>
      </c>
    </row>
    <row r="172" spans="2:25" x14ac:dyDescent="0.25">
      <c r="B172" t="s">
        <v>120</v>
      </c>
      <c r="C172">
        <v>2.9201533392895361E-3</v>
      </c>
      <c r="J172" t="s">
        <v>120</v>
      </c>
      <c r="K172">
        <v>2.9770394433016696E-3</v>
      </c>
      <c r="Q172" t="s">
        <v>123</v>
      </c>
      <c r="R172">
        <v>3.791591284267775E-2</v>
      </c>
      <c r="X172" t="s">
        <v>123</v>
      </c>
      <c r="Y172">
        <v>4.2068078669868503E-2</v>
      </c>
    </row>
    <row r="173" spans="2:25" x14ac:dyDescent="0.25">
      <c r="B173" t="s">
        <v>86</v>
      </c>
      <c r="C173">
        <v>1.3946315919587688E-3</v>
      </c>
      <c r="J173" t="s">
        <v>86</v>
      </c>
      <c r="K173">
        <v>1.3960346418500752E-3</v>
      </c>
      <c r="Q173" t="s">
        <v>95</v>
      </c>
      <c r="R173">
        <v>3.1403128391701791E-2</v>
      </c>
      <c r="X173" t="s">
        <v>95</v>
      </c>
      <c r="Y173">
        <v>3.1144932063712466E-2</v>
      </c>
    </row>
    <row r="174" spans="2:25" x14ac:dyDescent="0.25">
      <c r="B174" t="s">
        <v>110</v>
      </c>
      <c r="C174">
        <v>1.1453689853618814E-3</v>
      </c>
      <c r="J174" t="s">
        <v>110</v>
      </c>
      <c r="K174">
        <v>1.1604304861167565E-3</v>
      </c>
      <c r="Q174" t="s">
        <v>101</v>
      </c>
      <c r="R174">
        <v>1.3937432697894473E-2</v>
      </c>
      <c r="X174" t="s">
        <v>101</v>
      </c>
      <c r="Y174">
        <v>1.3822839212197497E-2</v>
      </c>
    </row>
  </sheetData>
  <sortState xmlns:xlrd2="http://schemas.microsoft.com/office/spreadsheetml/2017/richdata2" ref="X133:Y174">
    <sortCondition descending="1" ref="Y133:Y174"/>
  </sortState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419D-EB3F-450F-83D1-E449023A1BDE}">
  <dimension ref="A2:AC62"/>
  <sheetViews>
    <sheetView topLeftCell="A22" workbookViewId="0">
      <selection activeCell="O28" sqref="O28"/>
    </sheetView>
  </sheetViews>
  <sheetFormatPr defaultRowHeight="15" x14ac:dyDescent="0.25"/>
  <cols>
    <col min="2" max="2" width="15" customWidth="1"/>
    <col min="3" max="3" width="29.140625" customWidth="1"/>
    <col min="5" max="5" width="18.5703125" customWidth="1"/>
    <col min="7" max="7" width="25" bestFit="1" customWidth="1"/>
    <col min="11" max="11" width="27.28515625" bestFit="1" customWidth="1"/>
    <col min="15" max="15" width="28.28515625" bestFit="1" customWidth="1"/>
    <col min="19" max="19" width="43.5703125" bestFit="1" customWidth="1"/>
    <col min="23" max="23" width="24.42578125" bestFit="1" customWidth="1"/>
    <col min="27" max="27" width="23.42578125" bestFit="1" customWidth="1"/>
  </cols>
  <sheetData>
    <row r="2" spans="2:29" x14ac:dyDescent="0.25">
      <c r="C2" t="s">
        <v>16</v>
      </c>
      <c r="D2" t="s">
        <v>42</v>
      </c>
      <c r="G2" t="s">
        <v>17</v>
      </c>
      <c r="H2" t="s">
        <v>42</v>
      </c>
      <c r="I2" t="s">
        <v>67</v>
      </c>
      <c r="K2" t="s">
        <v>18</v>
      </c>
      <c r="L2" t="s">
        <v>42</v>
      </c>
      <c r="M2" t="s">
        <v>67</v>
      </c>
      <c r="O2" t="s">
        <v>19</v>
      </c>
      <c r="P2" t="s">
        <v>42</v>
      </c>
      <c r="Q2" t="s">
        <v>67</v>
      </c>
      <c r="S2" t="s">
        <v>24</v>
      </c>
      <c r="T2" t="s">
        <v>42</v>
      </c>
      <c r="W2" t="s">
        <v>25</v>
      </c>
      <c r="X2" t="s">
        <v>42</v>
      </c>
      <c r="Y2" t="s">
        <v>67</v>
      </c>
      <c r="AA2" t="s">
        <v>26</v>
      </c>
      <c r="AB2" t="s">
        <v>42</v>
      </c>
      <c r="AC2" t="s">
        <v>67</v>
      </c>
    </row>
    <row r="3" spans="2:29" x14ac:dyDescent="0.25">
      <c r="C3">
        <v>0.96299999999999997</v>
      </c>
      <c r="G3">
        <v>0.995</v>
      </c>
      <c r="K3">
        <v>0.96499999999999997</v>
      </c>
      <c r="O3">
        <v>0.96799999999999997</v>
      </c>
      <c r="S3">
        <v>0.96199999999999997</v>
      </c>
      <c r="W3">
        <v>0.94199999999999995</v>
      </c>
      <c r="AA3">
        <v>0.98699999999999999</v>
      </c>
    </row>
    <row r="4" spans="2:29" x14ac:dyDescent="0.25">
      <c r="B4" t="s">
        <v>66</v>
      </c>
      <c r="C4">
        <v>0.96199999999999997</v>
      </c>
      <c r="G4">
        <v>0.99399999999999999</v>
      </c>
      <c r="K4">
        <v>0.97299999999999998</v>
      </c>
      <c r="O4">
        <v>0.89100000000000001</v>
      </c>
      <c r="S4">
        <v>0.86699999999999999</v>
      </c>
      <c r="W4">
        <v>0.92400000000000004</v>
      </c>
      <c r="AA4">
        <v>0.98719999999999997</v>
      </c>
    </row>
    <row r="5" spans="2:29" x14ac:dyDescent="0.25">
      <c r="B5">
        <v>14</v>
      </c>
      <c r="C5" t="s">
        <v>119</v>
      </c>
      <c r="D5">
        <v>2.6843013545789499E-2</v>
      </c>
      <c r="E5">
        <f>D5/MAX(D$5:D$19)</f>
        <v>1</v>
      </c>
      <c r="F5">
        <v>14</v>
      </c>
      <c r="G5" t="s">
        <v>115</v>
      </c>
      <c r="H5">
        <v>6.79821853809345E-3</v>
      </c>
      <c r="I5">
        <f>H5/MAX(H$5:H$19)</f>
        <v>1</v>
      </c>
      <c r="J5">
        <v>14</v>
      </c>
      <c r="K5" t="s">
        <v>82</v>
      </c>
      <c r="L5">
        <v>314146.912503901</v>
      </c>
      <c r="M5">
        <f>L5/MAX(L$5:L$19)</f>
        <v>1</v>
      </c>
      <c r="N5">
        <v>14</v>
      </c>
      <c r="O5" t="s">
        <v>106</v>
      </c>
      <c r="P5">
        <v>0.28185500000000002</v>
      </c>
      <c r="Q5">
        <f>P5/MAX(P$5:P$19)</f>
        <v>1</v>
      </c>
      <c r="R5">
        <v>14</v>
      </c>
      <c r="S5" t="s">
        <v>28</v>
      </c>
      <c r="T5">
        <v>0.145703</v>
      </c>
      <c r="U5">
        <f>T5/MAX(T$5:T$19)</f>
        <v>0.15067528438469494</v>
      </c>
      <c r="V5">
        <v>14</v>
      </c>
      <c r="W5" t="s">
        <v>116</v>
      </c>
      <c r="X5">
        <v>3.7890095404177898E-2</v>
      </c>
      <c r="Y5">
        <f>X5/MAX(X$5:X$19)</f>
        <v>1</v>
      </c>
      <c r="Z5">
        <v>14</v>
      </c>
      <c r="AA5" t="s">
        <v>112</v>
      </c>
      <c r="AB5">
        <v>2.4518733275735699E-2</v>
      </c>
      <c r="AC5">
        <f>AB5/MAX(AB$5:AB$19)</f>
        <v>1</v>
      </c>
    </row>
    <row r="6" spans="2:29" x14ac:dyDescent="0.25">
      <c r="B6">
        <v>13</v>
      </c>
      <c r="C6" t="s">
        <v>93</v>
      </c>
      <c r="D6">
        <v>2.6068747406013299E-2</v>
      </c>
      <c r="E6">
        <f t="shared" ref="E6:E19" si="0">D6/MAX(D$5:D$19)</f>
        <v>0.97115576690167682</v>
      </c>
      <c r="F6">
        <v>13</v>
      </c>
      <c r="G6" t="s">
        <v>85</v>
      </c>
      <c r="H6">
        <v>6.2765712893076402E-3</v>
      </c>
      <c r="I6">
        <f t="shared" ref="I6:I19" si="1">H6/MAX(H$5:H$19)</f>
        <v>0.92326706682599458</v>
      </c>
      <c r="J6">
        <v>13</v>
      </c>
      <c r="K6" t="s">
        <v>111</v>
      </c>
      <c r="L6">
        <v>270281.838366827</v>
      </c>
      <c r="M6">
        <f t="shared" ref="M6:M19" si="2">L6/MAX(L$5:L$19)</f>
        <v>0.86036764204540994</v>
      </c>
      <c r="N6">
        <v>13</v>
      </c>
      <c r="O6" t="s">
        <v>105</v>
      </c>
      <c r="P6">
        <v>8.4404000000000007E-2</v>
      </c>
      <c r="Q6">
        <f t="shared" ref="Q6:Q19" si="3">P6/MAX(P$5:P$19)</f>
        <v>0.29945894165439674</v>
      </c>
      <c r="R6">
        <v>13</v>
      </c>
      <c r="S6" t="s">
        <v>106</v>
      </c>
      <c r="T6">
        <v>0.10052899999999999</v>
      </c>
      <c r="U6">
        <f t="shared" ref="U6:U19" si="4">T6/MAX(T$5:T$19)</f>
        <v>0.10395966907962771</v>
      </c>
      <c r="V6">
        <v>13</v>
      </c>
      <c r="W6" t="s">
        <v>104</v>
      </c>
      <c r="X6">
        <v>1.4674446684055299E-2</v>
      </c>
      <c r="Y6">
        <f t="shared" ref="Y6:Y19" si="5">X6/MAX(X$5:X$19)</f>
        <v>0.38728977922914498</v>
      </c>
      <c r="Z6">
        <v>13</v>
      </c>
      <c r="AA6" t="s">
        <v>108</v>
      </c>
      <c r="AB6">
        <v>2.35932341958059E-2</v>
      </c>
      <c r="AC6">
        <f t="shared" ref="AC6:AC19" si="6">AB6/MAX(AB$5:AB$19)</f>
        <v>0.96225338929537219</v>
      </c>
    </row>
    <row r="7" spans="2:29" x14ac:dyDescent="0.25">
      <c r="B7">
        <v>12</v>
      </c>
      <c r="C7" t="s">
        <v>107</v>
      </c>
      <c r="D7">
        <v>2.23972328166962E-2</v>
      </c>
      <c r="E7">
        <f t="shared" si="0"/>
        <v>0.83437847909626195</v>
      </c>
      <c r="F7">
        <v>12</v>
      </c>
      <c r="G7" t="s">
        <v>89</v>
      </c>
      <c r="H7">
        <v>5.59947009937708E-3</v>
      </c>
      <c r="I7">
        <f t="shared" si="1"/>
        <v>0.82366726930014855</v>
      </c>
      <c r="J7">
        <v>12</v>
      </c>
      <c r="K7" t="s">
        <v>87</v>
      </c>
      <c r="L7">
        <v>166845.705724528</v>
      </c>
      <c r="M7">
        <f t="shared" si="2"/>
        <v>0.53110725932235969</v>
      </c>
      <c r="N7">
        <v>12</v>
      </c>
      <c r="O7" t="s">
        <v>89</v>
      </c>
      <c r="P7">
        <v>7.7592999999999995E-2</v>
      </c>
      <c r="Q7">
        <f t="shared" si="3"/>
        <v>0.275294034166504</v>
      </c>
      <c r="R7">
        <v>12</v>
      </c>
      <c r="S7" t="s">
        <v>93</v>
      </c>
      <c r="T7">
        <v>0.72162999999999999</v>
      </c>
      <c r="U7">
        <f t="shared" si="4"/>
        <v>0.74625646328852124</v>
      </c>
      <c r="V7">
        <v>12</v>
      </c>
      <c r="W7" t="s">
        <v>98</v>
      </c>
      <c r="X7">
        <v>6.5959064082905996E-3</v>
      </c>
      <c r="Y7">
        <f t="shared" si="5"/>
        <v>0.17407996305977397</v>
      </c>
      <c r="Z7">
        <v>12</v>
      </c>
      <c r="AA7" t="s">
        <v>105</v>
      </c>
      <c r="AB7">
        <v>2.28402532116515E-2</v>
      </c>
      <c r="AC7">
        <f t="shared" si="6"/>
        <v>0.93154295349567418</v>
      </c>
    </row>
    <row r="8" spans="2:29" x14ac:dyDescent="0.25">
      <c r="B8">
        <v>11</v>
      </c>
      <c r="C8" t="s">
        <v>94</v>
      </c>
      <c r="D8">
        <v>2.1666852331521401E-2</v>
      </c>
      <c r="E8">
        <f t="shared" si="0"/>
        <v>0.80716914643586979</v>
      </c>
      <c r="F8">
        <v>11</v>
      </c>
      <c r="G8" t="s">
        <v>93</v>
      </c>
      <c r="H8">
        <v>5.0847543528366301E-3</v>
      </c>
      <c r="I8">
        <f t="shared" si="1"/>
        <v>0.74795394180761976</v>
      </c>
      <c r="J8">
        <v>11</v>
      </c>
      <c r="K8" t="s">
        <v>121</v>
      </c>
      <c r="L8">
        <v>158831.655722497</v>
      </c>
      <c r="M8">
        <f t="shared" si="2"/>
        <v>0.50559674279951639</v>
      </c>
      <c r="N8">
        <v>11</v>
      </c>
      <c r="O8" t="s">
        <v>85</v>
      </c>
      <c r="P8">
        <v>7.7524999999999997E-2</v>
      </c>
      <c r="Q8">
        <f t="shared" si="3"/>
        <v>0.27505277536321865</v>
      </c>
      <c r="R8">
        <v>11</v>
      </c>
      <c r="S8" t="s">
        <v>89</v>
      </c>
      <c r="T8">
        <v>0.68005000000000004</v>
      </c>
      <c r="U8">
        <f t="shared" si="4"/>
        <v>0.70325749741468468</v>
      </c>
      <c r="V8">
        <v>11</v>
      </c>
      <c r="W8" t="s">
        <v>90</v>
      </c>
      <c r="X8">
        <v>4.9261931645674497E-3</v>
      </c>
      <c r="Y8">
        <f t="shared" si="5"/>
        <v>0.13001268832973881</v>
      </c>
      <c r="Z8">
        <v>11</v>
      </c>
      <c r="AA8" t="s">
        <v>93</v>
      </c>
      <c r="AB8">
        <v>1.74922004309029E-2</v>
      </c>
      <c r="AC8">
        <f t="shared" si="6"/>
        <v>0.71342186540336416</v>
      </c>
    </row>
    <row r="9" spans="2:29" x14ac:dyDescent="0.25">
      <c r="B9">
        <v>10</v>
      </c>
      <c r="C9" t="s">
        <v>91</v>
      </c>
      <c r="D9">
        <v>2.05339598644332E-2</v>
      </c>
      <c r="E9">
        <f t="shared" si="0"/>
        <v>0.76496477675302166</v>
      </c>
      <c r="F9">
        <v>10</v>
      </c>
      <c r="G9" t="s">
        <v>84</v>
      </c>
      <c r="H9">
        <v>4.9163134600001303E-3</v>
      </c>
      <c r="I9">
        <f t="shared" si="1"/>
        <v>0.72317673114681935</v>
      </c>
      <c r="J9">
        <v>10</v>
      </c>
      <c r="K9" t="s">
        <v>81</v>
      </c>
      <c r="L9">
        <v>124606.539022228</v>
      </c>
      <c r="M9">
        <f t="shared" si="2"/>
        <v>0.396650528980388</v>
      </c>
      <c r="N9">
        <v>10</v>
      </c>
      <c r="O9" t="s">
        <v>114</v>
      </c>
      <c r="P9">
        <v>6.0132999999999999E-2</v>
      </c>
      <c r="Q9">
        <f t="shared" si="3"/>
        <v>0.21334728849940571</v>
      </c>
      <c r="R9">
        <v>10</v>
      </c>
      <c r="S9" t="s">
        <v>85</v>
      </c>
      <c r="T9">
        <v>0.66947000000000001</v>
      </c>
      <c r="U9">
        <f t="shared" si="4"/>
        <v>0.69231644260599801</v>
      </c>
      <c r="V9">
        <v>10</v>
      </c>
      <c r="W9" t="s">
        <v>99</v>
      </c>
      <c r="X9">
        <v>3.55659539733329E-3</v>
      </c>
      <c r="Y9">
        <f t="shared" si="5"/>
        <v>9.3866097706925458E-2</v>
      </c>
      <c r="Z9">
        <v>10</v>
      </c>
      <c r="AA9" t="s">
        <v>79</v>
      </c>
      <c r="AB9">
        <v>1.7193673457511601E-2</v>
      </c>
      <c r="AC9">
        <f t="shared" si="6"/>
        <v>0.70124640062571486</v>
      </c>
    </row>
    <row r="10" spans="2:29" x14ac:dyDescent="0.25">
      <c r="B10">
        <v>9</v>
      </c>
      <c r="C10" t="s">
        <v>79</v>
      </c>
      <c r="D10">
        <v>1.9812976674159301E-2</v>
      </c>
      <c r="E10">
        <f t="shared" si="0"/>
        <v>0.73810552754674208</v>
      </c>
      <c r="F10">
        <v>9</v>
      </c>
      <c r="G10" t="s">
        <v>103</v>
      </c>
      <c r="H10">
        <v>4.67034562599243E-3</v>
      </c>
      <c r="I10">
        <f t="shared" si="1"/>
        <v>0.68699551210694398</v>
      </c>
      <c r="J10">
        <v>9</v>
      </c>
      <c r="K10" t="s">
        <v>93</v>
      </c>
      <c r="L10">
        <v>104779.349396779</v>
      </c>
      <c r="M10">
        <f t="shared" si="2"/>
        <v>0.33353614256984898</v>
      </c>
      <c r="N10">
        <v>9</v>
      </c>
      <c r="O10" t="s">
        <v>93</v>
      </c>
      <c r="P10">
        <v>5.4871000000000003E-2</v>
      </c>
      <c r="Q10">
        <f t="shared" si="3"/>
        <v>0.19467811463341078</v>
      </c>
      <c r="R10">
        <v>9</v>
      </c>
      <c r="S10" t="s">
        <v>84</v>
      </c>
      <c r="T10">
        <v>0.64837</v>
      </c>
      <c r="U10">
        <f t="shared" si="4"/>
        <v>0.6704963805584282</v>
      </c>
      <c r="V10">
        <v>9</v>
      </c>
      <c r="W10" t="s">
        <v>109</v>
      </c>
      <c r="X10">
        <v>3.25500580098368E-3</v>
      </c>
      <c r="Y10">
        <f t="shared" si="5"/>
        <v>8.590650844929705E-2</v>
      </c>
      <c r="Z10">
        <v>9</v>
      </c>
      <c r="AA10" t="s">
        <v>106</v>
      </c>
      <c r="AB10">
        <v>1.20029772705124E-2</v>
      </c>
      <c r="AC10">
        <f t="shared" si="6"/>
        <v>0.48954312343659379</v>
      </c>
    </row>
    <row r="11" spans="2:29" x14ac:dyDescent="0.25">
      <c r="B11">
        <v>8</v>
      </c>
      <c r="C11" t="s">
        <v>85</v>
      </c>
      <c r="D11">
        <v>1.7396098161704399E-2</v>
      </c>
      <c r="E11">
        <f t="shared" si="0"/>
        <v>0.64806800220212568</v>
      </c>
      <c r="F11">
        <v>8</v>
      </c>
      <c r="G11" t="s">
        <v>107</v>
      </c>
      <c r="H11">
        <v>4.42655223503994E-3</v>
      </c>
      <c r="I11">
        <f t="shared" si="1"/>
        <v>0.65113414790007029</v>
      </c>
      <c r="J11">
        <v>8</v>
      </c>
      <c r="K11" t="s">
        <v>92</v>
      </c>
      <c r="L11">
        <v>76745.682971465794</v>
      </c>
      <c r="M11">
        <f t="shared" si="2"/>
        <v>0.24429870203009804</v>
      </c>
      <c r="N11">
        <v>8</v>
      </c>
      <c r="O11" t="s">
        <v>103</v>
      </c>
      <c r="P11">
        <v>3.8834E-2</v>
      </c>
      <c r="Q11">
        <f t="shared" si="3"/>
        <v>0.13778006421741676</v>
      </c>
      <c r="R11">
        <v>8</v>
      </c>
      <c r="S11" t="s">
        <v>105</v>
      </c>
      <c r="T11">
        <v>0.48465999999999998</v>
      </c>
      <c r="U11">
        <f t="shared" si="4"/>
        <v>0.50119958634953465</v>
      </c>
      <c r="V11">
        <v>8</v>
      </c>
      <c r="W11" t="s">
        <v>120</v>
      </c>
      <c r="X11">
        <v>2.66021810756331E-3</v>
      </c>
      <c r="Y11">
        <f t="shared" si="5"/>
        <v>7.0208799402230723E-2</v>
      </c>
      <c r="Z11">
        <v>8</v>
      </c>
      <c r="AA11" t="s">
        <v>91</v>
      </c>
      <c r="AB11">
        <v>1.02014688245944E-2</v>
      </c>
      <c r="AC11">
        <f t="shared" si="6"/>
        <v>0.41606834700102585</v>
      </c>
    </row>
    <row r="12" spans="2:29" x14ac:dyDescent="0.25">
      <c r="B12">
        <v>7</v>
      </c>
      <c r="C12" t="s">
        <v>89</v>
      </c>
      <c r="D12">
        <v>1.6720667601185801E-2</v>
      </c>
      <c r="E12">
        <f t="shared" si="0"/>
        <v>0.62290575432833795</v>
      </c>
      <c r="F12">
        <v>7</v>
      </c>
      <c r="G12" t="s">
        <v>105</v>
      </c>
      <c r="H12">
        <v>4.3986711576993404E-3</v>
      </c>
      <c r="I12">
        <f t="shared" si="1"/>
        <v>0.64703291502790394</v>
      </c>
      <c r="J12">
        <v>7</v>
      </c>
      <c r="K12" t="s">
        <v>88</v>
      </c>
      <c r="L12">
        <v>75909.349964594294</v>
      </c>
      <c r="M12">
        <f t="shared" si="2"/>
        <v>0.24163646670775946</v>
      </c>
      <c r="N12">
        <v>7</v>
      </c>
      <c r="O12" t="s">
        <v>107</v>
      </c>
      <c r="P12">
        <v>3.5769000000000002E-2</v>
      </c>
      <c r="Q12">
        <f t="shared" si="3"/>
        <v>0.12690567845168615</v>
      </c>
      <c r="R12">
        <v>7</v>
      </c>
      <c r="S12" t="s">
        <v>114</v>
      </c>
      <c r="T12">
        <v>0.26040000000000002</v>
      </c>
      <c r="U12">
        <f t="shared" si="4"/>
        <v>0.26928645294725961</v>
      </c>
      <c r="V12">
        <v>7</v>
      </c>
      <c r="W12" t="s">
        <v>84</v>
      </c>
      <c r="X12">
        <v>2.4006951270664498E-3</v>
      </c>
      <c r="Y12">
        <f t="shared" si="5"/>
        <v>6.3359437379557002E-2</v>
      </c>
      <c r="Z12">
        <v>7</v>
      </c>
      <c r="AA12" t="s">
        <v>100</v>
      </c>
      <c r="AB12">
        <v>9.1100905804651494E-3</v>
      </c>
      <c r="AC12">
        <f t="shared" si="6"/>
        <v>0.37155633115356346</v>
      </c>
    </row>
    <row r="13" spans="2:29" x14ac:dyDescent="0.25">
      <c r="B13">
        <v>6</v>
      </c>
      <c r="C13" t="s">
        <v>28</v>
      </c>
      <c r="D13">
        <v>1.5082124303960401E-2</v>
      </c>
      <c r="E13">
        <f t="shared" si="0"/>
        <v>0.56186404995970096</v>
      </c>
      <c r="F13">
        <v>6</v>
      </c>
      <c r="G13" t="s">
        <v>106</v>
      </c>
      <c r="H13">
        <v>4.0005236713911603E-3</v>
      </c>
      <c r="I13">
        <f t="shared" si="1"/>
        <v>0.58846647088122306</v>
      </c>
      <c r="J13">
        <v>6</v>
      </c>
      <c r="K13" t="s">
        <v>98</v>
      </c>
      <c r="L13">
        <v>66729.116763183498</v>
      </c>
      <c r="M13">
        <f t="shared" si="2"/>
        <v>0.21241372780435927</v>
      </c>
      <c r="N13">
        <v>6</v>
      </c>
      <c r="O13" t="s">
        <v>84</v>
      </c>
      <c r="P13">
        <v>3.5333000000000003E-2</v>
      </c>
      <c r="Q13">
        <f t="shared" si="3"/>
        <v>0.12535878377179754</v>
      </c>
      <c r="R13">
        <v>6</v>
      </c>
      <c r="S13" t="s">
        <v>102</v>
      </c>
      <c r="T13">
        <v>0.23527000000000001</v>
      </c>
      <c r="U13">
        <f t="shared" si="4"/>
        <v>0.24329886246122029</v>
      </c>
      <c r="V13">
        <v>6</v>
      </c>
      <c r="W13" t="s">
        <v>92</v>
      </c>
      <c r="X13">
        <v>2.0931911084047599E-3</v>
      </c>
      <c r="Y13">
        <f t="shared" si="5"/>
        <v>5.5243753969908375E-2</v>
      </c>
      <c r="Z13">
        <v>6</v>
      </c>
      <c r="AA13" t="s">
        <v>96</v>
      </c>
      <c r="AB13">
        <v>8.8393523370735392E-3</v>
      </c>
      <c r="AC13">
        <f t="shared" si="6"/>
        <v>0.36051423365419799</v>
      </c>
    </row>
    <row r="14" spans="2:29" x14ac:dyDescent="0.25">
      <c r="B14">
        <v>5</v>
      </c>
      <c r="C14" t="s">
        <v>106</v>
      </c>
      <c r="D14">
        <v>1.46342172011595E-2</v>
      </c>
      <c r="E14">
        <f t="shared" si="0"/>
        <v>0.54517787938362727</v>
      </c>
      <c r="F14">
        <v>5</v>
      </c>
      <c r="G14" t="s">
        <v>97</v>
      </c>
      <c r="H14">
        <v>3.97698948067243E-3</v>
      </c>
      <c r="I14">
        <f t="shared" si="1"/>
        <v>0.58500465355557263</v>
      </c>
      <c r="J14">
        <v>5</v>
      </c>
      <c r="K14" t="s">
        <v>94</v>
      </c>
      <c r="L14">
        <v>49457.812290554401</v>
      </c>
      <c r="M14">
        <f t="shared" si="2"/>
        <v>0.15743529642342177</v>
      </c>
      <c r="N14">
        <v>5</v>
      </c>
      <c r="O14" t="s">
        <v>28</v>
      </c>
      <c r="P14">
        <v>2.6328000000000001E-2</v>
      </c>
      <c r="Q14">
        <f t="shared" si="3"/>
        <v>9.3409731954373701E-2</v>
      </c>
      <c r="R14">
        <v>5</v>
      </c>
      <c r="S14" t="s">
        <v>103</v>
      </c>
      <c r="T14">
        <v>0.18762000000000001</v>
      </c>
      <c r="U14">
        <f t="shared" si="4"/>
        <v>0.19402275077559464</v>
      </c>
      <c r="V14">
        <v>5</v>
      </c>
      <c r="W14" t="s">
        <v>91</v>
      </c>
      <c r="X14">
        <v>1.83959975926568E-3</v>
      </c>
      <c r="Y14">
        <f t="shared" si="5"/>
        <v>4.855094028247918E-2</v>
      </c>
      <c r="Z14">
        <v>5</v>
      </c>
      <c r="AA14" t="s">
        <v>117</v>
      </c>
      <c r="AB14">
        <v>7.7294512050515999E-3</v>
      </c>
      <c r="AC14">
        <f t="shared" si="6"/>
        <v>0.31524675920761541</v>
      </c>
    </row>
    <row r="15" spans="2:29" x14ac:dyDescent="0.25">
      <c r="B15">
        <v>4</v>
      </c>
      <c r="C15" t="s">
        <v>117</v>
      </c>
      <c r="D15">
        <v>1.2982943213179001E-2</v>
      </c>
      <c r="E15">
        <f t="shared" si="0"/>
        <v>0.48366191042717183</v>
      </c>
      <c r="F15">
        <v>4</v>
      </c>
      <c r="G15" t="s">
        <v>108</v>
      </c>
      <c r="H15">
        <v>3.8809141912682999E-3</v>
      </c>
      <c r="I15">
        <f t="shared" si="1"/>
        <v>0.57087223211813609</v>
      </c>
      <c r="J15">
        <v>4</v>
      </c>
      <c r="K15" t="s">
        <v>84</v>
      </c>
      <c r="L15">
        <v>46144.468259554298</v>
      </c>
      <c r="M15">
        <f t="shared" si="2"/>
        <v>0.14688818009306803</v>
      </c>
      <c r="N15">
        <v>4</v>
      </c>
      <c r="O15" t="s">
        <v>102</v>
      </c>
      <c r="P15">
        <v>4.3860000000000001E-3</v>
      </c>
      <c r="Q15">
        <f t="shared" si="3"/>
        <v>1.5561192811906831E-2</v>
      </c>
      <c r="R15">
        <v>4</v>
      </c>
      <c r="S15" t="s">
        <v>107</v>
      </c>
      <c r="T15">
        <v>0.15087999999999999</v>
      </c>
      <c r="U15">
        <f t="shared" si="4"/>
        <v>0.15602895553257495</v>
      </c>
      <c r="V15">
        <v>4</v>
      </c>
      <c r="W15" t="s">
        <v>110</v>
      </c>
      <c r="X15">
        <v>1.2345665606724801E-3</v>
      </c>
      <c r="Y15">
        <f t="shared" si="5"/>
        <v>3.2582830618482751E-2</v>
      </c>
      <c r="Z15">
        <v>4</v>
      </c>
      <c r="AA15" t="s">
        <v>94</v>
      </c>
      <c r="AB15">
        <v>7.6419279766689E-3</v>
      </c>
      <c r="AC15">
        <f t="shared" si="6"/>
        <v>0.3116771119750924</v>
      </c>
    </row>
    <row r="16" spans="2:29" x14ac:dyDescent="0.25">
      <c r="B16">
        <v>3</v>
      </c>
      <c r="C16" t="s">
        <v>100</v>
      </c>
      <c r="D16">
        <v>1.16719119898968E-2</v>
      </c>
      <c r="E16">
        <f t="shared" si="0"/>
        <v>0.43482122340647611</v>
      </c>
      <c r="F16">
        <v>3</v>
      </c>
      <c r="G16" t="s">
        <v>102</v>
      </c>
      <c r="H16">
        <v>3.5320343903427801E-3</v>
      </c>
      <c r="I16">
        <f t="shared" si="1"/>
        <v>0.51955293442704387</v>
      </c>
      <c r="J16">
        <v>3</v>
      </c>
      <c r="K16" t="s">
        <v>83</v>
      </c>
      <c r="L16">
        <v>43351.457660239299</v>
      </c>
      <c r="M16">
        <f t="shared" si="2"/>
        <v>0.13799740164468741</v>
      </c>
      <c r="N16">
        <v>3</v>
      </c>
      <c r="O16" t="s">
        <v>109</v>
      </c>
      <c r="P16">
        <v>3.6400000000000001E-4</v>
      </c>
      <c r="Q16">
        <f t="shared" si="3"/>
        <v>1.2914441822923133E-3</v>
      </c>
      <c r="R16">
        <v>3</v>
      </c>
      <c r="S16" t="s">
        <v>122</v>
      </c>
      <c r="T16">
        <v>0.13539999999999999</v>
      </c>
      <c r="U16">
        <f t="shared" si="4"/>
        <v>0.14002068252326783</v>
      </c>
      <c r="V16">
        <v>3</v>
      </c>
      <c r="W16" t="s">
        <v>118</v>
      </c>
      <c r="X16">
        <v>1.2071920873276401E-3</v>
      </c>
      <c r="Y16">
        <f t="shared" si="5"/>
        <v>3.1860360193089687E-2</v>
      </c>
      <c r="Z16">
        <v>3</v>
      </c>
      <c r="AA16" t="s">
        <v>90</v>
      </c>
      <c r="AB16">
        <v>7.3314341864113303E-3</v>
      </c>
      <c r="AC16">
        <f t="shared" si="6"/>
        <v>0.29901357888120123</v>
      </c>
    </row>
    <row r="17" spans="1:29" x14ac:dyDescent="0.25">
      <c r="B17">
        <v>2</v>
      </c>
      <c r="C17" t="s">
        <v>113</v>
      </c>
      <c r="D17">
        <v>1.0106508344322E-2</v>
      </c>
      <c r="E17">
        <f t="shared" si="0"/>
        <v>0.37650423739056194</v>
      </c>
      <c r="F17">
        <v>2</v>
      </c>
      <c r="G17" t="s">
        <v>86</v>
      </c>
      <c r="H17">
        <v>3.2935443457901602E-3</v>
      </c>
      <c r="I17">
        <f t="shared" si="1"/>
        <v>0.48447167847502437</v>
      </c>
      <c r="J17">
        <v>2</v>
      </c>
      <c r="K17" t="s">
        <v>80</v>
      </c>
      <c r="L17">
        <v>39585.068109088097</v>
      </c>
      <c r="M17">
        <f t="shared" si="2"/>
        <v>0.12600813992910576</v>
      </c>
      <c r="N17">
        <v>2</v>
      </c>
      <c r="O17" t="s">
        <v>121</v>
      </c>
      <c r="P17">
        <v>3.1100000000000002E-4</v>
      </c>
      <c r="Q17">
        <f t="shared" si="3"/>
        <v>1.1034042326728282E-3</v>
      </c>
      <c r="R17">
        <v>2</v>
      </c>
      <c r="S17" t="s">
        <v>123</v>
      </c>
      <c r="T17">
        <v>0.1135</v>
      </c>
      <c r="U17">
        <f t="shared" si="4"/>
        <v>0.11737331954498449</v>
      </c>
      <c r="V17">
        <v>2</v>
      </c>
      <c r="W17" t="s">
        <v>105</v>
      </c>
      <c r="X17">
        <v>1.1610149592185899E-3</v>
      </c>
      <c r="Y17">
        <f t="shared" si="5"/>
        <v>3.0641647819408029E-2</v>
      </c>
      <c r="Z17">
        <v>2</v>
      </c>
      <c r="AA17" t="s">
        <v>107</v>
      </c>
      <c r="AB17">
        <v>7.3086492551102901E-3</v>
      </c>
      <c r="AC17">
        <f t="shared" si="6"/>
        <v>0.29808429223964422</v>
      </c>
    </row>
    <row r="18" spans="1:29" x14ac:dyDescent="0.25">
      <c r="B18">
        <v>1</v>
      </c>
      <c r="C18" t="s">
        <v>118</v>
      </c>
      <c r="D18">
        <v>9.4857006289181499E-3</v>
      </c>
      <c r="E18">
        <f t="shared" si="0"/>
        <v>0.3533768893994409</v>
      </c>
      <c r="F18">
        <v>1</v>
      </c>
      <c r="G18" t="s">
        <v>114</v>
      </c>
      <c r="H18">
        <v>3.1742709741712401E-3</v>
      </c>
      <c r="I18">
        <f t="shared" si="1"/>
        <v>0.46692688038555752</v>
      </c>
      <c r="J18">
        <v>1</v>
      </c>
      <c r="K18" t="s">
        <v>95</v>
      </c>
      <c r="L18">
        <v>36471.033838889998</v>
      </c>
      <c r="M18">
        <f t="shared" si="2"/>
        <v>0.11609547121822218</v>
      </c>
      <c r="N18">
        <v>1</v>
      </c>
      <c r="O18" t="s">
        <v>122</v>
      </c>
      <c r="P18">
        <v>2.8400000000000002E-4</v>
      </c>
      <c r="Q18">
        <f t="shared" si="3"/>
        <v>1.0076102960742226E-3</v>
      </c>
      <c r="R18">
        <v>1</v>
      </c>
      <c r="S18" t="s">
        <v>121</v>
      </c>
      <c r="T18">
        <v>0.11310000000000001</v>
      </c>
      <c r="U18">
        <f t="shared" si="4"/>
        <v>0.11695966907962772</v>
      </c>
      <c r="V18">
        <v>1</v>
      </c>
      <c r="W18" t="s">
        <v>102</v>
      </c>
      <c r="X18">
        <v>7.9240316711931297E-4</v>
      </c>
      <c r="Y18">
        <f t="shared" si="5"/>
        <v>2.091320063110582E-2</v>
      </c>
      <c r="Z18">
        <v>1</v>
      </c>
      <c r="AA18" t="s">
        <v>114</v>
      </c>
      <c r="AB18">
        <v>7.0277438242799398E-3</v>
      </c>
      <c r="AC18">
        <f t="shared" si="6"/>
        <v>0.28662752456444218</v>
      </c>
    </row>
    <row r="19" spans="1:29" x14ac:dyDescent="0.25">
      <c r="B19">
        <v>0</v>
      </c>
      <c r="C19" t="s">
        <v>90</v>
      </c>
      <c r="D19">
        <v>8.4933362326970394E-3</v>
      </c>
      <c r="E19">
        <f t="shared" si="0"/>
        <v>0.31640770207148644</v>
      </c>
      <c r="F19">
        <v>0</v>
      </c>
      <c r="G19" t="s">
        <v>110</v>
      </c>
      <c r="H19">
        <v>2.7806339020133202E-3</v>
      </c>
      <c r="I19">
        <f t="shared" si="1"/>
        <v>0.40902390625311447</v>
      </c>
      <c r="J19">
        <v>0</v>
      </c>
      <c r="K19" t="s">
        <v>101</v>
      </c>
      <c r="L19">
        <v>32373.372054644198</v>
      </c>
      <c r="M19">
        <f t="shared" si="2"/>
        <v>0.10305169577066015</v>
      </c>
      <c r="N19">
        <v>0</v>
      </c>
      <c r="O19" t="s">
        <v>123</v>
      </c>
      <c r="P19">
        <v>2.5799999999999998E-4</v>
      </c>
      <c r="Q19">
        <f t="shared" si="3"/>
        <v>9.1536428305334292E-4</v>
      </c>
      <c r="R19">
        <v>0</v>
      </c>
      <c r="S19" t="s">
        <v>109</v>
      </c>
      <c r="T19">
        <v>0.96699999999999997</v>
      </c>
      <c r="U19">
        <f t="shared" si="4"/>
        <v>1</v>
      </c>
      <c r="V19">
        <v>0</v>
      </c>
      <c r="W19" t="s">
        <v>87</v>
      </c>
      <c r="X19">
        <v>4.6325725839779899E-4</v>
      </c>
      <c r="Y19">
        <f t="shared" si="5"/>
        <v>1.2226341830396094E-2</v>
      </c>
      <c r="Z19">
        <v>0</v>
      </c>
      <c r="AA19" t="s">
        <v>113</v>
      </c>
      <c r="AB19">
        <v>6.7843595015728599E-3</v>
      </c>
      <c r="AC19">
        <f t="shared" si="6"/>
        <v>0.27670106058402361</v>
      </c>
    </row>
    <row r="21" spans="1:29" x14ac:dyDescent="0.25">
      <c r="A21" t="s">
        <v>79</v>
      </c>
    </row>
    <row r="22" spans="1:29" x14ac:dyDescent="0.25">
      <c r="A22" t="s">
        <v>80</v>
      </c>
    </row>
    <row r="23" spans="1:29" x14ac:dyDescent="0.25">
      <c r="A23" t="s">
        <v>81</v>
      </c>
    </row>
    <row r="24" spans="1:29" x14ac:dyDescent="0.25">
      <c r="A24" t="s">
        <v>82</v>
      </c>
    </row>
    <row r="25" spans="1:29" x14ac:dyDescent="0.25">
      <c r="A25" t="s">
        <v>83</v>
      </c>
    </row>
    <row r="26" spans="1:29" x14ac:dyDescent="0.25">
      <c r="A26" t="s">
        <v>84</v>
      </c>
    </row>
    <row r="27" spans="1:29" x14ac:dyDescent="0.25">
      <c r="A27" t="s">
        <v>85</v>
      </c>
    </row>
    <row r="28" spans="1:29" x14ac:dyDescent="0.25">
      <c r="A28" t="s">
        <v>86</v>
      </c>
    </row>
    <row r="29" spans="1:29" x14ac:dyDescent="0.25">
      <c r="A29" t="s">
        <v>87</v>
      </c>
    </row>
    <row r="30" spans="1:29" x14ac:dyDescent="0.25">
      <c r="A30" t="s">
        <v>88</v>
      </c>
    </row>
    <row r="31" spans="1:29" x14ac:dyDescent="0.25">
      <c r="A31" t="s">
        <v>89</v>
      </c>
    </row>
    <row r="32" spans="1:29" x14ac:dyDescent="0.25">
      <c r="A32" t="s">
        <v>90</v>
      </c>
    </row>
    <row r="33" spans="1:5" x14ac:dyDescent="0.25">
      <c r="A33" t="s">
        <v>91</v>
      </c>
    </row>
    <row r="34" spans="1:5" x14ac:dyDescent="0.25">
      <c r="A34" t="s">
        <v>92</v>
      </c>
    </row>
    <row r="35" spans="1:5" x14ac:dyDescent="0.25">
      <c r="A35" t="s">
        <v>93</v>
      </c>
    </row>
    <row r="36" spans="1:5" x14ac:dyDescent="0.25">
      <c r="A36" t="s">
        <v>94</v>
      </c>
    </row>
    <row r="37" spans="1:5" x14ac:dyDescent="0.25">
      <c r="A37" t="s">
        <v>95</v>
      </c>
    </row>
    <row r="38" spans="1:5" x14ac:dyDescent="0.25">
      <c r="A38" t="s">
        <v>96</v>
      </c>
    </row>
    <row r="39" spans="1:5" x14ac:dyDescent="0.25">
      <c r="A39" t="s">
        <v>97</v>
      </c>
    </row>
    <row r="40" spans="1:5" x14ac:dyDescent="0.25">
      <c r="A40" t="s">
        <v>98</v>
      </c>
    </row>
    <row r="41" spans="1:5" x14ac:dyDescent="0.25">
      <c r="A41" t="s">
        <v>99</v>
      </c>
      <c r="E41" s="1"/>
    </row>
    <row r="42" spans="1:5" x14ac:dyDescent="0.25">
      <c r="A42" t="s">
        <v>100</v>
      </c>
      <c r="E42" s="1"/>
    </row>
    <row r="43" spans="1:5" x14ac:dyDescent="0.25">
      <c r="A43" t="s">
        <v>101</v>
      </c>
      <c r="E43" s="1"/>
    </row>
    <row r="44" spans="1:5" x14ac:dyDescent="0.25">
      <c r="A44" t="s">
        <v>102</v>
      </c>
    </row>
    <row r="45" spans="1:5" x14ac:dyDescent="0.25">
      <c r="A45" t="s">
        <v>103</v>
      </c>
    </row>
    <row r="46" spans="1:5" x14ac:dyDescent="0.25">
      <c r="A46" t="s">
        <v>104</v>
      </c>
    </row>
    <row r="47" spans="1:5" x14ac:dyDescent="0.25">
      <c r="A47" t="s">
        <v>105</v>
      </c>
    </row>
    <row r="48" spans="1:5" x14ac:dyDescent="0.25">
      <c r="A48" t="s">
        <v>106</v>
      </c>
    </row>
    <row r="49" spans="1:1" x14ac:dyDescent="0.25">
      <c r="A49" t="s">
        <v>107</v>
      </c>
    </row>
    <row r="50" spans="1:1" x14ac:dyDescent="0.25">
      <c r="A50" t="s">
        <v>108</v>
      </c>
    </row>
    <row r="51" spans="1:1" x14ac:dyDescent="0.25">
      <c r="A51" t="s">
        <v>109</v>
      </c>
    </row>
    <row r="52" spans="1:1" x14ac:dyDescent="0.25">
      <c r="A52" t="s">
        <v>110</v>
      </c>
    </row>
    <row r="53" spans="1:1" x14ac:dyDescent="0.25">
      <c r="A53" t="s">
        <v>111</v>
      </c>
    </row>
    <row r="54" spans="1:1" x14ac:dyDescent="0.25">
      <c r="A54" t="s">
        <v>113</v>
      </c>
    </row>
    <row r="55" spans="1:1" x14ac:dyDescent="0.25">
      <c r="A55" t="s">
        <v>114</v>
      </c>
    </row>
    <row r="56" spans="1:1" x14ac:dyDescent="0.25">
      <c r="A56" t="s">
        <v>117</v>
      </c>
    </row>
    <row r="57" spans="1:1" x14ac:dyDescent="0.25">
      <c r="A57" t="s">
        <v>118</v>
      </c>
    </row>
    <row r="58" spans="1:1" x14ac:dyDescent="0.25">
      <c r="A58" t="s">
        <v>28</v>
      </c>
    </row>
    <row r="59" spans="1:1" x14ac:dyDescent="0.25">
      <c r="A59" t="s">
        <v>122</v>
      </c>
    </row>
    <row r="60" spans="1:1" x14ac:dyDescent="0.25">
      <c r="A60" t="s">
        <v>120</v>
      </c>
    </row>
    <row r="61" spans="1:1" x14ac:dyDescent="0.25">
      <c r="A61" t="s">
        <v>123</v>
      </c>
    </row>
    <row r="62" spans="1:1" x14ac:dyDescent="0.25">
      <c r="A62" t="s">
        <v>121</v>
      </c>
    </row>
  </sheetData>
  <sortState xmlns:xlrd2="http://schemas.microsoft.com/office/spreadsheetml/2017/richdata2" ref="A21:A62">
    <sortCondition ref="A53:A62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D2C1-50A7-41F3-8C8C-803E27D8384B}">
  <dimension ref="B2:V41"/>
  <sheetViews>
    <sheetView workbookViewId="0">
      <selection activeCell="D35" sqref="D35"/>
    </sheetView>
  </sheetViews>
  <sheetFormatPr defaultRowHeight="15" x14ac:dyDescent="0.25"/>
  <cols>
    <col min="3" max="3" width="30.42578125" bestFit="1" customWidth="1"/>
    <col min="4" max="4" width="5.5703125" bestFit="1" customWidth="1"/>
    <col min="5" max="5" width="3" bestFit="1" customWidth="1"/>
    <col min="6" max="6" width="30.42578125" bestFit="1" customWidth="1"/>
    <col min="7" max="7" width="7" customWidth="1"/>
    <col min="8" max="8" width="3" bestFit="1" customWidth="1"/>
    <col min="9" max="9" width="30.42578125" bestFit="1" customWidth="1"/>
    <col min="10" max="10" width="8" customWidth="1"/>
    <col min="11" max="11" width="3" bestFit="1" customWidth="1"/>
    <col min="12" max="12" width="30.42578125" bestFit="1" customWidth="1"/>
    <col min="13" max="13" width="5.5703125" bestFit="1" customWidth="1"/>
    <col min="14" max="14" width="3" bestFit="1" customWidth="1"/>
    <col min="15" max="15" width="30.42578125" bestFit="1" customWidth="1"/>
    <col min="16" max="16" width="5.5703125" bestFit="1" customWidth="1"/>
    <col min="17" max="17" width="3" bestFit="1" customWidth="1"/>
    <col min="18" max="18" width="30.42578125" bestFit="1" customWidth="1"/>
    <col min="19" max="19" width="30.42578125" customWidth="1"/>
    <col min="20" max="20" width="3" bestFit="1" customWidth="1"/>
    <col min="21" max="21" width="30.42578125" bestFit="1" customWidth="1"/>
  </cols>
  <sheetData>
    <row r="2" spans="2:22" x14ac:dyDescent="0.25">
      <c r="C2" t="s">
        <v>16</v>
      </c>
      <c r="D2" t="s">
        <v>42</v>
      </c>
      <c r="F2" t="s">
        <v>17</v>
      </c>
      <c r="G2" t="s">
        <v>42</v>
      </c>
      <c r="I2" t="s">
        <v>18</v>
      </c>
      <c r="J2" t="s">
        <v>42</v>
      </c>
      <c r="L2" t="s">
        <v>19</v>
      </c>
      <c r="M2" t="s">
        <v>42</v>
      </c>
      <c r="O2" t="s">
        <v>24</v>
      </c>
      <c r="P2" t="s">
        <v>42</v>
      </c>
      <c r="R2" t="s">
        <v>25</v>
      </c>
      <c r="S2" t="s">
        <v>42</v>
      </c>
    </row>
    <row r="3" spans="2:22" x14ac:dyDescent="0.25">
      <c r="B3" t="s">
        <v>43</v>
      </c>
      <c r="U3" t="s">
        <v>26</v>
      </c>
      <c r="V3" t="s">
        <v>42</v>
      </c>
    </row>
    <row r="4" spans="2:22" x14ac:dyDescent="0.25">
      <c r="B4">
        <v>14</v>
      </c>
      <c r="C4" t="s">
        <v>0</v>
      </c>
      <c r="E4">
        <v>14</v>
      </c>
      <c r="F4" t="s">
        <v>8</v>
      </c>
      <c r="H4">
        <v>14</v>
      </c>
      <c r="I4" t="s">
        <v>0</v>
      </c>
      <c r="K4">
        <v>14</v>
      </c>
      <c r="L4" t="s">
        <v>6</v>
      </c>
      <c r="N4">
        <v>14</v>
      </c>
      <c r="O4" t="s">
        <v>6</v>
      </c>
      <c r="Q4">
        <v>14</v>
      </c>
      <c r="R4" t="s">
        <v>0</v>
      </c>
      <c r="T4">
        <v>14</v>
      </c>
      <c r="U4" t="s">
        <v>6</v>
      </c>
    </row>
    <row r="5" spans="2:22" x14ac:dyDescent="0.25">
      <c r="B5">
        <v>13</v>
      </c>
      <c r="C5" t="s">
        <v>1</v>
      </c>
      <c r="E5">
        <v>13</v>
      </c>
      <c r="F5" t="s">
        <v>2</v>
      </c>
      <c r="H5">
        <v>13</v>
      </c>
      <c r="I5" t="s">
        <v>7</v>
      </c>
      <c r="K5">
        <v>13</v>
      </c>
      <c r="L5" t="s">
        <v>2</v>
      </c>
      <c r="N5">
        <v>13</v>
      </c>
      <c r="O5" t="s">
        <v>21</v>
      </c>
      <c r="Q5">
        <v>13</v>
      </c>
      <c r="R5" t="s">
        <v>8</v>
      </c>
      <c r="T5">
        <v>13</v>
      </c>
      <c r="U5" t="s">
        <v>0</v>
      </c>
    </row>
    <row r="6" spans="2:22" x14ac:dyDescent="0.25">
      <c r="B6">
        <v>12</v>
      </c>
      <c r="C6" t="s">
        <v>2</v>
      </c>
      <c r="E6">
        <v>12</v>
      </c>
      <c r="F6" t="s">
        <v>0</v>
      </c>
      <c r="H6">
        <v>12</v>
      </c>
      <c r="I6" t="s">
        <v>4</v>
      </c>
      <c r="K6">
        <v>12</v>
      </c>
      <c r="L6" t="s">
        <v>0</v>
      </c>
      <c r="N6">
        <v>12</v>
      </c>
      <c r="O6" t="s">
        <v>0</v>
      </c>
      <c r="Q6">
        <v>12</v>
      </c>
      <c r="R6" t="s">
        <v>6</v>
      </c>
      <c r="T6">
        <v>12</v>
      </c>
      <c r="U6" t="s">
        <v>3</v>
      </c>
    </row>
    <row r="7" spans="2:22" x14ac:dyDescent="0.25">
      <c r="B7">
        <v>11</v>
      </c>
      <c r="C7" t="s">
        <v>3</v>
      </c>
      <c r="E7">
        <v>11</v>
      </c>
      <c r="F7" t="s">
        <v>4</v>
      </c>
      <c r="H7">
        <v>11</v>
      </c>
      <c r="I7" t="s">
        <v>3</v>
      </c>
      <c r="K7">
        <v>11</v>
      </c>
      <c r="L7" t="s">
        <v>3</v>
      </c>
      <c r="N7">
        <v>11</v>
      </c>
      <c r="O7" t="s">
        <v>2</v>
      </c>
      <c r="Q7">
        <v>11</v>
      </c>
      <c r="R7" t="s">
        <v>20</v>
      </c>
      <c r="T7">
        <v>11</v>
      </c>
      <c r="U7" t="s">
        <v>2</v>
      </c>
    </row>
    <row r="8" spans="2:22" x14ac:dyDescent="0.25">
      <c r="B8">
        <v>10</v>
      </c>
      <c r="C8" t="s">
        <v>4</v>
      </c>
      <c r="E8">
        <v>10</v>
      </c>
      <c r="F8" t="s">
        <v>1</v>
      </c>
      <c r="H8">
        <v>10</v>
      </c>
      <c r="I8" t="s">
        <v>2</v>
      </c>
      <c r="K8">
        <v>10</v>
      </c>
      <c r="L8" t="s">
        <v>4</v>
      </c>
      <c r="N8">
        <v>10</v>
      </c>
      <c r="O8" t="s">
        <v>3</v>
      </c>
      <c r="Q8">
        <v>10</v>
      </c>
      <c r="R8" t="s">
        <v>3</v>
      </c>
      <c r="T8">
        <v>10</v>
      </c>
      <c r="U8" t="s">
        <v>21</v>
      </c>
    </row>
    <row r="9" spans="2:22" x14ac:dyDescent="0.25">
      <c r="B9">
        <v>9</v>
      </c>
      <c r="C9" t="s">
        <v>5</v>
      </c>
      <c r="E9">
        <v>9</v>
      </c>
      <c r="F9" t="s">
        <v>3</v>
      </c>
      <c r="H9">
        <v>9</v>
      </c>
      <c r="I9" t="s">
        <v>1</v>
      </c>
      <c r="K9">
        <v>9</v>
      </c>
      <c r="L9" t="s">
        <v>1</v>
      </c>
      <c r="N9">
        <v>9</v>
      </c>
      <c r="O9" t="s">
        <v>8</v>
      </c>
      <c r="Q9">
        <v>9</v>
      </c>
      <c r="R9" t="s">
        <v>9</v>
      </c>
      <c r="T9">
        <v>9</v>
      </c>
      <c r="U9" t="s">
        <v>20</v>
      </c>
    </row>
    <row r="10" spans="2:22" x14ac:dyDescent="0.25">
      <c r="B10">
        <v>8</v>
      </c>
      <c r="C10" t="s">
        <v>6</v>
      </c>
      <c r="E10">
        <v>8</v>
      </c>
      <c r="F10" t="s">
        <v>7</v>
      </c>
      <c r="H10">
        <v>8</v>
      </c>
      <c r="I10" t="s">
        <v>8</v>
      </c>
      <c r="K10">
        <v>8</v>
      </c>
      <c r="L10" t="s">
        <v>9</v>
      </c>
      <c r="N10">
        <v>8</v>
      </c>
      <c r="O10" t="s">
        <v>20</v>
      </c>
      <c r="Q10">
        <v>8</v>
      </c>
      <c r="R10" t="s">
        <v>7</v>
      </c>
      <c r="T10">
        <v>8</v>
      </c>
      <c r="U10" t="s">
        <v>7</v>
      </c>
    </row>
    <row r="11" spans="2:22" x14ac:dyDescent="0.25">
      <c r="B11">
        <v>7</v>
      </c>
      <c r="C11" t="s">
        <v>7</v>
      </c>
      <c r="E11">
        <v>7</v>
      </c>
      <c r="F11" t="s">
        <v>6</v>
      </c>
      <c r="H11">
        <v>7</v>
      </c>
      <c r="I11" t="s">
        <v>10</v>
      </c>
      <c r="K11">
        <v>7</v>
      </c>
      <c r="L11" t="s">
        <v>5</v>
      </c>
      <c r="N11">
        <v>7</v>
      </c>
      <c r="O11" t="s">
        <v>7</v>
      </c>
      <c r="Q11">
        <v>7</v>
      </c>
      <c r="R11" t="s">
        <v>23</v>
      </c>
      <c r="T11">
        <v>7</v>
      </c>
      <c r="U11" t="s">
        <v>9</v>
      </c>
    </row>
    <row r="12" spans="2:22" x14ac:dyDescent="0.25">
      <c r="B12">
        <v>6</v>
      </c>
      <c r="C12" t="s">
        <v>8</v>
      </c>
      <c r="E12">
        <v>6</v>
      </c>
      <c r="F12" t="s">
        <v>10</v>
      </c>
      <c r="H12">
        <v>6</v>
      </c>
      <c r="I12" t="s">
        <v>5</v>
      </c>
      <c r="K12">
        <v>6</v>
      </c>
      <c r="L12" t="s">
        <v>8</v>
      </c>
      <c r="N12">
        <v>6</v>
      </c>
      <c r="O12" t="s">
        <v>10</v>
      </c>
      <c r="Q12">
        <v>6</v>
      </c>
      <c r="R12" t="s">
        <v>1</v>
      </c>
      <c r="T12">
        <v>6</v>
      </c>
      <c r="U12" t="s">
        <v>4</v>
      </c>
    </row>
    <row r="13" spans="2:22" x14ac:dyDescent="0.25">
      <c r="B13">
        <v>5</v>
      </c>
      <c r="C13" t="s">
        <v>9</v>
      </c>
      <c r="E13">
        <v>5</v>
      </c>
      <c r="F13" t="s">
        <v>5</v>
      </c>
      <c r="H13">
        <v>5</v>
      </c>
      <c r="I13" t="s">
        <v>6</v>
      </c>
      <c r="K13">
        <v>5</v>
      </c>
      <c r="L13" t="s">
        <v>10</v>
      </c>
      <c r="N13">
        <v>5</v>
      </c>
      <c r="O13" t="s">
        <v>9</v>
      </c>
      <c r="Q13">
        <v>5</v>
      </c>
      <c r="R13" t="s">
        <v>2</v>
      </c>
      <c r="T13">
        <v>5</v>
      </c>
      <c r="U13" t="s">
        <v>8</v>
      </c>
    </row>
    <row r="14" spans="2:22" x14ac:dyDescent="0.25">
      <c r="B14">
        <v>4</v>
      </c>
      <c r="C14" t="s">
        <v>10</v>
      </c>
      <c r="E14">
        <v>4</v>
      </c>
      <c r="F14" t="s">
        <v>9</v>
      </c>
      <c r="H14">
        <v>4</v>
      </c>
      <c r="I14" t="s">
        <v>9</v>
      </c>
      <c r="K14">
        <v>4</v>
      </c>
      <c r="L14" t="s">
        <v>7</v>
      </c>
      <c r="N14">
        <v>4</v>
      </c>
      <c r="O14" t="s">
        <v>4</v>
      </c>
      <c r="Q14">
        <v>4</v>
      </c>
      <c r="R14" t="s">
        <v>21</v>
      </c>
      <c r="T14">
        <v>4</v>
      </c>
      <c r="U14" t="s">
        <v>10</v>
      </c>
    </row>
    <row r="15" spans="2:22" x14ac:dyDescent="0.25">
      <c r="B15">
        <v>3</v>
      </c>
      <c r="C15" t="s">
        <v>11</v>
      </c>
      <c r="E15">
        <v>3</v>
      </c>
      <c r="F15" t="s">
        <v>13</v>
      </c>
      <c r="H15">
        <v>3</v>
      </c>
      <c r="I15" t="s">
        <v>13</v>
      </c>
      <c r="K15">
        <v>3</v>
      </c>
      <c r="L15" t="s">
        <v>20</v>
      </c>
      <c r="N15">
        <v>3</v>
      </c>
      <c r="O15" t="s">
        <v>1</v>
      </c>
      <c r="Q15">
        <v>3</v>
      </c>
      <c r="R15" t="s">
        <v>22</v>
      </c>
      <c r="T15">
        <v>3</v>
      </c>
      <c r="U15" t="s">
        <v>5</v>
      </c>
    </row>
    <row r="16" spans="2:22" x14ac:dyDescent="0.25">
      <c r="B16">
        <v>2</v>
      </c>
      <c r="C16" t="s">
        <v>12</v>
      </c>
      <c r="E16">
        <v>2</v>
      </c>
      <c r="F16" t="s">
        <v>12</v>
      </c>
      <c r="H16">
        <v>2</v>
      </c>
      <c r="I16" t="s">
        <v>11</v>
      </c>
      <c r="K16">
        <v>2</v>
      </c>
      <c r="L16" t="s">
        <v>21</v>
      </c>
      <c r="N16">
        <v>2</v>
      </c>
      <c r="O16" t="s">
        <v>5</v>
      </c>
      <c r="Q16">
        <v>2</v>
      </c>
      <c r="R16" t="s">
        <v>5</v>
      </c>
      <c r="T16">
        <v>2</v>
      </c>
      <c r="U16" t="s">
        <v>1</v>
      </c>
    </row>
    <row r="17" spans="2:21" x14ac:dyDescent="0.25">
      <c r="B17">
        <v>1</v>
      </c>
      <c r="C17" t="s">
        <v>13</v>
      </c>
      <c r="E17">
        <v>1</v>
      </c>
      <c r="F17" t="s">
        <v>11</v>
      </c>
      <c r="H17">
        <v>1</v>
      </c>
      <c r="I17" t="s">
        <v>12</v>
      </c>
      <c r="K17">
        <v>1</v>
      </c>
      <c r="L17" t="s">
        <v>22</v>
      </c>
      <c r="N17">
        <v>1</v>
      </c>
      <c r="O17" t="s">
        <v>22</v>
      </c>
      <c r="Q17">
        <v>1</v>
      </c>
      <c r="R17" t="s">
        <v>10</v>
      </c>
      <c r="T17">
        <v>1</v>
      </c>
      <c r="U17" t="s">
        <v>23</v>
      </c>
    </row>
    <row r="18" spans="2:21" x14ac:dyDescent="0.25">
      <c r="B18">
        <v>0</v>
      </c>
      <c r="C18" t="s">
        <v>14</v>
      </c>
      <c r="E18">
        <v>0</v>
      </c>
      <c r="F18" t="s">
        <v>14</v>
      </c>
      <c r="H18">
        <v>0</v>
      </c>
      <c r="I18" t="s">
        <v>15</v>
      </c>
      <c r="K18">
        <v>0</v>
      </c>
      <c r="L18" t="s">
        <v>23</v>
      </c>
      <c r="N18">
        <v>0</v>
      </c>
      <c r="O18" t="s">
        <v>23</v>
      </c>
      <c r="Q18">
        <v>0</v>
      </c>
      <c r="R18" t="s">
        <v>4</v>
      </c>
      <c r="T18">
        <v>0</v>
      </c>
      <c r="U18" t="s">
        <v>22</v>
      </c>
    </row>
    <row r="27" spans="2:21" x14ac:dyDescent="0.25">
      <c r="C27" t="s">
        <v>44</v>
      </c>
    </row>
    <row r="28" spans="2:21" x14ac:dyDescent="0.25">
      <c r="C28" t="s">
        <v>45</v>
      </c>
    </row>
    <row r="29" spans="2:21" x14ac:dyDescent="0.25">
      <c r="C29" t="s">
        <v>46</v>
      </c>
    </row>
    <row r="30" spans="2:21" x14ac:dyDescent="0.25">
      <c r="C30" t="s">
        <v>47</v>
      </c>
    </row>
    <row r="31" spans="2:21" x14ac:dyDescent="0.25">
      <c r="C31" t="s">
        <v>48</v>
      </c>
    </row>
    <row r="32" spans="2:21" x14ac:dyDescent="0.25">
      <c r="C32" t="s">
        <v>49</v>
      </c>
    </row>
    <row r="33" spans="3:3" x14ac:dyDescent="0.25">
      <c r="C33" t="s">
        <v>50</v>
      </c>
    </row>
    <row r="34" spans="3:3" x14ac:dyDescent="0.25">
      <c r="C34" t="s">
        <v>51</v>
      </c>
    </row>
    <row r="35" spans="3:3" x14ac:dyDescent="0.25">
      <c r="C35" t="s">
        <v>52</v>
      </c>
    </row>
    <row r="36" spans="3:3" x14ac:dyDescent="0.25">
      <c r="C36" t="s">
        <v>53</v>
      </c>
    </row>
    <row r="37" spans="3:3" x14ac:dyDescent="0.25">
      <c r="C37" t="s">
        <v>54</v>
      </c>
    </row>
    <row r="38" spans="3:3" x14ac:dyDescent="0.25">
      <c r="C38" t="s">
        <v>55</v>
      </c>
    </row>
    <row r="39" spans="3:3" x14ac:dyDescent="0.25">
      <c r="C39" t="s">
        <v>56</v>
      </c>
    </row>
    <row r="40" spans="3:3" x14ac:dyDescent="0.25">
      <c r="C40" t="s">
        <v>57</v>
      </c>
    </row>
    <row r="41" spans="3:3" x14ac:dyDescent="0.25">
      <c r="C4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C45B-6EA4-4783-8A89-E53798517C00}">
  <dimension ref="C2:W18"/>
  <sheetViews>
    <sheetView workbookViewId="0">
      <selection activeCell="D4" sqref="D4"/>
    </sheetView>
  </sheetViews>
  <sheetFormatPr defaultRowHeight="15" x14ac:dyDescent="0.25"/>
  <cols>
    <col min="4" max="4" width="25.7109375" bestFit="1" customWidth="1"/>
    <col min="5" max="5" width="9.85546875" customWidth="1"/>
    <col min="21" max="21" width="3" bestFit="1" customWidth="1"/>
    <col min="22" max="22" width="25.7109375" bestFit="1" customWidth="1"/>
  </cols>
  <sheetData>
    <row r="2" spans="3:23" x14ac:dyDescent="0.25">
      <c r="D2" t="s">
        <v>16</v>
      </c>
      <c r="E2" t="s">
        <v>42</v>
      </c>
      <c r="G2" t="s">
        <v>17</v>
      </c>
      <c r="H2" t="s">
        <v>42</v>
      </c>
      <c r="J2" t="s">
        <v>18</v>
      </c>
      <c r="K2" t="s">
        <v>42</v>
      </c>
      <c r="M2" t="s">
        <v>19</v>
      </c>
      <c r="N2" t="s">
        <v>42</v>
      </c>
      <c r="P2" t="s">
        <v>24</v>
      </c>
      <c r="Q2" t="s">
        <v>42</v>
      </c>
      <c r="S2" t="s">
        <v>25</v>
      </c>
      <c r="T2" t="s">
        <v>42</v>
      </c>
      <c r="V2" t="s">
        <v>26</v>
      </c>
      <c r="W2" t="s">
        <v>42</v>
      </c>
    </row>
    <row r="3" spans="3:23" x14ac:dyDescent="0.25">
      <c r="C3" t="s">
        <v>43</v>
      </c>
    </row>
    <row r="4" spans="3:23" x14ac:dyDescent="0.25">
      <c r="C4">
        <v>14</v>
      </c>
      <c r="D4" t="s">
        <v>27</v>
      </c>
      <c r="F4">
        <v>14</v>
      </c>
      <c r="G4" t="s">
        <v>37</v>
      </c>
      <c r="I4">
        <v>14</v>
      </c>
      <c r="J4" t="s">
        <v>27</v>
      </c>
      <c r="L4">
        <v>14</v>
      </c>
      <c r="M4" t="s">
        <v>33</v>
      </c>
      <c r="O4">
        <v>14</v>
      </c>
      <c r="P4" t="s">
        <v>28</v>
      </c>
      <c r="R4">
        <v>14</v>
      </c>
      <c r="S4" t="s">
        <v>27</v>
      </c>
      <c r="U4">
        <v>14</v>
      </c>
      <c r="V4" t="s">
        <v>30</v>
      </c>
    </row>
    <row r="5" spans="3:23" x14ac:dyDescent="0.25">
      <c r="C5">
        <v>13</v>
      </c>
      <c r="D5" t="s">
        <v>28</v>
      </c>
      <c r="F5">
        <v>13</v>
      </c>
      <c r="G5" t="s">
        <v>33</v>
      </c>
      <c r="I5">
        <v>13</v>
      </c>
      <c r="J5" t="s">
        <v>29</v>
      </c>
      <c r="L5">
        <v>13</v>
      </c>
      <c r="M5" t="s">
        <v>34</v>
      </c>
      <c r="O5">
        <v>13</v>
      </c>
      <c r="P5" t="s">
        <v>33</v>
      </c>
      <c r="R5">
        <v>13</v>
      </c>
      <c r="S5" t="s">
        <v>28</v>
      </c>
      <c r="U5">
        <v>13</v>
      </c>
      <c r="V5" t="s">
        <v>33</v>
      </c>
    </row>
    <row r="6" spans="3:23" x14ac:dyDescent="0.25">
      <c r="C6">
        <v>12</v>
      </c>
      <c r="D6" t="s">
        <v>29</v>
      </c>
      <c r="F6">
        <v>12</v>
      </c>
      <c r="G6" t="s">
        <v>34</v>
      </c>
      <c r="I6">
        <v>12</v>
      </c>
      <c r="J6" t="s">
        <v>41</v>
      </c>
      <c r="L6">
        <v>12</v>
      </c>
      <c r="M6" t="s">
        <v>35</v>
      </c>
      <c r="O6">
        <v>12</v>
      </c>
      <c r="P6" t="s">
        <v>27</v>
      </c>
      <c r="R6">
        <v>12</v>
      </c>
      <c r="S6" t="s">
        <v>33</v>
      </c>
      <c r="U6">
        <v>12</v>
      </c>
      <c r="V6" t="s">
        <v>31</v>
      </c>
    </row>
    <row r="7" spans="3:23" x14ac:dyDescent="0.25">
      <c r="C7">
        <v>11</v>
      </c>
      <c r="D7" t="s">
        <v>30</v>
      </c>
      <c r="F7">
        <v>11</v>
      </c>
      <c r="G7" t="s">
        <v>27</v>
      </c>
      <c r="I7">
        <v>11</v>
      </c>
      <c r="J7" t="s">
        <v>33</v>
      </c>
      <c r="L7">
        <v>11</v>
      </c>
      <c r="M7" t="s">
        <v>30</v>
      </c>
      <c r="O7">
        <v>11</v>
      </c>
      <c r="P7" t="s">
        <v>35</v>
      </c>
      <c r="R7">
        <v>11</v>
      </c>
      <c r="S7" t="s">
        <v>30</v>
      </c>
      <c r="U7">
        <v>11</v>
      </c>
      <c r="V7" t="s">
        <v>28</v>
      </c>
    </row>
    <row r="8" spans="3:23" x14ac:dyDescent="0.25">
      <c r="C8">
        <v>10</v>
      </c>
      <c r="D8" t="s">
        <v>31</v>
      </c>
      <c r="F8">
        <v>10</v>
      </c>
      <c r="G8" t="s">
        <v>35</v>
      </c>
      <c r="I8">
        <v>10</v>
      </c>
      <c r="J8" t="s">
        <v>28</v>
      </c>
      <c r="L8">
        <v>10</v>
      </c>
      <c r="M8" t="s">
        <v>37</v>
      </c>
      <c r="O8">
        <v>10</v>
      </c>
      <c r="P8" t="s">
        <v>34</v>
      </c>
      <c r="R8">
        <v>10</v>
      </c>
      <c r="S8" t="s">
        <v>29</v>
      </c>
      <c r="U8">
        <v>10</v>
      </c>
      <c r="V8" t="s">
        <v>27</v>
      </c>
    </row>
    <row r="9" spans="3:23" x14ac:dyDescent="0.25">
      <c r="C9">
        <v>9</v>
      </c>
      <c r="D9" t="s">
        <v>32</v>
      </c>
      <c r="F9">
        <v>9</v>
      </c>
      <c r="G9" t="s">
        <v>32</v>
      </c>
      <c r="I9">
        <v>9</v>
      </c>
      <c r="J9" t="s">
        <v>38</v>
      </c>
      <c r="L9">
        <v>9</v>
      </c>
      <c r="M9" t="s">
        <v>32</v>
      </c>
      <c r="O9">
        <v>9</v>
      </c>
      <c r="P9" t="s">
        <v>31</v>
      </c>
      <c r="R9">
        <v>9</v>
      </c>
      <c r="S9" t="s">
        <v>34</v>
      </c>
      <c r="U9">
        <v>9</v>
      </c>
      <c r="V9" t="s">
        <v>36</v>
      </c>
    </row>
    <row r="10" spans="3:23" x14ac:dyDescent="0.25">
      <c r="C10">
        <v>8</v>
      </c>
      <c r="D10" t="s">
        <v>33</v>
      </c>
      <c r="F10">
        <v>8</v>
      </c>
      <c r="G10" t="s">
        <v>29</v>
      </c>
      <c r="I10">
        <v>8</v>
      </c>
      <c r="J10" t="s">
        <v>34</v>
      </c>
      <c r="L10">
        <v>8</v>
      </c>
      <c r="M10" t="s">
        <v>31</v>
      </c>
      <c r="O10">
        <v>8</v>
      </c>
      <c r="P10" t="s">
        <v>30</v>
      </c>
      <c r="R10">
        <v>8</v>
      </c>
      <c r="S10" t="s">
        <v>31</v>
      </c>
      <c r="U10">
        <v>8</v>
      </c>
      <c r="V10" t="s">
        <v>35</v>
      </c>
    </row>
    <row r="11" spans="3:23" x14ac:dyDescent="0.25">
      <c r="C11">
        <v>7</v>
      </c>
      <c r="D11" t="s">
        <v>34</v>
      </c>
      <c r="F11">
        <v>7</v>
      </c>
      <c r="G11" t="s">
        <v>31</v>
      </c>
      <c r="I11">
        <v>7</v>
      </c>
      <c r="J11" t="s">
        <v>30</v>
      </c>
      <c r="L11">
        <v>7</v>
      </c>
      <c r="M11" t="s">
        <v>27</v>
      </c>
      <c r="O11">
        <v>7</v>
      </c>
      <c r="P11" t="s">
        <v>32</v>
      </c>
      <c r="R11">
        <v>7</v>
      </c>
      <c r="S11" t="s">
        <v>36</v>
      </c>
      <c r="U11">
        <v>7</v>
      </c>
      <c r="V11" t="s">
        <v>34</v>
      </c>
    </row>
    <row r="12" spans="3:23" x14ac:dyDescent="0.25">
      <c r="C12">
        <v>6</v>
      </c>
      <c r="D12" t="s">
        <v>35</v>
      </c>
      <c r="F12">
        <v>6</v>
      </c>
      <c r="G12" t="s">
        <v>30</v>
      </c>
      <c r="I12">
        <v>6</v>
      </c>
      <c r="J12" t="s">
        <v>32</v>
      </c>
      <c r="L12">
        <v>6</v>
      </c>
      <c r="M12" t="s">
        <v>28</v>
      </c>
      <c r="O12">
        <v>6</v>
      </c>
      <c r="P12" t="s">
        <v>36</v>
      </c>
      <c r="R12">
        <v>6</v>
      </c>
      <c r="S12" t="s">
        <v>39</v>
      </c>
      <c r="U12">
        <v>6</v>
      </c>
      <c r="V12" t="s">
        <v>37</v>
      </c>
    </row>
    <row r="13" spans="3:23" x14ac:dyDescent="0.25">
      <c r="C13">
        <v>5</v>
      </c>
      <c r="D13" t="s">
        <v>36</v>
      </c>
      <c r="F13">
        <v>5</v>
      </c>
      <c r="G13" t="s">
        <v>38</v>
      </c>
      <c r="I13">
        <v>5</v>
      </c>
      <c r="J13" t="s">
        <v>31</v>
      </c>
      <c r="L13">
        <v>5</v>
      </c>
      <c r="M13" t="s">
        <v>36</v>
      </c>
      <c r="O13">
        <v>5</v>
      </c>
      <c r="P13" t="s">
        <v>29</v>
      </c>
      <c r="R13">
        <v>5</v>
      </c>
      <c r="S13" t="s">
        <v>40</v>
      </c>
      <c r="U13">
        <v>5</v>
      </c>
      <c r="V13" t="s">
        <v>29</v>
      </c>
    </row>
    <row r="14" spans="3:23" x14ac:dyDescent="0.25">
      <c r="C14">
        <v>4</v>
      </c>
      <c r="D14" t="s">
        <v>37</v>
      </c>
      <c r="F14">
        <v>4</v>
      </c>
      <c r="G14" t="s">
        <v>39</v>
      </c>
      <c r="I14">
        <v>4</v>
      </c>
      <c r="J14" t="s">
        <v>36</v>
      </c>
      <c r="L14">
        <v>4</v>
      </c>
      <c r="M14" t="s">
        <v>29</v>
      </c>
      <c r="O14">
        <v>4</v>
      </c>
      <c r="P14" t="s">
        <v>37</v>
      </c>
      <c r="R14">
        <v>4</v>
      </c>
      <c r="S14" t="s">
        <v>35</v>
      </c>
      <c r="U14">
        <v>4</v>
      </c>
      <c r="V14" t="s">
        <v>32</v>
      </c>
    </row>
    <row r="15" spans="3:23" x14ac:dyDescent="0.25">
      <c r="C15">
        <v>3</v>
      </c>
      <c r="D15" t="s">
        <v>38</v>
      </c>
      <c r="F15">
        <v>3</v>
      </c>
      <c r="G15" t="s">
        <v>28</v>
      </c>
      <c r="I15">
        <v>3</v>
      </c>
      <c r="J15" t="s">
        <v>37</v>
      </c>
      <c r="L15">
        <v>3</v>
      </c>
      <c r="M15" t="s">
        <v>39</v>
      </c>
      <c r="O15">
        <v>3</v>
      </c>
      <c r="P15" t="s">
        <v>40</v>
      </c>
      <c r="R15">
        <v>3</v>
      </c>
      <c r="S15" t="s">
        <v>37</v>
      </c>
      <c r="U15">
        <v>3</v>
      </c>
      <c r="V15" t="s">
        <v>39</v>
      </c>
    </row>
    <row r="16" spans="3:23" x14ac:dyDescent="0.25">
      <c r="C16">
        <v>2</v>
      </c>
      <c r="D16" t="s">
        <v>39</v>
      </c>
      <c r="F16">
        <v>2</v>
      </c>
      <c r="G16" t="s">
        <v>36</v>
      </c>
      <c r="I16">
        <v>2</v>
      </c>
      <c r="J16" t="s">
        <v>39</v>
      </c>
      <c r="L16">
        <v>2</v>
      </c>
      <c r="M16" t="s">
        <v>38</v>
      </c>
      <c r="O16">
        <v>2</v>
      </c>
      <c r="P16" t="s">
        <v>39</v>
      </c>
      <c r="R16">
        <v>2</v>
      </c>
      <c r="S16" t="s">
        <v>32</v>
      </c>
      <c r="U16">
        <v>2</v>
      </c>
      <c r="V16" t="s">
        <v>41</v>
      </c>
    </row>
    <row r="17" spans="3:22" x14ac:dyDescent="0.25">
      <c r="C17">
        <v>1</v>
      </c>
      <c r="D17" t="s">
        <v>40</v>
      </c>
      <c r="F17">
        <v>1</v>
      </c>
      <c r="G17" t="s">
        <v>41</v>
      </c>
      <c r="I17">
        <v>1</v>
      </c>
      <c r="J17" t="s">
        <v>40</v>
      </c>
      <c r="L17">
        <v>1</v>
      </c>
      <c r="M17" t="s">
        <v>40</v>
      </c>
      <c r="O17">
        <v>1</v>
      </c>
      <c r="P17" t="s">
        <v>41</v>
      </c>
      <c r="R17">
        <v>1</v>
      </c>
      <c r="S17" t="s">
        <v>38</v>
      </c>
      <c r="U17">
        <v>1</v>
      </c>
      <c r="V17" t="s">
        <v>38</v>
      </c>
    </row>
    <row r="18" spans="3:22" x14ac:dyDescent="0.25">
      <c r="C18">
        <v>0</v>
      </c>
      <c r="D18" t="s">
        <v>41</v>
      </c>
      <c r="F18">
        <v>0</v>
      </c>
      <c r="G18" t="s">
        <v>40</v>
      </c>
      <c r="I18">
        <v>0</v>
      </c>
      <c r="J18" t="s">
        <v>35</v>
      </c>
      <c r="L18">
        <v>0</v>
      </c>
      <c r="M18" t="s">
        <v>41</v>
      </c>
      <c r="O18">
        <v>0</v>
      </c>
      <c r="P18" t="s">
        <v>38</v>
      </c>
      <c r="R18">
        <v>0</v>
      </c>
      <c r="S18" t="s">
        <v>41</v>
      </c>
      <c r="U18">
        <v>0</v>
      </c>
      <c r="V1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Comparison Table</vt:lpstr>
      <vt:lpstr>CIC Normalized</vt:lpstr>
      <vt:lpstr>SML Normalized</vt:lpstr>
      <vt:lpstr>CIC F1 Overall Results</vt:lpstr>
      <vt:lpstr>SML ACC-F1 Overall results</vt:lpstr>
      <vt:lpstr>SML-FEAT Selec</vt:lpstr>
      <vt:lpstr>CICIDS-Feat Selec</vt:lpstr>
      <vt:lpstr>CICIDS</vt:lpstr>
      <vt:lpstr>SML_OG</vt:lpstr>
      <vt:lpstr>CICIDS_OG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Guilherme Arreche</dc:creator>
  <cp:lastModifiedBy>Osvaldo Guilherme Arreche</cp:lastModifiedBy>
  <dcterms:created xsi:type="dcterms:W3CDTF">2026-06-20T23:40:37Z</dcterms:created>
  <dcterms:modified xsi:type="dcterms:W3CDTF">2026-08-10T02:22:07Z</dcterms:modified>
</cp:coreProperties>
</file>