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arre\OneDrive\Desktop\"/>
    </mc:Choice>
  </mc:AlternateContent>
  <xr:revisionPtr revIDLastSave="0" documentId="13_ncr:1_{80202B2B-4C5B-4DD7-A6AE-70B74676E917}" xr6:coauthVersionLast="47" xr6:coauthVersionMax="47" xr10:uidLastSave="{00000000-0000-0000-0000-000000000000}"/>
  <bookViews>
    <workbookView xWindow="-120" yWindow="-120" windowWidth="29040" windowHeight="15720" xr2:uid="{0E06F28F-B44D-438C-A488-BA17EF247C1E}"/>
  </bookViews>
  <sheets>
    <sheet name="InfoGraphic" sheetId="2" r:id="rId1"/>
    <sheet name="Example Results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7" i="1" l="1"/>
  <c r="G217" i="1"/>
  <c r="H217" i="1"/>
  <c r="I217" i="1"/>
  <c r="J217" i="1"/>
  <c r="F218" i="1"/>
  <c r="G218" i="1"/>
  <c r="H218" i="1"/>
  <c r="I218" i="1"/>
  <c r="J218" i="1"/>
  <c r="F219" i="1"/>
  <c r="G219" i="1"/>
  <c r="H219" i="1"/>
  <c r="I219" i="1"/>
  <c r="J219" i="1"/>
  <c r="F220" i="1"/>
  <c r="G220" i="1"/>
  <c r="H220" i="1"/>
  <c r="I220" i="1"/>
  <c r="J220" i="1"/>
  <c r="F221" i="1"/>
  <c r="G221" i="1"/>
  <c r="H221" i="1"/>
  <c r="I221" i="1"/>
  <c r="J221" i="1"/>
  <c r="F222" i="1"/>
  <c r="G222" i="1"/>
  <c r="H222" i="1"/>
  <c r="I222" i="1"/>
  <c r="J222" i="1"/>
  <c r="F223" i="1"/>
  <c r="G223" i="1"/>
  <c r="H223" i="1"/>
  <c r="I223" i="1"/>
  <c r="J223" i="1"/>
  <c r="F224" i="1"/>
  <c r="G224" i="1"/>
  <c r="H224" i="1"/>
  <c r="I224" i="1"/>
  <c r="J224" i="1"/>
  <c r="F225" i="1"/>
  <c r="G225" i="1"/>
  <c r="H225" i="1"/>
  <c r="I225" i="1"/>
  <c r="J225" i="1"/>
  <c r="F226" i="1"/>
  <c r="G226" i="1"/>
  <c r="H226" i="1"/>
  <c r="I226" i="1"/>
  <c r="J226" i="1"/>
  <c r="F227" i="1"/>
  <c r="G227" i="1"/>
  <c r="H227" i="1"/>
  <c r="I227" i="1"/>
  <c r="J227" i="1"/>
  <c r="F228" i="1"/>
  <c r="G228" i="1"/>
  <c r="H228" i="1"/>
  <c r="I228" i="1"/>
  <c r="J228" i="1"/>
  <c r="F229" i="1"/>
  <c r="G229" i="1"/>
  <c r="H229" i="1"/>
  <c r="I229" i="1"/>
  <c r="J229" i="1"/>
  <c r="F230" i="1"/>
  <c r="G230" i="1"/>
  <c r="H230" i="1"/>
  <c r="I230" i="1"/>
  <c r="J230" i="1"/>
  <c r="F231" i="1"/>
  <c r="G231" i="1"/>
  <c r="H231" i="1"/>
  <c r="I231" i="1"/>
  <c r="J231" i="1"/>
  <c r="F232" i="1"/>
  <c r="G232" i="1"/>
  <c r="H232" i="1"/>
  <c r="I232" i="1"/>
  <c r="J232" i="1"/>
  <c r="F233" i="1"/>
  <c r="G233" i="1"/>
  <c r="H233" i="1"/>
  <c r="I233" i="1"/>
  <c r="J233" i="1"/>
  <c r="F234" i="1"/>
  <c r="G234" i="1"/>
  <c r="H234" i="1"/>
  <c r="I234" i="1"/>
  <c r="J234" i="1"/>
  <c r="F235" i="1"/>
  <c r="G235" i="1"/>
  <c r="H235" i="1"/>
  <c r="I235" i="1"/>
  <c r="J235" i="1"/>
  <c r="F236" i="1"/>
  <c r="G236" i="1"/>
  <c r="H236" i="1"/>
  <c r="I236" i="1"/>
  <c r="J236" i="1"/>
  <c r="F237" i="1"/>
  <c r="G237" i="1"/>
  <c r="H237" i="1"/>
  <c r="I237" i="1"/>
  <c r="J237" i="1"/>
  <c r="F238" i="1"/>
  <c r="G238" i="1"/>
  <c r="H238" i="1"/>
  <c r="I238" i="1"/>
  <c r="J238" i="1"/>
  <c r="F239" i="1"/>
  <c r="G239" i="1"/>
  <c r="H239" i="1"/>
  <c r="I239" i="1"/>
  <c r="J239" i="1"/>
  <c r="F240" i="1"/>
  <c r="G240" i="1"/>
  <c r="H240" i="1"/>
  <c r="I240" i="1"/>
  <c r="J240" i="1"/>
  <c r="F241" i="1"/>
  <c r="G241" i="1"/>
  <c r="H241" i="1"/>
  <c r="I241" i="1"/>
  <c r="J241" i="1"/>
  <c r="J216" i="1"/>
  <c r="I216" i="1"/>
  <c r="H216" i="1"/>
  <c r="G216" i="1"/>
  <c r="F216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185" i="1"/>
  <c r="I184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185" i="1"/>
  <c r="H184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185" i="1"/>
  <c r="G184" i="1"/>
  <c r="F18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J124" i="1"/>
  <c r="I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24" i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93" i="1"/>
  <c r="K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93" i="1"/>
  <c r="H93" i="1" s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34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63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64" i="1"/>
  <c r="G65" i="1"/>
  <c r="G66" i="1"/>
  <c r="G67" i="1"/>
  <c r="G68" i="1"/>
  <c r="G69" i="1"/>
  <c r="G70" i="1"/>
  <c r="G63" i="1"/>
  <c r="K145" i="1" l="1"/>
  <c r="L145" i="1" s="1"/>
  <c r="K137" i="1"/>
  <c r="L137" i="1" s="1"/>
  <c r="K147" i="1"/>
  <c r="L147" i="1" s="1"/>
  <c r="K143" i="1"/>
  <c r="L143" i="1" s="1"/>
  <c r="K139" i="1"/>
  <c r="L139" i="1" s="1"/>
  <c r="K135" i="1"/>
  <c r="L135" i="1" s="1"/>
  <c r="K131" i="1"/>
  <c r="L131" i="1" s="1"/>
  <c r="K127" i="1"/>
  <c r="L127" i="1" s="1"/>
  <c r="K142" i="1"/>
  <c r="L142" i="1" s="1"/>
  <c r="K126" i="1"/>
  <c r="L126" i="1" s="1"/>
  <c r="K134" i="1"/>
  <c r="L134" i="1" s="1"/>
  <c r="K125" i="1"/>
  <c r="L125" i="1" s="1"/>
  <c r="K148" i="1"/>
  <c r="L148" i="1" s="1"/>
  <c r="K144" i="1"/>
  <c r="L144" i="1" s="1"/>
  <c r="K140" i="1"/>
  <c r="L140" i="1" s="1"/>
  <c r="K136" i="1"/>
  <c r="L136" i="1" s="1"/>
  <c r="K132" i="1"/>
  <c r="L132" i="1" s="1"/>
  <c r="K128" i="1"/>
  <c r="L128" i="1" s="1"/>
  <c r="K124" i="1"/>
  <c r="L124" i="1" s="1"/>
  <c r="K146" i="1"/>
  <c r="L146" i="1" s="1"/>
  <c r="K138" i="1"/>
  <c r="L138" i="1" s="1"/>
  <c r="K130" i="1"/>
  <c r="L130" i="1" s="1"/>
  <c r="K129" i="1"/>
  <c r="L129" i="1" s="1"/>
  <c r="K149" i="1"/>
  <c r="L149" i="1" s="1"/>
  <c r="K141" i="1"/>
  <c r="L141" i="1" s="1"/>
  <c r="K133" i="1"/>
  <c r="L133" i="1" s="1"/>
  <c r="J73" i="1"/>
  <c r="J86" i="1"/>
  <c r="J78" i="1"/>
  <c r="L98" i="1"/>
  <c r="L110" i="1"/>
  <c r="L94" i="1"/>
  <c r="J69" i="1"/>
  <c r="J67" i="1"/>
  <c r="L113" i="1"/>
  <c r="J83" i="1"/>
  <c r="J75" i="1"/>
  <c r="L112" i="1"/>
  <c r="L96" i="1"/>
  <c r="L105" i="1"/>
  <c r="L97" i="1"/>
  <c r="L102" i="1"/>
  <c r="J76" i="1"/>
  <c r="J66" i="1"/>
  <c r="J84" i="1"/>
  <c r="J82" i="1"/>
  <c r="J74" i="1"/>
  <c r="L107" i="1"/>
  <c r="L106" i="1"/>
  <c r="L114" i="1"/>
  <c r="L115" i="1"/>
  <c r="L108" i="1"/>
  <c r="J64" i="1"/>
  <c r="L103" i="1"/>
  <c r="J88" i="1"/>
  <c r="J80" i="1"/>
  <c r="J72" i="1"/>
  <c r="J81" i="1"/>
  <c r="J65" i="1"/>
  <c r="J68" i="1"/>
  <c r="J85" i="1"/>
  <c r="J77" i="1"/>
  <c r="L100" i="1"/>
  <c r="L104" i="1"/>
  <c r="L111" i="1"/>
  <c r="L116" i="1"/>
  <c r="L117" i="1"/>
  <c r="J63" i="1"/>
  <c r="L118" i="1"/>
  <c r="L93" i="1"/>
  <c r="L101" i="1"/>
  <c r="L109" i="1"/>
  <c r="J70" i="1"/>
  <c r="J87" i="1"/>
  <c r="J79" i="1"/>
  <c r="J71" i="1"/>
  <c r="L95" i="1"/>
  <c r="L99" i="1"/>
</calcChain>
</file>

<file path=xl/sharedStrings.xml><?xml version="1.0" encoding="utf-8"?>
<sst xmlns="http://schemas.openxmlformats.org/spreadsheetml/2006/main" count="465" uniqueCount="68">
  <si>
    <t>LGBM</t>
  </si>
  <si>
    <t>IN_BYTES</t>
  </si>
  <si>
    <t>TCP_WIN_SCALE_IN</t>
  </si>
  <si>
    <t>TCP_WIN_MSS_IN</t>
  </si>
  <si>
    <t>L4_DST_PORT</t>
  </si>
  <si>
    <t>FLOW_ID</t>
  </si>
  <si>
    <t>OUT_BYTES</t>
  </si>
  <si>
    <t>TCP_WIN_MAX_IN</t>
  </si>
  <si>
    <t>TCP_FLAGS</t>
  </si>
  <si>
    <t>TCP_WIN_MAX_OUT</t>
  </si>
  <si>
    <t>FIRST_SWITCHED</t>
  </si>
  <si>
    <t>L4_SRC_PORT</t>
  </si>
  <si>
    <t>LAST_SWITCHED</t>
  </si>
  <si>
    <t>SRC_TOS</t>
  </si>
  <si>
    <t>FLOW_DURATION_MILLISECONDS</t>
  </si>
  <si>
    <t>IN_PKTS</t>
  </si>
  <si>
    <t>TCP_WIN_MIN_IN</t>
  </si>
  <si>
    <t>OUT_PKTS</t>
  </si>
  <si>
    <t>PROTOCOL</t>
  </si>
  <si>
    <t>TCP_WIN_MIN_OUT</t>
  </si>
  <si>
    <t>TCP_WIN_SCALE_OUT</t>
  </si>
  <si>
    <t>DST_TOS</t>
  </si>
  <si>
    <t>TOTAL_FLOWS_EXP</t>
  </si>
  <si>
    <t>MIN_IP_PKT_LEN</t>
  </si>
  <si>
    <t>MAX_IP_PKT_LEN</t>
  </si>
  <si>
    <t>TOTAL_PKTS_EXP</t>
  </si>
  <si>
    <t>TOTAL_BYTES_EXP</t>
  </si>
  <si>
    <t>RF</t>
  </si>
  <si>
    <t>Score</t>
  </si>
  <si>
    <t>Feature</t>
  </si>
  <si>
    <t>Model Specific Features</t>
  </si>
  <si>
    <t>Commom features by Overall Rank</t>
  </si>
  <si>
    <t>SIMARGL DB</t>
  </si>
  <si>
    <t>AVG</t>
  </si>
  <si>
    <t>Commom features by Overall Weighed Rank</t>
  </si>
  <si>
    <t>x Acc</t>
  </si>
  <si>
    <t>Commom features by Overall Normalized Weighed Rank</t>
  </si>
  <si>
    <t>Normalized</t>
  </si>
  <si>
    <t>Models + Attacking Ranking Score</t>
  </si>
  <si>
    <t>LGBM overall Accuracy</t>
  </si>
  <si>
    <t>Normal</t>
  </si>
  <si>
    <t>DoS</t>
  </si>
  <si>
    <t>Normal Acc</t>
  </si>
  <si>
    <t>DoS Acc</t>
  </si>
  <si>
    <t>Port Scan Acc</t>
  </si>
  <si>
    <t>RF overall Accuracy</t>
  </si>
  <si>
    <t>First Term</t>
  </si>
  <si>
    <t>First term</t>
  </si>
  <si>
    <t>second term</t>
  </si>
  <si>
    <t>number or models M = 7</t>
  </si>
  <si>
    <t>number of attacks A = 7</t>
  </si>
  <si>
    <t>Average Packet Size =  (1+1+5+2+2+3+9)         (3+4+5+1+1+1+2)</t>
  </si>
  <si>
    <t>-------------------</t>
  </si>
  <si>
    <t xml:space="preserve">    +     --------------------</t>
  </si>
  <si>
    <t>(1+2+3)/7</t>
  </si>
  <si>
    <t>Example</t>
  </si>
  <si>
    <t>LGBM Overall</t>
  </si>
  <si>
    <t>RF Overall</t>
  </si>
  <si>
    <t>PS</t>
  </si>
  <si>
    <t>SIMARGL DB - LGBM</t>
  </si>
  <si>
    <t>SIMARGL DB - RF</t>
  </si>
  <si>
    <t>Second Term</t>
  </si>
  <si>
    <t>PortScan</t>
  </si>
  <si>
    <t>Features per attack</t>
  </si>
  <si>
    <t>Combined Selection</t>
  </si>
  <si>
    <t>Importance Order</t>
  </si>
  <si>
    <t>Order of Importance</t>
  </si>
  <si>
    <t>Instruction: use this table back to the models as feature selection.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</si>
</sst>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rgb="FF000000"/>
      <name val="Calibri-Bold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2" borderId="0" xfId="0" applyFont="1" applyFill="1"/>
    <xf numFmtId="11" fontId="0" fillId="2" borderId="0" xfId="0" applyNumberFormat="1" applyFill="1"/>
    <xf numFmtId="0" fontId="1" fillId="3" borderId="0" xfId="0" applyFont="1" applyFill="1"/>
    <xf numFmtId="0" fontId="0" fillId="3" borderId="0" xfId="0" applyFill="1"/>
    <xf numFmtId="11" fontId="0" fillId="3" borderId="0" xfId="0" applyNumberFormat="1" applyFill="1"/>
    <xf numFmtId="0" fontId="1" fillId="4" borderId="1" xfId="0" applyFont="1" applyFill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vertical="center" wrapText="1"/>
    </xf>
    <xf numFmtId="0" fontId="1" fillId="0" borderId="2" xfId="0" applyFont="1" applyBorder="1" applyAlignment="1">
      <alignment horizontal="center"/>
    </xf>
    <xf numFmtId="0" fontId="0" fillId="3" borderId="0" xfId="0" applyNumberFormat="1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quotePrefix="1" applyFill="1"/>
    <xf numFmtId="0" fontId="0" fillId="4" borderId="0" xfId="0" applyFill="1" applyAlignment="1">
      <alignment horizontal="right" vertical="center"/>
    </xf>
    <xf numFmtId="0" fontId="1" fillId="0" borderId="2" xfId="0" applyFont="1" applyBorder="1" applyAlignment="1"/>
    <xf numFmtId="164" fontId="0" fillId="0" borderId="0" xfId="0" applyNumberFormat="1"/>
    <xf numFmtId="0" fontId="0" fillId="3" borderId="0" xfId="0" applyFill="1" applyBorder="1"/>
    <xf numFmtId="0" fontId="0" fillId="0" borderId="0" xfId="0" applyBorder="1"/>
    <xf numFmtId="0" fontId="0" fillId="4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20</xdr:col>
      <xdr:colOff>182699</xdr:colOff>
      <xdr:row>34</xdr:row>
      <xdr:rowOff>10430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8311E2-F5EA-3507-A0C1-8CD3F938D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0"/>
          <a:ext cx="12355649" cy="6487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122</xdr:row>
      <xdr:rowOff>0</xdr:rowOff>
    </xdr:from>
    <xdr:to>
      <xdr:col>3</xdr:col>
      <xdr:colOff>38190</xdr:colOff>
      <xdr:row>123</xdr:row>
      <xdr:rowOff>114343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D915EF-F176-4798-BC67-EBFE779FC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0" y="58197750"/>
          <a:ext cx="647790" cy="3048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3</xdr:col>
      <xdr:colOff>9611</xdr:colOff>
      <xdr:row>126</xdr:row>
      <xdr:rowOff>171501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2C63C7-39B7-4A8D-BE36-6711AFA46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33900" y="58769250"/>
          <a:ext cx="619211" cy="36200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134</xdr:row>
      <xdr:rowOff>0</xdr:rowOff>
    </xdr:from>
    <xdr:to>
      <xdr:col>14</xdr:col>
      <xdr:colOff>647790</xdr:colOff>
      <xdr:row>135</xdr:row>
      <xdr:rowOff>114343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92313A-1C61-4245-BE52-A22ABE8A6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0" y="58197750"/>
          <a:ext cx="647790" cy="30484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137</xdr:row>
      <xdr:rowOff>0</xdr:rowOff>
    </xdr:from>
    <xdr:to>
      <xdr:col>14</xdr:col>
      <xdr:colOff>619211</xdr:colOff>
      <xdr:row>138</xdr:row>
      <xdr:rowOff>171501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8440453-C5F0-4293-9E09-B2DAACD86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33900" y="58769250"/>
          <a:ext cx="619211" cy="362001"/>
        </a:xfrm>
        <a:prstGeom prst="rect">
          <a:avLst/>
        </a:prstGeom>
      </xdr:spPr>
    </xdr:pic>
    <xdr:clientData/>
  </xdr:twoCellAnchor>
  <xdr:twoCellAnchor>
    <xdr:from>
      <xdr:col>18</xdr:col>
      <xdr:colOff>485775</xdr:colOff>
      <xdr:row>133</xdr:row>
      <xdr:rowOff>161925</xdr:rowOff>
    </xdr:from>
    <xdr:to>
      <xdr:col>19</xdr:col>
      <xdr:colOff>47625</xdr:colOff>
      <xdr:row>135</xdr:row>
      <xdr:rowOff>57150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A6A525A-5059-4448-8399-12E80903E390}"/>
            </a:ext>
          </a:extLst>
        </xdr:cNvPr>
        <xdr:cNvSpPr/>
      </xdr:nvSpPr>
      <xdr:spPr>
        <a:xfrm>
          <a:off x="15725775" y="25222200"/>
          <a:ext cx="171450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228600</xdr:colOff>
      <xdr:row>133</xdr:row>
      <xdr:rowOff>152400</xdr:rowOff>
    </xdr:from>
    <xdr:to>
      <xdr:col>17</xdr:col>
      <xdr:colOff>619125</xdr:colOff>
      <xdr:row>135</xdr:row>
      <xdr:rowOff>47625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34096A0-88B8-4F0F-8857-22368EF369B4}"/>
            </a:ext>
          </a:extLst>
        </xdr:cNvPr>
        <xdr:cNvSpPr/>
      </xdr:nvSpPr>
      <xdr:spPr>
        <a:xfrm>
          <a:off x="7791450" y="58159650"/>
          <a:ext cx="390525" cy="276225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504825</xdr:colOff>
      <xdr:row>131</xdr:row>
      <xdr:rowOff>152400</xdr:rowOff>
    </xdr:from>
    <xdr:to>
      <xdr:col>18</xdr:col>
      <xdr:colOff>228600</xdr:colOff>
      <xdr:row>133</xdr:row>
      <xdr:rowOff>47625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EE46C23-FD62-4028-8772-D0A7AF15637F}"/>
            </a:ext>
          </a:extLst>
        </xdr:cNvPr>
        <xdr:cNvSpPr/>
      </xdr:nvSpPr>
      <xdr:spPr>
        <a:xfrm>
          <a:off x="14525625" y="24831675"/>
          <a:ext cx="942975" cy="27622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276225</xdr:colOff>
      <xdr:row>131</xdr:row>
      <xdr:rowOff>142875</xdr:rowOff>
    </xdr:from>
    <xdr:to>
      <xdr:col>20</xdr:col>
      <xdr:colOff>314325</xdr:colOff>
      <xdr:row>133</xdr:row>
      <xdr:rowOff>38100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CF072EB-1213-4817-928E-434204583041}"/>
            </a:ext>
          </a:extLst>
        </xdr:cNvPr>
        <xdr:cNvSpPr/>
      </xdr:nvSpPr>
      <xdr:spPr>
        <a:xfrm>
          <a:off x="15516225" y="24822150"/>
          <a:ext cx="1257300" cy="276225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47625</xdr:colOff>
      <xdr:row>134</xdr:row>
      <xdr:rowOff>109538</xdr:rowOff>
    </xdr:from>
    <xdr:to>
      <xdr:col>20</xdr:col>
      <xdr:colOff>76200</xdr:colOff>
      <xdr:row>136</xdr:row>
      <xdr:rowOff>66675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CD8D48D-3B9E-491C-AF2B-98C12AD3A50B}"/>
            </a:ext>
          </a:extLst>
        </xdr:cNvPr>
        <xdr:cNvCxnSpPr>
          <a:stCxn id="6" idx="3"/>
        </xdr:cNvCxnSpPr>
      </xdr:nvCxnSpPr>
      <xdr:spPr>
        <a:xfrm>
          <a:off x="15897225" y="25360313"/>
          <a:ext cx="638175" cy="3381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104775</xdr:colOff>
      <xdr:row>135</xdr:row>
      <xdr:rowOff>133350</xdr:rowOff>
    </xdr:from>
    <xdr:to>
      <xdr:col>22</xdr:col>
      <xdr:colOff>295275</xdr:colOff>
      <xdr:row>138</xdr:row>
      <xdr:rowOff>180975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B564A07-B09C-424C-9EE1-4D5FA1EACB3D}"/>
            </a:ext>
          </a:extLst>
        </xdr:cNvPr>
        <xdr:cNvSpPr/>
      </xdr:nvSpPr>
      <xdr:spPr>
        <a:xfrm>
          <a:off x="10610850" y="58521600"/>
          <a:ext cx="2190750" cy="6191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total number of attacks</a:t>
          </a:r>
        </a:p>
      </xdr:txBody>
    </xdr:sp>
    <xdr:clientData/>
  </xdr:twoCellAnchor>
  <xdr:twoCellAnchor>
    <xdr:from>
      <xdr:col>16</xdr:col>
      <xdr:colOff>828675</xdr:colOff>
      <xdr:row>136</xdr:row>
      <xdr:rowOff>161925</xdr:rowOff>
    </xdr:from>
    <xdr:to>
      <xdr:col>18</xdr:col>
      <xdr:colOff>276225</xdr:colOff>
      <xdr:row>140</xdr:row>
      <xdr:rowOff>19050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16B012F-75D0-4EB1-A25E-FEC09A32989F}"/>
            </a:ext>
          </a:extLst>
        </xdr:cNvPr>
        <xdr:cNvSpPr/>
      </xdr:nvSpPr>
      <xdr:spPr>
        <a:xfrm>
          <a:off x="7324725" y="58740675"/>
          <a:ext cx="1485900" cy="6191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total number of Models</a:t>
          </a:r>
        </a:p>
      </xdr:txBody>
    </xdr:sp>
    <xdr:clientData/>
  </xdr:twoCellAnchor>
  <xdr:twoCellAnchor>
    <xdr:from>
      <xdr:col>17</xdr:col>
      <xdr:colOff>423863</xdr:colOff>
      <xdr:row>135</xdr:row>
      <xdr:rowOff>47625</xdr:rowOff>
    </xdr:from>
    <xdr:to>
      <xdr:col>17</xdr:col>
      <xdr:colOff>504825</xdr:colOff>
      <xdr:row>136</xdr:row>
      <xdr:rowOff>161925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9A4D7D4-0B97-47C0-AD23-1EE9753BEB59}"/>
            </a:ext>
          </a:extLst>
        </xdr:cNvPr>
        <xdr:cNvCxnSpPr>
          <a:stCxn id="7" idx="2"/>
          <a:endCxn id="12" idx="0"/>
        </xdr:cNvCxnSpPr>
      </xdr:nvCxnSpPr>
      <xdr:spPr>
        <a:xfrm>
          <a:off x="7986713" y="58435875"/>
          <a:ext cx="80962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485775</xdr:colOff>
      <xdr:row>126</xdr:row>
      <xdr:rowOff>19050</xdr:rowOff>
    </xdr:from>
    <xdr:to>
      <xdr:col>22</xdr:col>
      <xdr:colOff>76200</xdr:colOff>
      <xdr:row>130</xdr:row>
      <xdr:rowOff>66675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7BE41CF-D16C-46A9-9D85-E758E2EE61B3}"/>
            </a:ext>
          </a:extLst>
        </xdr:cNvPr>
        <xdr:cNvSpPr/>
      </xdr:nvSpPr>
      <xdr:spPr>
        <a:xfrm>
          <a:off x="10001250" y="56692800"/>
          <a:ext cx="2581275" cy="8096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Importance</a:t>
          </a:r>
          <a:r>
            <a:rPr lang="en-US" sz="1100" baseline="0">
              <a:solidFill>
                <a:srgbClr val="FF0000"/>
              </a:solidFill>
            </a:rPr>
            <a:t> </a:t>
          </a:r>
          <a:r>
            <a:rPr lang="en-US" sz="1100">
              <a:solidFill>
                <a:srgbClr val="FF0000"/>
              </a:solidFill>
            </a:rPr>
            <a:t>Rank that '</a:t>
          </a:r>
          <a:r>
            <a:rPr lang="en-US" sz="1100" baseline="0">
              <a:solidFill>
                <a:srgbClr val="FF0000"/>
              </a:solidFill>
            </a:rPr>
            <a:t> Average Packet Size' got in each one of the 7 attacks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295275</xdr:colOff>
      <xdr:row>128</xdr:row>
      <xdr:rowOff>42863</xdr:rowOff>
    </xdr:from>
    <xdr:to>
      <xdr:col>19</xdr:col>
      <xdr:colOff>485775</xdr:colOff>
      <xdr:row>131</xdr:row>
      <xdr:rowOff>142875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78F26588-8F90-4016-AAE4-1DFF597D3110}"/>
            </a:ext>
          </a:extLst>
        </xdr:cNvPr>
        <xdr:cNvCxnSpPr>
          <a:stCxn id="9" idx="0"/>
          <a:endCxn id="14" idx="1"/>
        </xdr:cNvCxnSpPr>
      </xdr:nvCxnSpPr>
      <xdr:spPr>
        <a:xfrm flipV="1">
          <a:off x="16144875" y="24150638"/>
          <a:ext cx="190500" cy="6715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304800</xdr:colOff>
      <xdr:row>123</xdr:row>
      <xdr:rowOff>114300</xdr:rowOff>
    </xdr:from>
    <xdr:to>
      <xdr:col>19</xdr:col>
      <xdr:colOff>219075</xdr:colOff>
      <xdr:row>127</xdr:row>
      <xdr:rowOff>161925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A5AF699-42DD-4134-A970-A9CF371DE951}"/>
            </a:ext>
          </a:extLst>
        </xdr:cNvPr>
        <xdr:cNvSpPr/>
      </xdr:nvSpPr>
      <xdr:spPr>
        <a:xfrm>
          <a:off x="7867650" y="56216550"/>
          <a:ext cx="1866900" cy="8096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Importance</a:t>
          </a:r>
          <a:r>
            <a:rPr lang="en-US" sz="1100" baseline="0">
              <a:solidFill>
                <a:srgbClr val="FF0000"/>
              </a:solidFill>
            </a:rPr>
            <a:t> </a:t>
          </a:r>
          <a:r>
            <a:rPr lang="en-US" sz="1100">
              <a:solidFill>
                <a:srgbClr val="FF0000"/>
              </a:solidFill>
            </a:rPr>
            <a:t>Rank that '</a:t>
          </a:r>
          <a:r>
            <a:rPr lang="en-US" sz="1100" baseline="0">
              <a:solidFill>
                <a:srgbClr val="FF0000"/>
              </a:solidFill>
            </a:rPr>
            <a:t> Average Packet Size' got in each one of the 7 Models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542925</xdr:colOff>
      <xdr:row>127</xdr:row>
      <xdr:rowOff>161925</xdr:rowOff>
    </xdr:from>
    <xdr:to>
      <xdr:col>18</xdr:col>
      <xdr:colOff>266700</xdr:colOff>
      <xdr:row>131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EB288113-9D2F-4DC4-B127-9251C2CFA223}"/>
            </a:ext>
          </a:extLst>
        </xdr:cNvPr>
        <xdr:cNvCxnSpPr>
          <a:endCxn id="16" idx="2"/>
        </xdr:cNvCxnSpPr>
      </xdr:nvCxnSpPr>
      <xdr:spPr>
        <a:xfrm flipV="1">
          <a:off x="8105775" y="57026175"/>
          <a:ext cx="69532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214562</xdr:colOff>
      <xdr:row>1</xdr:row>
      <xdr:rowOff>76199</xdr:rowOff>
    </xdr:from>
    <xdr:to>
      <xdr:col>24</xdr:col>
      <xdr:colOff>1438275</xdr:colOff>
      <xdr:row>30</xdr:row>
      <xdr:rowOff>5953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F13E7C6-1E8C-8D24-60A8-749F83512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64162" y="266699"/>
          <a:ext cx="4681288" cy="5559029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57151</xdr:colOff>
      <xdr:row>1</xdr:row>
      <xdr:rowOff>47626</xdr:rowOff>
    </xdr:from>
    <xdr:to>
      <xdr:col>14</xdr:col>
      <xdr:colOff>723901</xdr:colOff>
      <xdr:row>30</xdr:row>
      <xdr:rowOff>28575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B3AFFA2-D1B4-B7A1-F103-0045B41EA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29951" y="238126"/>
          <a:ext cx="4724400" cy="5610224"/>
        </a:xfrm>
        <a:prstGeom prst="rect">
          <a:avLst/>
        </a:prstGeom>
      </xdr:spPr>
    </xdr:pic>
    <xdr:clientData/>
  </xdr:twoCellAnchor>
  <xdr:twoCellAnchor>
    <xdr:from>
      <xdr:col>9</xdr:col>
      <xdr:colOff>200025</xdr:colOff>
      <xdr:row>32</xdr:row>
      <xdr:rowOff>104775</xdr:rowOff>
    </xdr:from>
    <xdr:to>
      <xdr:col>9</xdr:col>
      <xdr:colOff>1847850</xdr:colOff>
      <xdr:row>32</xdr:row>
      <xdr:rowOff>114300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86C7DD2-C277-111C-4F35-67F9DBF86380}"/>
            </a:ext>
          </a:extLst>
        </xdr:cNvPr>
        <xdr:cNvCxnSpPr/>
      </xdr:nvCxnSpPr>
      <xdr:spPr>
        <a:xfrm flipV="1">
          <a:off x="7315200" y="6305550"/>
          <a:ext cx="1647825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1952625</xdr:colOff>
      <xdr:row>61</xdr:row>
      <xdr:rowOff>85725</xdr:rowOff>
    </xdr:from>
    <xdr:to>
      <xdr:col>12</xdr:col>
      <xdr:colOff>47625</xdr:colOff>
      <xdr:row>61</xdr:row>
      <xdr:rowOff>85725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CE7ACE70-F824-4815-858D-5F4B77128CFA}"/>
            </a:ext>
          </a:extLst>
        </xdr:cNvPr>
        <xdr:cNvCxnSpPr/>
      </xdr:nvCxnSpPr>
      <xdr:spPr>
        <a:xfrm>
          <a:off x="16706850" y="11811000"/>
          <a:ext cx="7620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857250</xdr:colOff>
      <xdr:row>17</xdr:row>
      <xdr:rowOff>85725</xdr:rowOff>
    </xdr:from>
    <xdr:to>
      <xdr:col>15</xdr:col>
      <xdr:colOff>1943100</xdr:colOff>
      <xdr:row>29</xdr:row>
      <xdr:rowOff>95250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7DF7E95D-49F7-4910-B6F2-91B7470F7533}"/>
            </a:ext>
          </a:extLst>
        </xdr:cNvPr>
        <xdr:cNvCxnSpPr/>
      </xdr:nvCxnSpPr>
      <xdr:spPr>
        <a:xfrm>
          <a:off x="22336125" y="3429000"/>
          <a:ext cx="2581275" cy="2295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476250</xdr:colOff>
      <xdr:row>16</xdr:row>
      <xdr:rowOff>142875</xdr:rowOff>
    </xdr:from>
    <xdr:to>
      <xdr:col>24</xdr:col>
      <xdr:colOff>228600</xdr:colOff>
      <xdr:row>30</xdr:row>
      <xdr:rowOff>76200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D4D92BA-AB01-4B7D-8F89-1EBFF0E15527}"/>
            </a:ext>
          </a:extLst>
        </xdr:cNvPr>
        <xdr:cNvCxnSpPr/>
      </xdr:nvCxnSpPr>
      <xdr:spPr>
        <a:xfrm>
          <a:off x="29556075" y="3295650"/>
          <a:ext cx="361950" cy="26003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91</xdr:row>
      <xdr:rowOff>104775</xdr:rowOff>
    </xdr:from>
    <xdr:to>
      <xdr:col>13</xdr:col>
      <xdr:colOff>1857375</xdr:colOff>
      <xdr:row>91</xdr:row>
      <xdr:rowOff>114300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6BFA9E8E-5F3B-41C2-99D5-0BF9D5D65E1F}"/>
            </a:ext>
          </a:extLst>
        </xdr:cNvPr>
        <xdr:cNvCxnSpPr/>
      </xdr:nvCxnSpPr>
      <xdr:spPr>
        <a:xfrm flipV="1">
          <a:off x="12839700" y="17545050"/>
          <a:ext cx="1647825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127</xdr:row>
      <xdr:rowOff>95250</xdr:rowOff>
    </xdr:from>
    <xdr:to>
      <xdr:col>12</xdr:col>
      <xdr:colOff>1000125</xdr:colOff>
      <xdr:row>153</xdr:row>
      <xdr:rowOff>38100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F0EB74AB-9174-45C5-9513-4172D8A6E21E}"/>
            </a:ext>
          </a:extLst>
        </xdr:cNvPr>
        <xdr:cNvCxnSpPr/>
      </xdr:nvCxnSpPr>
      <xdr:spPr>
        <a:xfrm flipH="1">
          <a:off x="10391775" y="24393525"/>
          <a:ext cx="8029575" cy="48958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257175</xdr:colOff>
      <xdr:row>183</xdr:row>
      <xdr:rowOff>152400</xdr:rowOff>
    </xdr:from>
    <xdr:to>
      <xdr:col>11</xdr:col>
      <xdr:colOff>190500</xdr:colOff>
      <xdr:row>183</xdr:row>
      <xdr:rowOff>161925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F00873E3-BE61-4453-A6DB-2797CD7958AE}"/>
            </a:ext>
          </a:extLst>
        </xdr:cNvPr>
        <xdr:cNvCxnSpPr/>
      </xdr:nvCxnSpPr>
      <xdr:spPr>
        <a:xfrm flipV="1">
          <a:off x="17792700" y="35118675"/>
          <a:ext cx="196215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27CE6-0730-4613-9774-D80A4FF75AE0}">
  <dimension ref="A1"/>
  <sheetViews>
    <sheetView tabSelected="1" workbookViewId="0">
      <selection activeCell="Z21" sqref="Z21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91A3D-E67E-49AC-A0AA-BBBB1E6B8CCC}">
  <dimension ref="B1:AB241"/>
  <sheetViews>
    <sheetView workbookViewId="0">
      <selection activeCell="G223" sqref="G223"/>
    </sheetView>
  </sheetViews>
  <sheetFormatPr defaultRowHeight="15"/>
  <cols>
    <col min="2" max="2" width="21" bestFit="1" customWidth="1"/>
    <col min="5" max="5" width="30.42578125" bestFit="1" customWidth="1"/>
    <col min="6" max="6" width="31.85546875" bestFit="1" customWidth="1"/>
    <col min="7" max="7" width="40.140625" bestFit="1" customWidth="1"/>
    <col min="8" max="8" width="51.28515625" bestFit="1" customWidth="1"/>
    <col min="9" max="11" width="30.42578125" bestFit="1" customWidth="1"/>
    <col min="12" max="12" width="9.5703125" bestFit="1" customWidth="1"/>
    <col min="13" max="14" width="30.42578125" bestFit="1" customWidth="1"/>
    <col min="15" max="15" width="22.42578125" bestFit="1" customWidth="1"/>
    <col min="16" max="16" width="30.42578125" bestFit="1" customWidth="1"/>
    <col min="17" max="17" width="17" bestFit="1" customWidth="1"/>
    <col min="22" max="22" width="3.140625" customWidth="1"/>
    <col min="23" max="23" width="30.42578125" bestFit="1" customWidth="1"/>
    <col min="25" max="25" width="30.42578125" bestFit="1" customWidth="1"/>
  </cols>
  <sheetData>
    <row r="1" spans="2:25">
      <c r="B1" s="11" t="s">
        <v>30</v>
      </c>
      <c r="C1" s="11"/>
      <c r="D1" s="11"/>
      <c r="P1" t="s">
        <v>0</v>
      </c>
      <c r="Y1" t="s">
        <v>27</v>
      </c>
    </row>
    <row r="2" spans="2:25">
      <c r="B2" s="2"/>
      <c r="C2" s="2"/>
      <c r="D2" s="2"/>
      <c r="E2" s="5" t="s">
        <v>56</v>
      </c>
      <c r="F2" s="5"/>
      <c r="G2" s="3"/>
      <c r="H2" s="3"/>
      <c r="I2" s="5" t="s">
        <v>57</v>
      </c>
      <c r="J2" s="6"/>
      <c r="K2" s="2"/>
    </row>
    <row r="3" spans="2:25" ht="15" customHeight="1">
      <c r="B3" s="2"/>
      <c r="C3" s="2"/>
      <c r="D3" s="2"/>
      <c r="E3" s="6" t="s">
        <v>29</v>
      </c>
      <c r="F3" s="6" t="s">
        <v>28</v>
      </c>
      <c r="G3" s="2"/>
      <c r="H3" s="2"/>
      <c r="I3" s="6" t="s">
        <v>29</v>
      </c>
      <c r="J3" s="6" t="s">
        <v>28</v>
      </c>
      <c r="K3" s="2"/>
    </row>
    <row r="4" spans="2:25" ht="23.25" customHeight="1">
      <c r="B4" s="12"/>
      <c r="C4" s="12"/>
      <c r="D4" s="2">
        <v>25</v>
      </c>
      <c r="E4" s="6" t="s">
        <v>1</v>
      </c>
      <c r="F4" s="7">
        <v>4.798654</v>
      </c>
      <c r="G4" s="2"/>
      <c r="H4" s="2">
        <v>25</v>
      </c>
      <c r="I4" s="6" t="s">
        <v>2</v>
      </c>
      <c r="J4" s="6">
        <v>0.20466200000000001</v>
      </c>
      <c r="K4" s="2"/>
    </row>
    <row r="5" spans="2:25" ht="15" customHeight="1">
      <c r="B5" s="12"/>
      <c r="C5" s="12"/>
      <c r="D5" s="2">
        <v>24</v>
      </c>
      <c r="E5" s="6" t="s">
        <v>2</v>
      </c>
      <c r="F5" s="7">
        <v>4.761768</v>
      </c>
      <c r="G5" s="2"/>
      <c r="H5" s="2">
        <v>24</v>
      </c>
      <c r="I5" s="6" t="s">
        <v>16</v>
      </c>
      <c r="J5" s="6">
        <v>0.18215500000000001</v>
      </c>
      <c r="K5" s="2"/>
    </row>
    <row r="6" spans="2:25" ht="15" customHeight="1">
      <c r="B6" s="12"/>
      <c r="C6" s="12"/>
      <c r="D6" s="2">
        <v>23</v>
      </c>
      <c r="E6" s="6" t="s">
        <v>3</v>
      </c>
      <c r="F6" s="7">
        <v>3.3061430000000001</v>
      </c>
      <c r="G6" s="2"/>
      <c r="H6" s="2">
        <v>23</v>
      </c>
      <c r="I6" s="6" t="s">
        <v>3</v>
      </c>
      <c r="J6" s="6">
        <v>0.18159900000000001</v>
      </c>
      <c r="K6" s="2"/>
    </row>
    <row r="7" spans="2:25" ht="15" customHeight="1">
      <c r="B7" s="12"/>
      <c r="C7" s="12"/>
      <c r="D7" s="2">
        <v>22</v>
      </c>
      <c r="E7" s="6" t="s">
        <v>4</v>
      </c>
      <c r="F7" s="7">
        <v>2.136752</v>
      </c>
      <c r="G7" s="2"/>
      <c r="H7" s="2">
        <v>22</v>
      </c>
      <c r="I7" s="6" t="s">
        <v>7</v>
      </c>
      <c r="J7" s="6">
        <v>0.17363500000000001</v>
      </c>
      <c r="K7" s="2"/>
    </row>
    <row r="8" spans="2:25" ht="15" customHeight="1">
      <c r="B8" s="2" t="s">
        <v>39</v>
      </c>
      <c r="C8" s="2">
        <v>0.999</v>
      </c>
      <c r="D8" s="2">
        <v>21</v>
      </c>
      <c r="E8" s="6" t="s">
        <v>5</v>
      </c>
      <c r="F8" s="7">
        <v>1.4974099999999999</v>
      </c>
      <c r="G8" s="2"/>
      <c r="H8" s="2">
        <v>21</v>
      </c>
      <c r="I8" s="6" t="s">
        <v>4</v>
      </c>
      <c r="J8" s="6">
        <v>0.13566500000000001</v>
      </c>
      <c r="K8" s="2"/>
    </row>
    <row r="9" spans="2:25" ht="15" customHeight="1">
      <c r="B9" s="2" t="s">
        <v>42</v>
      </c>
      <c r="C9" s="2">
        <v>0.999</v>
      </c>
      <c r="D9" s="2">
        <v>20</v>
      </c>
      <c r="E9" s="6" t="s">
        <v>6</v>
      </c>
      <c r="F9" s="7">
        <v>1.4838249999999999</v>
      </c>
      <c r="G9" s="2"/>
      <c r="H9" s="2">
        <v>20</v>
      </c>
      <c r="I9" s="6" t="s">
        <v>14</v>
      </c>
      <c r="J9" s="6">
        <v>0.107944</v>
      </c>
      <c r="K9" s="2"/>
    </row>
    <row r="10" spans="2:25" ht="15" customHeight="1">
      <c r="B10" s="2" t="s">
        <v>43</v>
      </c>
      <c r="C10" s="2">
        <v>1</v>
      </c>
      <c r="D10" s="2">
        <v>19</v>
      </c>
      <c r="E10" s="6" t="s">
        <v>7</v>
      </c>
      <c r="F10" s="7">
        <v>1.039021</v>
      </c>
      <c r="G10" s="2"/>
      <c r="H10" s="2">
        <v>19</v>
      </c>
      <c r="I10" s="6" t="s">
        <v>8</v>
      </c>
      <c r="J10" s="6">
        <v>6.3019000000000006E-2</v>
      </c>
      <c r="K10" s="2"/>
    </row>
    <row r="11" spans="2:25" ht="15" customHeight="1">
      <c r="B11" s="2" t="s">
        <v>44</v>
      </c>
      <c r="C11" s="2">
        <v>0.999</v>
      </c>
      <c r="D11" s="2">
        <v>18</v>
      </c>
      <c r="E11" s="6" t="s">
        <v>8</v>
      </c>
      <c r="F11" s="7">
        <v>0.89356170000000001</v>
      </c>
      <c r="G11" s="2"/>
      <c r="H11" s="2">
        <v>18</v>
      </c>
      <c r="I11" s="6" t="s">
        <v>15</v>
      </c>
      <c r="J11" s="6">
        <v>6.0534999999999999E-2</v>
      </c>
      <c r="K11" s="2"/>
    </row>
    <row r="12" spans="2:25" ht="15" customHeight="1">
      <c r="B12" s="2"/>
      <c r="C12" s="2"/>
      <c r="D12" s="2">
        <v>17</v>
      </c>
      <c r="E12" s="6" t="s">
        <v>9</v>
      </c>
      <c r="F12" s="7">
        <v>0.86330750000000001</v>
      </c>
      <c r="G12" s="2"/>
      <c r="H12" s="2">
        <v>17</v>
      </c>
      <c r="I12" s="6" t="s">
        <v>17</v>
      </c>
      <c r="J12" s="6">
        <v>5.9526000000000003E-2</v>
      </c>
      <c r="K12" s="2"/>
    </row>
    <row r="13" spans="2:25">
      <c r="B13" s="2"/>
      <c r="C13" s="2"/>
      <c r="D13" s="2">
        <v>16</v>
      </c>
      <c r="E13" s="6" t="s">
        <v>10</v>
      </c>
      <c r="F13" s="7">
        <v>0.64597850000000001</v>
      </c>
      <c r="G13" s="2"/>
      <c r="H13" s="2">
        <v>16</v>
      </c>
      <c r="I13" s="6" t="s">
        <v>22</v>
      </c>
      <c r="J13" s="6">
        <v>4.9225999999999999E-2</v>
      </c>
      <c r="K13" s="2"/>
    </row>
    <row r="14" spans="2:25">
      <c r="B14" s="2" t="s">
        <v>45</v>
      </c>
      <c r="C14" s="2">
        <v>0.999</v>
      </c>
      <c r="D14" s="2">
        <v>15</v>
      </c>
      <c r="E14" s="6" t="s">
        <v>11</v>
      </c>
      <c r="F14" s="7">
        <v>0.46528449999999999</v>
      </c>
      <c r="G14" s="2"/>
      <c r="H14" s="2">
        <v>15</v>
      </c>
      <c r="I14" s="6" t="s">
        <v>5</v>
      </c>
      <c r="J14" s="6">
        <v>4.8364999999999998E-2</v>
      </c>
      <c r="K14" s="2"/>
    </row>
    <row r="15" spans="2:25">
      <c r="B15" s="2" t="s">
        <v>42</v>
      </c>
      <c r="C15" s="2">
        <v>0.999</v>
      </c>
      <c r="D15" s="2">
        <v>14</v>
      </c>
      <c r="E15" s="6" t="s">
        <v>12</v>
      </c>
      <c r="F15" s="7">
        <v>0.4343032</v>
      </c>
      <c r="G15" s="2"/>
      <c r="H15" s="2">
        <v>14</v>
      </c>
      <c r="I15" s="6" t="s">
        <v>1</v>
      </c>
      <c r="J15" s="6">
        <v>4.2046E-2</v>
      </c>
      <c r="K15" s="2"/>
    </row>
    <row r="16" spans="2:25">
      <c r="B16" s="2" t="s">
        <v>43</v>
      </c>
      <c r="C16" s="2">
        <v>0.999</v>
      </c>
      <c r="D16" s="2">
        <v>13</v>
      </c>
      <c r="E16" s="6" t="s">
        <v>13</v>
      </c>
      <c r="F16" s="7">
        <v>0.19554579999999999</v>
      </c>
      <c r="G16" s="2"/>
      <c r="H16" s="2">
        <v>13</v>
      </c>
      <c r="I16" s="6" t="s">
        <v>12</v>
      </c>
      <c r="J16" s="6">
        <v>4.0732999999999998E-2</v>
      </c>
      <c r="K16" s="2"/>
    </row>
    <row r="17" spans="2:28">
      <c r="B17" s="2" t="s">
        <v>44</v>
      </c>
      <c r="C17" s="2">
        <v>1</v>
      </c>
      <c r="D17" s="2">
        <v>12</v>
      </c>
      <c r="E17" s="6" t="s">
        <v>14</v>
      </c>
      <c r="F17" s="7">
        <v>0.1544729</v>
      </c>
      <c r="G17" s="2"/>
      <c r="H17" s="2">
        <v>12</v>
      </c>
      <c r="I17" s="6" t="s">
        <v>10</v>
      </c>
      <c r="J17" s="6">
        <v>2.9989999999999999E-2</v>
      </c>
      <c r="K17" s="2"/>
    </row>
    <row r="18" spans="2:28">
      <c r="B18" s="2"/>
      <c r="C18" s="2"/>
      <c r="D18" s="2">
        <v>11</v>
      </c>
      <c r="E18" s="6" t="s">
        <v>15</v>
      </c>
      <c r="F18" s="7">
        <v>7.5169669999999994E-2</v>
      </c>
      <c r="G18" s="2"/>
      <c r="H18" s="2">
        <v>11</v>
      </c>
      <c r="I18" s="6" t="s">
        <v>11</v>
      </c>
      <c r="J18" s="6">
        <v>2.2984000000000001E-2</v>
      </c>
      <c r="K18" s="2"/>
    </row>
    <row r="19" spans="2:28">
      <c r="B19" s="2"/>
      <c r="C19" s="2"/>
      <c r="D19" s="2">
        <v>10</v>
      </c>
      <c r="E19" s="6" t="s">
        <v>16</v>
      </c>
      <c r="F19" s="7">
        <v>4.0479899999999999E-2</v>
      </c>
      <c r="G19" s="2"/>
      <c r="H19" s="2">
        <v>10</v>
      </c>
      <c r="I19" s="6" t="s">
        <v>9</v>
      </c>
      <c r="J19" s="6">
        <v>2.2041999999999999E-2</v>
      </c>
      <c r="K19" s="2"/>
    </row>
    <row r="20" spans="2:28">
      <c r="B20" s="2"/>
      <c r="C20" s="2"/>
      <c r="D20" s="2">
        <v>9</v>
      </c>
      <c r="E20" s="6" t="s">
        <v>17</v>
      </c>
      <c r="F20" s="7">
        <v>3.3660259999999997E-2</v>
      </c>
      <c r="G20" s="2"/>
      <c r="H20" s="2">
        <v>9</v>
      </c>
      <c r="I20" s="6" t="s">
        <v>19</v>
      </c>
      <c r="J20" s="6">
        <v>1.6990999999999999E-2</v>
      </c>
      <c r="K20" s="2"/>
    </row>
    <row r="21" spans="2:28">
      <c r="B21" s="2"/>
      <c r="C21" s="2"/>
      <c r="D21" s="2">
        <v>8</v>
      </c>
      <c r="E21" s="6" t="s">
        <v>18</v>
      </c>
      <c r="F21" s="7">
        <v>5.8976159999999996E-3</v>
      </c>
      <c r="G21" s="2"/>
      <c r="H21" s="2">
        <v>8</v>
      </c>
      <c r="I21" s="6" t="s">
        <v>18</v>
      </c>
      <c r="J21" s="6">
        <v>1.1738999999999999E-2</v>
      </c>
      <c r="K21" s="2"/>
    </row>
    <row r="22" spans="2:28">
      <c r="B22" s="2"/>
      <c r="C22" s="2"/>
      <c r="D22" s="2">
        <v>7</v>
      </c>
      <c r="E22" s="6" t="s">
        <v>19</v>
      </c>
      <c r="F22" s="7">
        <v>3.4193139999999999E-7</v>
      </c>
      <c r="G22" s="2"/>
      <c r="H22" s="2">
        <v>7</v>
      </c>
      <c r="I22" s="6" t="s">
        <v>13</v>
      </c>
      <c r="J22" s="6">
        <v>1.0474000000000001E-2</v>
      </c>
      <c r="K22" s="2"/>
    </row>
    <row r="23" spans="2:28">
      <c r="B23" s="2"/>
      <c r="C23" s="2"/>
      <c r="D23" s="2">
        <v>6</v>
      </c>
      <c r="E23" s="6" t="s">
        <v>20</v>
      </c>
      <c r="F23" s="7">
        <v>0</v>
      </c>
      <c r="G23" s="2"/>
      <c r="H23" s="2">
        <v>6</v>
      </c>
      <c r="I23" s="6" t="s">
        <v>20</v>
      </c>
      <c r="J23" s="6">
        <v>9.5840000000000005E-3</v>
      </c>
      <c r="K23" s="2"/>
    </row>
    <row r="24" spans="2:28">
      <c r="B24" s="2"/>
      <c r="C24" s="2"/>
      <c r="D24" s="2">
        <v>5</v>
      </c>
      <c r="E24" s="6" t="s">
        <v>21</v>
      </c>
      <c r="F24" s="7">
        <v>0</v>
      </c>
      <c r="G24" s="2"/>
      <c r="H24" s="2">
        <v>5</v>
      </c>
      <c r="I24" s="6" t="s">
        <v>6</v>
      </c>
      <c r="J24" s="6">
        <v>4.0829999999999998E-3</v>
      </c>
      <c r="K24" s="2"/>
    </row>
    <row r="25" spans="2:28">
      <c r="B25" s="2"/>
      <c r="C25" s="2"/>
      <c r="D25" s="2">
        <v>4</v>
      </c>
      <c r="E25" s="6" t="s">
        <v>22</v>
      </c>
      <c r="F25" s="7">
        <v>0</v>
      </c>
      <c r="G25" s="2"/>
      <c r="H25" s="2">
        <v>4</v>
      </c>
      <c r="I25" s="6" t="s">
        <v>21</v>
      </c>
      <c r="J25" s="6">
        <v>2.7499999999999998E-3</v>
      </c>
      <c r="K25" s="2"/>
    </row>
    <row r="26" spans="2:28">
      <c r="B26" s="2"/>
      <c r="C26" s="2"/>
      <c r="D26" s="2">
        <v>3</v>
      </c>
      <c r="E26" s="6" t="s">
        <v>23</v>
      </c>
      <c r="F26" s="7">
        <v>0</v>
      </c>
      <c r="G26" s="2"/>
      <c r="H26" s="2">
        <v>3</v>
      </c>
      <c r="I26" s="6" t="s">
        <v>23</v>
      </c>
      <c r="J26" s="6">
        <v>0</v>
      </c>
      <c r="K26" s="2"/>
    </row>
    <row r="27" spans="2:28">
      <c r="B27" s="2"/>
      <c r="C27" s="2"/>
      <c r="D27" s="2">
        <v>2</v>
      </c>
      <c r="E27" s="6" t="s">
        <v>24</v>
      </c>
      <c r="F27" s="7">
        <v>0</v>
      </c>
      <c r="G27" s="2"/>
      <c r="H27" s="2">
        <v>2</v>
      </c>
      <c r="I27" s="6" t="s">
        <v>24</v>
      </c>
      <c r="J27" s="6">
        <v>0</v>
      </c>
      <c r="K27" s="2"/>
    </row>
    <row r="28" spans="2:28">
      <c r="B28" s="2"/>
      <c r="C28" s="2"/>
      <c r="D28" s="2">
        <v>1</v>
      </c>
      <c r="E28" s="6" t="s">
        <v>25</v>
      </c>
      <c r="F28" s="7">
        <v>0</v>
      </c>
      <c r="G28" s="2"/>
      <c r="H28" s="2">
        <v>1</v>
      </c>
      <c r="I28" s="6" t="s">
        <v>25</v>
      </c>
      <c r="J28" s="6">
        <v>0</v>
      </c>
      <c r="K28" s="2"/>
    </row>
    <row r="29" spans="2:28">
      <c r="B29" s="2"/>
      <c r="C29" s="2"/>
      <c r="D29" s="2">
        <v>0</v>
      </c>
      <c r="E29" s="6" t="s">
        <v>26</v>
      </c>
      <c r="F29" s="7">
        <v>0</v>
      </c>
      <c r="G29" s="2"/>
      <c r="H29" s="2">
        <v>0</v>
      </c>
      <c r="I29" s="6" t="s">
        <v>26</v>
      </c>
      <c r="J29" s="6">
        <v>0</v>
      </c>
      <c r="K29" s="2"/>
    </row>
    <row r="30" spans="2:28">
      <c r="B30" s="2"/>
      <c r="C30" s="2"/>
      <c r="D30" s="2"/>
      <c r="E30" s="2"/>
      <c r="F30" s="4"/>
      <c r="G30" s="2"/>
      <c r="H30" s="2"/>
      <c r="I30" s="2"/>
      <c r="J30" s="2"/>
      <c r="K30" s="2"/>
    </row>
    <row r="31" spans="2:28">
      <c r="F31" s="1"/>
      <c r="O31" s="11" t="s">
        <v>63</v>
      </c>
      <c r="P31" s="11"/>
      <c r="Q31" s="11"/>
      <c r="X31" s="11" t="s">
        <v>63</v>
      </c>
      <c r="Y31" s="11"/>
      <c r="Z31" s="11"/>
    </row>
    <row r="32" spans="2:28">
      <c r="E32" s="11" t="s">
        <v>31</v>
      </c>
      <c r="F32" s="11"/>
      <c r="G32" s="11"/>
      <c r="K32" s="11" t="s">
        <v>31</v>
      </c>
      <c r="L32" s="11"/>
      <c r="M32" s="11"/>
      <c r="N32" s="10"/>
      <c r="P32" s="8" t="s">
        <v>59</v>
      </c>
      <c r="Q32" s="8" t="s">
        <v>40</v>
      </c>
      <c r="R32" s="8" t="s">
        <v>41</v>
      </c>
      <c r="S32" s="8" t="s">
        <v>58</v>
      </c>
      <c r="Y32" s="8" t="s">
        <v>60</v>
      </c>
      <c r="Z32" s="8" t="s">
        <v>40</v>
      </c>
      <c r="AA32" s="8" t="s">
        <v>41</v>
      </c>
      <c r="AB32" s="8" t="s">
        <v>58</v>
      </c>
    </row>
    <row r="33" spans="5:28">
      <c r="E33" s="8" t="s">
        <v>32</v>
      </c>
      <c r="F33" s="8" t="s">
        <v>0</v>
      </c>
      <c r="G33" s="8" t="s">
        <v>27</v>
      </c>
      <c r="H33" s="8" t="s">
        <v>33</v>
      </c>
      <c r="I33" s="8" t="s">
        <v>65</v>
      </c>
      <c r="K33" s="8" t="s">
        <v>32</v>
      </c>
      <c r="L33" s="8" t="s">
        <v>33</v>
      </c>
      <c r="M33" s="8" t="s">
        <v>65</v>
      </c>
      <c r="P33" s="6" t="s">
        <v>21</v>
      </c>
      <c r="Q33">
        <v>5</v>
      </c>
      <c r="R33">
        <v>4</v>
      </c>
      <c r="S33">
        <v>5</v>
      </c>
      <c r="Y33" s="6" t="s">
        <v>21</v>
      </c>
      <c r="Z33">
        <v>5</v>
      </c>
      <c r="AA33">
        <v>5</v>
      </c>
      <c r="AB33">
        <v>5</v>
      </c>
    </row>
    <row r="34" spans="5:28">
      <c r="E34" s="6" t="s">
        <v>21</v>
      </c>
      <c r="F34" s="2">
        <v>5</v>
      </c>
      <c r="G34" s="2">
        <v>4</v>
      </c>
      <c r="H34" s="9">
        <f>SUM(F34:G34)/2</f>
        <v>4.5</v>
      </c>
      <c r="I34">
        <v>4</v>
      </c>
      <c r="K34" s="6" t="s">
        <v>2</v>
      </c>
      <c r="L34" s="9">
        <v>24.5</v>
      </c>
      <c r="M34">
        <v>25</v>
      </c>
      <c r="P34" s="6" t="s">
        <v>10</v>
      </c>
      <c r="Q34">
        <v>20</v>
      </c>
      <c r="R34">
        <v>17</v>
      </c>
      <c r="S34">
        <v>19</v>
      </c>
      <c r="Y34" s="6" t="s">
        <v>10</v>
      </c>
      <c r="Z34">
        <v>14</v>
      </c>
      <c r="AA34">
        <v>12</v>
      </c>
      <c r="AB34">
        <v>12</v>
      </c>
    </row>
    <row r="35" spans="5:28">
      <c r="E35" s="6" t="s">
        <v>10</v>
      </c>
      <c r="F35" s="2">
        <v>16</v>
      </c>
      <c r="G35" s="2">
        <v>12</v>
      </c>
      <c r="H35" s="9">
        <f>SUM(F35:G35)/2</f>
        <v>14</v>
      </c>
      <c r="I35">
        <v>15</v>
      </c>
      <c r="K35" s="6" t="s">
        <v>3</v>
      </c>
      <c r="L35" s="9">
        <v>23</v>
      </c>
      <c r="M35">
        <v>24</v>
      </c>
      <c r="P35" s="6" t="s">
        <v>14</v>
      </c>
      <c r="Q35">
        <v>17</v>
      </c>
      <c r="R35">
        <v>13</v>
      </c>
      <c r="S35">
        <v>11</v>
      </c>
      <c r="Y35" s="6" t="s">
        <v>14</v>
      </c>
      <c r="Z35">
        <v>20</v>
      </c>
      <c r="AA35">
        <v>20</v>
      </c>
      <c r="AB35">
        <v>21</v>
      </c>
    </row>
    <row r="36" spans="5:28">
      <c r="E36" s="6" t="s">
        <v>14</v>
      </c>
      <c r="F36" s="2">
        <v>12</v>
      </c>
      <c r="G36" s="2">
        <v>20</v>
      </c>
      <c r="H36" s="9">
        <f>SUM(F36:G36)/2</f>
        <v>16</v>
      </c>
      <c r="I36">
        <v>17</v>
      </c>
      <c r="K36" s="6" t="s">
        <v>4</v>
      </c>
      <c r="L36" s="9">
        <v>21.5</v>
      </c>
      <c r="M36">
        <v>23</v>
      </c>
      <c r="P36" s="6" t="s">
        <v>5</v>
      </c>
      <c r="Q36">
        <v>22</v>
      </c>
      <c r="R36">
        <v>19</v>
      </c>
      <c r="S36">
        <v>24</v>
      </c>
      <c r="Y36" s="6" t="s">
        <v>5</v>
      </c>
      <c r="Z36">
        <v>17</v>
      </c>
      <c r="AA36">
        <v>14</v>
      </c>
      <c r="AB36">
        <v>16</v>
      </c>
    </row>
    <row r="37" spans="5:28">
      <c r="E37" s="6" t="s">
        <v>5</v>
      </c>
      <c r="F37" s="2">
        <v>21</v>
      </c>
      <c r="G37" s="2">
        <v>15</v>
      </c>
      <c r="H37" s="9">
        <f>SUM(F37:G37)/2</f>
        <v>18</v>
      </c>
      <c r="I37">
        <v>19</v>
      </c>
      <c r="K37" s="6" t="s">
        <v>7</v>
      </c>
      <c r="L37" s="9">
        <v>20.5</v>
      </c>
      <c r="M37">
        <v>22</v>
      </c>
      <c r="P37" s="6" t="s">
        <v>1</v>
      </c>
      <c r="Q37">
        <v>16</v>
      </c>
      <c r="R37">
        <v>22</v>
      </c>
      <c r="S37">
        <v>25</v>
      </c>
      <c r="Y37" s="6" t="s">
        <v>1</v>
      </c>
      <c r="Z37">
        <v>15</v>
      </c>
      <c r="AA37">
        <v>16</v>
      </c>
      <c r="AB37">
        <v>13</v>
      </c>
    </row>
    <row r="38" spans="5:28">
      <c r="E38" s="6" t="s">
        <v>1</v>
      </c>
      <c r="F38" s="2">
        <v>25</v>
      </c>
      <c r="G38" s="2">
        <v>14</v>
      </c>
      <c r="H38" s="9">
        <f>SUM(F38:G38)/2</f>
        <v>19.5</v>
      </c>
      <c r="I38">
        <v>21</v>
      </c>
      <c r="K38" s="6" t="s">
        <v>1</v>
      </c>
      <c r="L38" s="9">
        <v>19.5</v>
      </c>
      <c r="M38">
        <v>21</v>
      </c>
      <c r="P38" s="6" t="s">
        <v>15</v>
      </c>
      <c r="Q38">
        <v>10</v>
      </c>
      <c r="R38">
        <v>10</v>
      </c>
      <c r="S38">
        <v>18</v>
      </c>
      <c r="Y38" s="6" t="s">
        <v>15</v>
      </c>
      <c r="Z38">
        <v>19</v>
      </c>
      <c r="AA38">
        <v>17</v>
      </c>
      <c r="AB38">
        <v>17</v>
      </c>
    </row>
    <row r="39" spans="5:28">
      <c r="E39" s="6" t="s">
        <v>15</v>
      </c>
      <c r="F39" s="2">
        <v>11</v>
      </c>
      <c r="G39" s="2">
        <v>18</v>
      </c>
      <c r="H39" s="9">
        <f>SUM(F39:G39)/2</f>
        <v>14.5</v>
      </c>
      <c r="I39">
        <v>16</v>
      </c>
      <c r="K39" s="6" t="s">
        <v>8</v>
      </c>
      <c r="L39" s="9">
        <v>18.5</v>
      </c>
      <c r="M39">
        <v>20</v>
      </c>
      <c r="P39" s="6" t="s">
        <v>4</v>
      </c>
      <c r="Q39">
        <v>24</v>
      </c>
      <c r="R39">
        <v>23</v>
      </c>
      <c r="S39">
        <v>16</v>
      </c>
      <c r="Y39" s="6" t="s">
        <v>4</v>
      </c>
      <c r="Z39">
        <v>21</v>
      </c>
      <c r="AA39">
        <v>21</v>
      </c>
      <c r="AB39">
        <v>23</v>
      </c>
    </row>
    <row r="40" spans="5:28">
      <c r="E40" s="6" t="s">
        <v>4</v>
      </c>
      <c r="F40" s="2">
        <v>22</v>
      </c>
      <c r="G40" s="2">
        <v>21</v>
      </c>
      <c r="H40" s="9">
        <f>SUM(F40:G40)/2</f>
        <v>21.5</v>
      </c>
      <c r="I40">
        <v>23</v>
      </c>
      <c r="K40" s="6" t="s">
        <v>5</v>
      </c>
      <c r="L40" s="9">
        <v>18</v>
      </c>
      <c r="M40">
        <v>19</v>
      </c>
      <c r="P40" s="6" t="s">
        <v>11</v>
      </c>
      <c r="Q40">
        <v>13</v>
      </c>
      <c r="R40">
        <v>16</v>
      </c>
      <c r="S40">
        <v>21</v>
      </c>
      <c r="Y40" s="6" t="s">
        <v>11</v>
      </c>
      <c r="Z40">
        <v>13</v>
      </c>
      <c r="AA40">
        <v>11</v>
      </c>
      <c r="AB40">
        <v>8</v>
      </c>
    </row>
    <row r="41" spans="5:28">
      <c r="E41" s="6" t="s">
        <v>11</v>
      </c>
      <c r="F41" s="2">
        <v>15</v>
      </c>
      <c r="G41" s="2">
        <v>11</v>
      </c>
      <c r="H41" s="9">
        <f>SUM(F41:G41)/2</f>
        <v>13</v>
      </c>
      <c r="I41">
        <v>12</v>
      </c>
      <c r="K41" s="6" t="s">
        <v>16</v>
      </c>
      <c r="L41" s="9">
        <v>17</v>
      </c>
      <c r="M41">
        <v>18</v>
      </c>
      <c r="P41" s="6" t="s">
        <v>12</v>
      </c>
      <c r="Q41">
        <v>12</v>
      </c>
      <c r="R41">
        <v>15</v>
      </c>
      <c r="S41">
        <v>20</v>
      </c>
      <c r="Y41" s="6" t="s">
        <v>12</v>
      </c>
      <c r="Z41">
        <v>16</v>
      </c>
      <c r="AA41">
        <v>13</v>
      </c>
      <c r="AB41">
        <v>14</v>
      </c>
    </row>
    <row r="42" spans="5:28">
      <c r="E42" s="6" t="s">
        <v>12</v>
      </c>
      <c r="F42" s="2">
        <v>14</v>
      </c>
      <c r="G42" s="2">
        <v>13</v>
      </c>
      <c r="H42" s="9">
        <f>SUM(F42:G42)/2</f>
        <v>13.5</v>
      </c>
      <c r="I42">
        <v>14</v>
      </c>
      <c r="K42" s="6" t="s">
        <v>14</v>
      </c>
      <c r="L42" s="9">
        <v>16</v>
      </c>
      <c r="M42">
        <v>17</v>
      </c>
      <c r="P42" s="6" t="s">
        <v>24</v>
      </c>
      <c r="Q42">
        <v>6</v>
      </c>
      <c r="R42">
        <v>6</v>
      </c>
      <c r="S42">
        <v>6</v>
      </c>
      <c r="Y42" s="6" t="s">
        <v>24</v>
      </c>
      <c r="Z42">
        <v>4</v>
      </c>
      <c r="AA42">
        <v>4</v>
      </c>
      <c r="AB42">
        <v>4</v>
      </c>
    </row>
    <row r="43" spans="5:28">
      <c r="E43" s="6" t="s">
        <v>24</v>
      </c>
      <c r="F43" s="2">
        <v>2</v>
      </c>
      <c r="G43" s="2">
        <v>2</v>
      </c>
      <c r="H43" s="9">
        <f>SUM(F43:G43)/2</f>
        <v>2</v>
      </c>
      <c r="I43">
        <v>2</v>
      </c>
      <c r="K43" s="6" t="s">
        <v>15</v>
      </c>
      <c r="L43" s="9">
        <v>14.5</v>
      </c>
      <c r="M43">
        <v>16</v>
      </c>
      <c r="P43" s="6" t="s">
        <v>23</v>
      </c>
      <c r="Q43">
        <v>4</v>
      </c>
      <c r="R43">
        <v>5</v>
      </c>
      <c r="S43">
        <v>4</v>
      </c>
      <c r="Y43" s="6" t="s">
        <v>23</v>
      </c>
      <c r="Z43">
        <v>3</v>
      </c>
      <c r="AA43">
        <v>3</v>
      </c>
      <c r="AB43">
        <v>3</v>
      </c>
    </row>
    <row r="44" spans="5:28">
      <c r="E44" s="6" t="s">
        <v>23</v>
      </c>
      <c r="F44" s="2">
        <v>3</v>
      </c>
      <c r="G44" s="2">
        <v>3</v>
      </c>
      <c r="H44" s="9">
        <f>SUM(F44:G44)/2</f>
        <v>3</v>
      </c>
      <c r="I44">
        <v>3</v>
      </c>
      <c r="K44" s="6" t="s">
        <v>10</v>
      </c>
      <c r="L44" s="9">
        <v>14</v>
      </c>
      <c r="M44">
        <v>15</v>
      </c>
      <c r="P44" s="6" t="s">
        <v>6</v>
      </c>
      <c r="Q44">
        <v>19</v>
      </c>
      <c r="R44">
        <v>24</v>
      </c>
      <c r="S44">
        <v>13</v>
      </c>
      <c r="Y44" s="6" t="s">
        <v>6</v>
      </c>
      <c r="Z44">
        <v>2</v>
      </c>
      <c r="AA44">
        <v>2</v>
      </c>
      <c r="AB44">
        <v>2</v>
      </c>
    </row>
    <row r="45" spans="5:28">
      <c r="E45" s="6" t="s">
        <v>6</v>
      </c>
      <c r="F45" s="2">
        <v>20</v>
      </c>
      <c r="G45" s="2">
        <v>5</v>
      </c>
      <c r="H45" s="9">
        <f>SUM(F45:G45)/2</f>
        <v>12.5</v>
      </c>
      <c r="I45">
        <v>10</v>
      </c>
      <c r="K45" s="6" t="s">
        <v>12</v>
      </c>
      <c r="L45" s="9">
        <v>13.5</v>
      </c>
      <c r="M45">
        <v>14</v>
      </c>
      <c r="P45" s="6" t="s">
        <v>17</v>
      </c>
      <c r="Q45">
        <v>18</v>
      </c>
      <c r="R45">
        <v>9</v>
      </c>
      <c r="S45">
        <v>9</v>
      </c>
      <c r="Y45" s="6" t="s">
        <v>17</v>
      </c>
      <c r="Z45">
        <v>7</v>
      </c>
      <c r="AA45">
        <v>18</v>
      </c>
      <c r="AB45">
        <v>20</v>
      </c>
    </row>
    <row r="46" spans="5:28">
      <c r="E46" s="6" t="s">
        <v>17</v>
      </c>
      <c r="F46" s="2">
        <v>9</v>
      </c>
      <c r="G46" s="2">
        <v>17</v>
      </c>
      <c r="H46" s="9">
        <f>SUM(F46:G46)/2</f>
        <v>13</v>
      </c>
      <c r="I46">
        <v>11</v>
      </c>
      <c r="K46" s="6" t="s">
        <v>9</v>
      </c>
      <c r="L46" s="9">
        <v>13.5</v>
      </c>
      <c r="M46">
        <v>13</v>
      </c>
      <c r="P46" s="6" t="s">
        <v>18</v>
      </c>
      <c r="Q46">
        <v>8</v>
      </c>
      <c r="R46">
        <v>8</v>
      </c>
      <c r="S46">
        <v>8</v>
      </c>
      <c r="Y46" s="6" t="s">
        <v>18</v>
      </c>
      <c r="Z46">
        <v>9</v>
      </c>
      <c r="AA46">
        <v>8</v>
      </c>
      <c r="AB46">
        <v>7</v>
      </c>
    </row>
    <row r="47" spans="5:28">
      <c r="E47" s="6" t="s">
        <v>18</v>
      </c>
      <c r="F47" s="2">
        <v>8</v>
      </c>
      <c r="G47" s="2">
        <v>8</v>
      </c>
      <c r="H47" s="9">
        <f>SUM(F47:G47)/2</f>
        <v>8</v>
      </c>
      <c r="I47">
        <v>7</v>
      </c>
      <c r="K47" s="6" t="s">
        <v>11</v>
      </c>
      <c r="L47" s="9">
        <v>13</v>
      </c>
      <c r="M47">
        <v>12</v>
      </c>
      <c r="P47" s="6" t="s">
        <v>13</v>
      </c>
      <c r="Q47">
        <v>11</v>
      </c>
      <c r="R47">
        <v>14</v>
      </c>
      <c r="S47">
        <v>17</v>
      </c>
      <c r="Y47" s="6" t="s">
        <v>13</v>
      </c>
      <c r="Z47">
        <v>8</v>
      </c>
      <c r="AA47">
        <v>7</v>
      </c>
      <c r="AB47">
        <v>6</v>
      </c>
    </row>
    <row r="48" spans="5:28">
      <c r="E48" s="6" t="s">
        <v>13</v>
      </c>
      <c r="F48" s="2">
        <v>13</v>
      </c>
      <c r="G48" s="2">
        <v>7</v>
      </c>
      <c r="H48" s="9">
        <f>SUM(F48:G48)/2</f>
        <v>10</v>
      </c>
      <c r="I48">
        <v>9</v>
      </c>
      <c r="K48" s="6" t="s">
        <v>17</v>
      </c>
      <c r="L48" s="9">
        <v>13</v>
      </c>
      <c r="M48">
        <v>11</v>
      </c>
      <c r="P48" s="6" t="s">
        <v>8</v>
      </c>
      <c r="Q48">
        <v>23</v>
      </c>
      <c r="R48">
        <v>12</v>
      </c>
      <c r="S48">
        <v>12</v>
      </c>
      <c r="Y48" s="6" t="s">
        <v>8</v>
      </c>
      <c r="Z48">
        <v>12</v>
      </c>
      <c r="AA48">
        <v>19</v>
      </c>
      <c r="AB48">
        <v>19</v>
      </c>
    </row>
    <row r="49" spans="5:28">
      <c r="E49" s="6" t="s">
        <v>8</v>
      </c>
      <c r="F49" s="2">
        <v>18</v>
      </c>
      <c r="G49" s="2">
        <v>19</v>
      </c>
      <c r="H49" s="9">
        <f>SUM(F49:G49)/2</f>
        <v>18.5</v>
      </c>
      <c r="I49">
        <v>20</v>
      </c>
      <c r="K49" s="6" t="s">
        <v>6</v>
      </c>
      <c r="L49" s="9">
        <v>12.5</v>
      </c>
      <c r="M49">
        <v>10</v>
      </c>
      <c r="P49" s="6" t="s">
        <v>7</v>
      </c>
      <c r="Q49">
        <v>14</v>
      </c>
      <c r="R49">
        <v>18</v>
      </c>
      <c r="S49">
        <v>22</v>
      </c>
      <c r="Y49" s="6" t="s">
        <v>7</v>
      </c>
      <c r="Z49">
        <v>24</v>
      </c>
      <c r="AA49">
        <v>22</v>
      </c>
      <c r="AB49">
        <v>22</v>
      </c>
    </row>
    <row r="50" spans="5:28">
      <c r="E50" s="6" t="s">
        <v>7</v>
      </c>
      <c r="F50" s="2">
        <v>19</v>
      </c>
      <c r="G50" s="2">
        <v>22</v>
      </c>
      <c r="H50" s="9">
        <f>SUM(F50:G50)/2</f>
        <v>20.5</v>
      </c>
      <c r="I50">
        <v>22</v>
      </c>
      <c r="K50" s="6" t="s">
        <v>13</v>
      </c>
      <c r="L50" s="9">
        <v>10</v>
      </c>
      <c r="M50">
        <v>9</v>
      </c>
      <c r="P50" s="6" t="s">
        <v>9</v>
      </c>
      <c r="Q50">
        <v>21</v>
      </c>
      <c r="R50">
        <v>21</v>
      </c>
      <c r="S50">
        <v>15</v>
      </c>
      <c r="Y50" s="6" t="s">
        <v>9</v>
      </c>
      <c r="Z50">
        <v>11</v>
      </c>
      <c r="AA50">
        <v>10</v>
      </c>
      <c r="AB50">
        <v>11</v>
      </c>
    </row>
    <row r="51" spans="5:28">
      <c r="E51" s="6" t="s">
        <v>9</v>
      </c>
      <c r="F51" s="2">
        <v>17</v>
      </c>
      <c r="G51" s="2">
        <v>10</v>
      </c>
      <c r="H51" s="9">
        <f>SUM(F51:G51)/2</f>
        <v>13.5</v>
      </c>
      <c r="I51">
        <v>13</v>
      </c>
      <c r="K51" s="6" t="s">
        <v>22</v>
      </c>
      <c r="L51" s="9">
        <v>10</v>
      </c>
      <c r="M51">
        <v>8</v>
      </c>
      <c r="P51" s="6" t="s">
        <v>16</v>
      </c>
      <c r="Q51">
        <v>9</v>
      </c>
      <c r="R51">
        <v>11</v>
      </c>
      <c r="S51">
        <v>10</v>
      </c>
      <c r="Y51" s="6" t="s">
        <v>16</v>
      </c>
      <c r="Z51">
        <v>23</v>
      </c>
      <c r="AA51">
        <v>23</v>
      </c>
      <c r="AB51">
        <v>24</v>
      </c>
    </row>
    <row r="52" spans="5:28">
      <c r="E52" s="6" t="s">
        <v>16</v>
      </c>
      <c r="F52" s="2">
        <v>10</v>
      </c>
      <c r="G52" s="2">
        <v>24</v>
      </c>
      <c r="H52" s="9">
        <f>SUM(F52:G52)/2</f>
        <v>17</v>
      </c>
      <c r="I52">
        <v>18</v>
      </c>
      <c r="K52" s="6" t="s">
        <v>18</v>
      </c>
      <c r="L52" s="9">
        <v>8</v>
      </c>
      <c r="M52">
        <v>7</v>
      </c>
      <c r="P52" s="6" t="s">
        <v>19</v>
      </c>
      <c r="Q52">
        <v>7</v>
      </c>
      <c r="R52">
        <v>7</v>
      </c>
      <c r="S52">
        <v>7</v>
      </c>
      <c r="Y52" s="6" t="s">
        <v>19</v>
      </c>
      <c r="Z52">
        <v>10</v>
      </c>
      <c r="AA52">
        <v>9</v>
      </c>
      <c r="AB52">
        <v>10</v>
      </c>
    </row>
    <row r="53" spans="5:28">
      <c r="E53" s="6" t="s">
        <v>19</v>
      </c>
      <c r="F53" s="2">
        <v>7</v>
      </c>
      <c r="G53" s="2">
        <v>9</v>
      </c>
      <c r="H53" s="9">
        <f>SUM(F53:G53)/2</f>
        <v>8</v>
      </c>
      <c r="I53">
        <v>6</v>
      </c>
      <c r="K53" s="6" t="s">
        <v>19</v>
      </c>
      <c r="L53" s="9">
        <v>8</v>
      </c>
      <c r="M53">
        <v>6</v>
      </c>
      <c r="P53" s="6" t="s">
        <v>3</v>
      </c>
      <c r="Q53">
        <v>15</v>
      </c>
      <c r="R53">
        <v>25</v>
      </c>
      <c r="S53">
        <v>23</v>
      </c>
      <c r="Y53" s="6" t="s">
        <v>3</v>
      </c>
      <c r="Z53">
        <v>25</v>
      </c>
      <c r="AA53">
        <v>25</v>
      </c>
      <c r="AB53">
        <v>18</v>
      </c>
    </row>
    <row r="54" spans="5:28">
      <c r="E54" s="6" t="s">
        <v>3</v>
      </c>
      <c r="F54" s="2">
        <v>23</v>
      </c>
      <c r="G54" s="2">
        <v>23</v>
      </c>
      <c r="H54" s="9">
        <f>SUM(F54:G54)/2</f>
        <v>23</v>
      </c>
      <c r="I54">
        <v>24</v>
      </c>
      <c r="K54" s="6" t="s">
        <v>20</v>
      </c>
      <c r="L54" s="9">
        <v>6</v>
      </c>
      <c r="M54">
        <v>5</v>
      </c>
      <c r="P54" s="6" t="s">
        <v>2</v>
      </c>
      <c r="Q54">
        <v>25</v>
      </c>
      <c r="R54">
        <v>20</v>
      </c>
      <c r="S54">
        <v>14</v>
      </c>
      <c r="Y54" s="6" t="s">
        <v>2</v>
      </c>
      <c r="Z54">
        <v>22</v>
      </c>
      <c r="AA54">
        <v>24</v>
      </c>
      <c r="AB54">
        <v>25</v>
      </c>
    </row>
    <row r="55" spans="5:28">
      <c r="E55" s="6" t="s">
        <v>2</v>
      </c>
      <c r="F55" s="2">
        <v>24</v>
      </c>
      <c r="G55" s="2">
        <v>25</v>
      </c>
      <c r="H55" s="9">
        <f>SUM(F55:G55)/2</f>
        <v>24.5</v>
      </c>
      <c r="I55">
        <v>25</v>
      </c>
      <c r="K55" s="6" t="s">
        <v>21</v>
      </c>
      <c r="L55" s="9">
        <v>4.5</v>
      </c>
      <c r="M55">
        <v>4</v>
      </c>
      <c r="P55" s="6" t="s">
        <v>20</v>
      </c>
      <c r="Q55">
        <v>3</v>
      </c>
      <c r="R55">
        <v>3</v>
      </c>
      <c r="S55">
        <v>3</v>
      </c>
      <c r="Y55" s="6" t="s">
        <v>20</v>
      </c>
      <c r="Z55">
        <v>6</v>
      </c>
      <c r="AA55">
        <v>6</v>
      </c>
      <c r="AB55">
        <v>9</v>
      </c>
    </row>
    <row r="56" spans="5:28">
      <c r="E56" s="6" t="s">
        <v>20</v>
      </c>
      <c r="F56" s="2">
        <v>6</v>
      </c>
      <c r="G56" s="2">
        <v>6</v>
      </c>
      <c r="H56" s="9">
        <f>SUM(F56:G56)/2</f>
        <v>6</v>
      </c>
      <c r="I56">
        <v>5</v>
      </c>
      <c r="K56" s="6" t="s">
        <v>23</v>
      </c>
      <c r="L56" s="9">
        <v>3</v>
      </c>
      <c r="M56">
        <v>3</v>
      </c>
      <c r="P56" s="6" t="s">
        <v>26</v>
      </c>
      <c r="Q56">
        <v>2</v>
      </c>
      <c r="R56">
        <v>2</v>
      </c>
      <c r="S56">
        <v>2</v>
      </c>
      <c r="Y56" s="6" t="s">
        <v>26</v>
      </c>
      <c r="Z56">
        <v>1</v>
      </c>
      <c r="AA56">
        <v>1</v>
      </c>
      <c r="AB56">
        <v>1</v>
      </c>
    </row>
    <row r="57" spans="5:28">
      <c r="E57" s="6" t="s">
        <v>26</v>
      </c>
      <c r="F57" s="2">
        <v>0</v>
      </c>
      <c r="G57" s="2">
        <v>0</v>
      </c>
      <c r="H57" s="9">
        <f>SUM(F57:G57)/2</f>
        <v>0</v>
      </c>
      <c r="I57">
        <v>0</v>
      </c>
      <c r="K57" s="6" t="s">
        <v>24</v>
      </c>
      <c r="L57" s="9">
        <v>2</v>
      </c>
      <c r="M57">
        <v>2</v>
      </c>
      <c r="P57" s="6" t="s">
        <v>22</v>
      </c>
      <c r="Q57">
        <v>1</v>
      </c>
      <c r="R57">
        <v>1</v>
      </c>
      <c r="S57">
        <v>1</v>
      </c>
      <c r="Y57" s="6" t="s">
        <v>22</v>
      </c>
      <c r="Z57">
        <v>18</v>
      </c>
      <c r="AA57">
        <v>15</v>
      </c>
      <c r="AB57">
        <v>15</v>
      </c>
    </row>
    <row r="58" spans="5:28">
      <c r="E58" s="6" t="s">
        <v>22</v>
      </c>
      <c r="F58" s="2">
        <v>4</v>
      </c>
      <c r="G58" s="2">
        <v>16</v>
      </c>
      <c r="H58" s="9">
        <f>SUM(F58:G58)/2</f>
        <v>10</v>
      </c>
      <c r="I58">
        <v>8</v>
      </c>
      <c r="K58" s="6" t="s">
        <v>25</v>
      </c>
      <c r="L58" s="9">
        <v>1</v>
      </c>
      <c r="M58">
        <v>1</v>
      </c>
      <c r="P58" s="6" t="s">
        <v>25</v>
      </c>
      <c r="Q58">
        <v>0</v>
      </c>
      <c r="R58">
        <v>0</v>
      </c>
      <c r="S58">
        <v>0</v>
      </c>
      <c r="Y58" s="6" t="s">
        <v>25</v>
      </c>
      <c r="Z58">
        <v>0</v>
      </c>
      <c r="AA58">
        <v>0</v>
      </c>
      <c r="AB58">
        <v>0</v>
      </c>
    </row>
    <row r="59" spans="5:28">
      <c r="E59" s="6" t="s">
        <v>25</v>
      </c>
      <c r="F59" s="2">
        <v>1</v>
      </c>
      <c r="G59" s="2">
        <v>1</v>
      </c>
      <c r="H59" s="9">
        <f>SUM(F59:G59)/2</f>
        <v>1</v>
      </c>
      <c r="I59">
        <v>1</v>
      </c>
      <c r="K59" s="6" t="s">
        <v>26</v>
      </c>
      <c r="L59" s="9">
        <v>0</v>
      </c>
      <c r="M59">
        <v>0</v>
      </c>
      <c r="P59" s="6"/>
    </row>
    <row r="61" spans="5:28">
      <c r="E61" s="11" t="s">
        <v>34</v>
      </c>
      <c r="F61" s="11"/>
      <c r="G61" s="11"/>
      <c r="M61" s="11" t="s">
        <v>34</v>
      </c>
      <c r="N61" s="11"/>
      <c r="O61" s="11"/>
    </row>
    <row r="62" spans="5:28">
      <c r="E62" s="8" t="s">
        <v>32</v>
      </c>
      <c r="F62" s="8" t="s">
        <v>0</v>
      </c>
      <c r="G62" s="8" t="s">
        <v>35</v>
      </c>
      <c r="H62" s="8" t="s">
        <v>27</v>
      </c>
      <c r="I62" s="8" t="s">
        <v>35</v>
      </c>
      <c r="J62" s="8" t="s">
        <v>33</v>
      </c>
      <c r="K62" s="8" t="s">
        <v>65</v>
      </c>
      <c r="M62" s="8" t="s">
        <v>32</v>
      </c>
      <c r="N62" s="8" t="s">
        <v>33</v>
      </c>
      <c r="O62" s="8" t="s">
        <v>65</v>
      </c>
    </row>
    <row r="63" spans="5:28">
      <c r="E63" s="6" t="s">
        <v>21</v>
      </c>
      <c r="F63" s="7">
        <v>0</v>
      </c>
      <c r="G63" s="7">
        <f>$C$8*F63</f>
        <v>0</v>
      </c>
      <c r="H63" s="6">
        <v>2.7499999999999998E-3</v>
      </c>
      <c r="I63" s="7">
        <f>$C$14*H63</f>
        <v>2.7472499999999997E-3</v>
      </c>
      <c r="J63" s="9">
        <f>(G63 +I63)/2</f>
        <v>1.3736249999999998E-3</v>
      </c>
      <c r="K63">
        <v>4</v>
      </c>
      <c r="M63" s="6" t="s">
        <v>2</v>
      </c>
      <c r="N63" s="9">
        <v>2.4807317850000001</v>
      </c>
      <c r="O63">
        <v>25</v>
      </c>
    </row>
    <row r="64" spans="5:28">
      <c r="E64" s="6" t="s">
        <v>10</v>
      </c>
      <c r="F64" s="7">
        <v>0.64597850000000001</v>
      </c>
      <c r="G64" s="7">
        <f>$C$8*F64</f>
        <v>0.64533252149999998</v>
      </c>
      <c r="H64" s="6">
        <v>2.9989999999999999E-2</v>
      </c>
      <c r="I64" s="7">
        <f>$C$14*H64</f>
        <v>2.9960009999999999E-2</v>
      </c>
      <c r="J64" s="9">
        <f>(G64 +I64)/2</f>
        <v>0.33764626575000001</v>
      </c>
      <c r="K64">
        <v>16</v>
      </c>
      <c r="M64" s="6" t="s">
        <v>1</v>
      </c>
      <c r="N64" s="9">
        <v>2.41792965</v>
      </c>
      <c r="O64">
        <v>24</v>
      </c>
    </row>
    <row r="65" spans="5:15">
      <c r="E65" s="6" t="s">
        <v>14</v>
      </c>
      <c r="F65" s="7">
        <v>0.1544729</v>
      </c>
      <c r="G65" s="7">
        <f>$C$8*F65</f>
        <v>0.15431842709999999</v>
      </c>
      <c r="H65" s="6">
        <v>0.107944</v>
      </c>
      <c r="I65" s="7">
        <f>$C$14*H65</f>
        <v>0.107836056</v>
      </c>
      <c r="J65" s="9">
        <f>(G65 +I65)/2</f>
        <v>0.13107724155</v>
      </c>
      <c r="K65">
        <v>13</v>
      </c>
      <c r="M65" s="6" t="s">
        <v>3</v>
      </c>
      <c r="N65" s="9">
        <v>1.742127129</v>
      </c>
      <c r="O65">
        <v>23</v>
      </c>
    </row>
    <row r="66" spans="5:15">
      <c r="E66" s="6" t="s">
        <v>5</v>
      </c>
      <c r="F66" s="7">
        <v>1.4974099999999999</v>
      </c>
      <c r="G66" s="7">
        <f>$C$8*F66</f>
        <v>1.4959125899999999</v>
      </c>
      <c r="H66" s="6">
        <v>4.8364999999999998E-2</v>
      </c>
      <c r="I66" s="7">
        <f>$C$14*H66</f>
        <v>4.8316634999999997E-2</v>
      </c>
      <c r="J66" s="9">
        <f>(G66 +I66)/2</f>
        <v>0.77211461249999991</v>
      </c>
      <c r="K66">
        <v>21</v>
      </c>
      <c r="M66" s="6" t="s">
        <v>4</v>
      </c>
      <c r="N66" s="9">
        <v>1.1350722915</v>
      </c>
      <c r="O66">
        <v>22</v>
      </c>
    </row>
    <row r="67" spans="5:15">
      <c r="E67" s="6" t="s">
        <v>1</v>
      </c>
      <c r="F67" s="7">
        <v>4.798654</v>
      </c>
      <c r="G67" s="7">
        <f>$C$8*F67</f>
        <v>4.793855346</v>
      </c>
      <c r="H67" s="6">
        <v>4.2046E-2</v>
      </c>
      <c r="I67" s="7">
        <f>$C$14*H67</f>
        <v>4.2003954000000003E-2</v>
      </c>
      <c r="J67" s="9">
        <f>(G67 +I67)/2</f>
        <v>2.41792965</v>
      </c>
      <c r="K67">
        <v>24</v>
      </c>
      <c r="M67" s="6" t="s">
        <v>5</v>
      </c>
      <c r="N67" s="9">
        <v>0.77211461249999991</v>
      </c>
      <c r="O67">
        <v>21</v>
      </c>
    </row>
    <row r="68" spans="5:15">
      <c r="E68" s="6" t="s">
        <v>15</v>
      </c>
      <c r="F68" s="7">
        <v>7.5169669999999994E-2</v>
      </c>
      <c r="G68" s="7">
        <f>$C$8*F68</f>
        <v>7.5094500329999994E-2</v>
      </c>
      <c r="H68" s="6">
        <v>6.0534999999999999E-2</v>
      </c>
      <c r="I68" s="7">
        <f>$C$14*H68</f>
        <v>6.0474464999999998E-2</v>
      </c>
      <c r="J68" s="9">
        <f>(G68 +I68)/2</f>
        <v>6.7784482664999993E-2</v>
      </c>
      <c r="K68">
        <v>10</v>
      </c>
      <c r="M68" s="6" t="s">
        <v>6</v>
      </c>
      <c r="N68" s="9">
        <v>0.74321004599999996</v>
      </c>
      <c r="O68">
        <v>20</v>
      </c>
    </row>
    <row r="69" spans="5:15">
      <c r="E69" s="6" t="s">
        <v>4</v>
      </c>
      <c r="F69" s="7">
        <v>2.136752</v>
      </c>
      <c r="G69" s="7">
        <f>$C$8*F69</f>
        <v>2.1346152479999998</v>
      </c>
      <c r="H69" s="6">
        <v>0.13566500000000001</v>
      </c>
      <c r="I69" s="7">
        <f>$C$14*H69</f>
        <v>0.135529335</v>
      </c>
      <c r="J69" s="9">
        <f>(G69 +I69)/2</f>
        <v>1.1350722915</v>
      </c>
      <c r="K69">
        <v>22</v>
      </c>
      <c r="M69" s="6" t="s">
        <v>7</v>
      </c>
      <c r="N69" s="9">
        <v>0.60572167200000004</v>
      </c>
      <c r="O69">
        <v>19</v>
      </c>
    </row>
    <row r="70" spans="5:15">
      <c r="E70" s="6" t="s">
        <v>11</v>
      </c>
      <c r="F70" s="7">
        <v>0.46528449999999999</v>
      </c>
      <c r="G70" s="7">
        <f>$C$8*F70</f>
        <v>0.46481921549999999</v>
      </c>
      <c r="H70" s="6">
        <v>2.2984000000000001E-2</v>
      </c>
      <c r="I70" s="7">
        <f>$C$14*H70</f>
        <v>2.2961016000000001E-2</v>
      </c>
      <c r="J70" s="9">
        <f>(G70 +I70)/2</f>
        <v>0.24389011575</v>
      </c>
      <c r="K70">
        <v>15</v>
      </c>
      <c r="M70" s="6" t="s">
        <v>8</v>
      </c>
      <c r="N70" s="9">
        <v>0.47781205965000001</v>
      </c>
      <c r="O70">
        <v>18</v>
      </c>
    </row>
    <row r="71" spans="5:15">
      <c r="E71" s="6" t="s">
        <v>12</v>
      </c>
      <c r="F71" s="7">
        <v>0.4343032</v>
      </c>
      <c r="G71" s="7">
        <f>$C$8*F71</f>
        <v>0.43386889680000001</v>
      </c>
      <c r="H71" s="6">
        <v>4.0732999999999998E-2</v>
      </c>
      <c r="I71" s="7">
        <f>$C$14*H71</f>
        <v>4.0692266999999997E-2</v>
      </c>
      <c r="J71" s="9">
        <f>(G71 +I71)/2</f>
        <v>0.23728058190000001</v>
      </c>
      <c r="K71">
        <v>14</v>
      </c>
      <c r="M71" s="6" t="s">
        <v>9</v>
      </c>
      <c r="N71" s="9">
        <v>0.44223207525000002</v>
      </c>
      <c r="O71">
        <v>17</v>
      </c>
    </row>
    <row r="72" spans="5:15">
      <c r="E72" s="6" t="s">
        <v>24</v>
      </c>
      <c r="F72" s="7">
        <v>0</v>
      </c>
      <c r="G72" s="7">
        <f>$C$8*F72</f>
        <v>0</v>
      </c>
      <c r="H72" s="6">
        <v>0</v>
      </c>
      <c r="I72" s="7">
        <f>$C$14*H72</f>
        <v>0</v>
      </c>
      <c r="J72" s="9">
        <f>(G72 +I72)/2</f>
        <v>0</v>
      </c>
      <c r="K72">
        <v>3</v>
      </c>
      <c r="M72" s="6" t="s">
        <v>10</v>
      </c>
      <c r="N72" s="9">
        <v>0.33764626575000001</v>
      </c>
      <c r="O72">
        <v>16</v>
      </c>
    </row>
    <row r="73" spans="5:15">
      <c r="E73" s="6" t="s">
        <v>23</v>
      </c>
      <c r="F73" s="7">
        <v>0</v>
      </c>
      <c r="G73" s="7">
        <f>$C$8*F73</f>
        <v>0</v>
      </c>
      <c r="H73" s="6">
        <v>0</v>
      </c>
      <c r="I73" s="7">
        <f>$C$14*H73</f>
        <v>0</v>
      </c>
      <c r="J73" s="9">
        <f>(G73 +I73)/2</f>
        <v>0</v>
      </c>
      <c r="K73">
        <v>2</v>
      </c>
      <c r="M73" s="6" t="s">
        <v>11</v>
      </c>
      <c r="N73" s="9">
        <v>0.24389011575</v>
      </c>
      <c r="O73">
        <v>15</v>
      </c>
    </row>
    <row r="74" spans="5:15">
      <c r="E74" s="6" t="s">
        <v>6</v>
      </c>
      <c r="F74" s="7">
        <v>1.4838249999999999</v>
      </c>
      <c r="G74" s="7">
        <f>$C$8*F74</f>
        <v>1.482341175</v>
      </c>
      <c r="H74" s="6">
        <v>4.0829999999999998E-3</v>
      </c>
      <c r="I74" s="7">
        <f>$C$14*H74</f>
        <v>4.0789169999999996E-3</v>
      </c>
      <c r="J74" s="9">
        <f>(G74 +I74)/2</f>
        <v>0.74321004599999996</v>
      </c>
      <c r="K74">
        <v>20</v>
      </c>
      <c r="M74" s="6" t="s">
        <v>12</v>
      </c>
      <c r="N74" s="9">
        <v>0.23728058190000001</v>
      </c>
      <c r="O74">
        <v>14</v>
      </c>
    </row>
    <row r="75" spans="5:15">
      <c r="E75" s="6" t="s">
        <v>17</v>
      </c>
      <c r="F75" s="7">
        <v>3.3660259999999997E-2</v>
      </c>
      <c r="G75" s="7">
        <f>$C$8*F75</f>
        <v>3.3626599739999999E-2</v>
      </c>
      <c r="H75" s="6">
        <v>5.9526000000000003E-2</v>
      </c>
      <c r="I75" s="7">
        <f>$C$14*H75</f>
        <v>5.9466474000000005E-2</v>
      </c>
      <c r="J75" s="9">
        <f>(G75 +I75)/2</f>
        <v>4.6546536870000002E-2</v>
      </c>
      <c r="K75">
        <v>9</v>
      </c>
      <c r="M75" s="6" t="s">
        <v>14</v>
      </c>
      <c r="N75" s="9">
        <v>0.13107724155</v>
      </c>
      <c r="O75">
        <v>13</v>
      </c>
    </row>
    <row r="76" spans="5:15">
      <c r="E76" s="6" t="s">
        <v>18</v>
      </c>
      <c r="F76" s="7">
        <v>5.8976159999999996E-3</v>
      </c>
      <c r="G76" s="7">
        <f>$C$8*F76</f>
        <v>5.891718384E-3</v>
      </c>
      <c r="H76" s="6">
        <v>1.1738999999999999E-2</v>
      </c>
      <c r="I76" s="7">
        <f>$C$14*H76</f>
        <v>1.1727260999999999E-2</v>
      </c>
      <c r="J76" s="9">
        <f>(G76 +I76)/2</f>
        <v>8.8094896919999992E-3</v>
      </c>
      <c r="K76">
        <v>7</v>
      </c>
      <c r="M76" s="6" t="s">
        <v>16</v>
      </c>
      <c r="N76" s="9">
        <v>0.11120613255</v>
      </c>
      <c r="O76">
        <v>12</v>
      </c>
    </row>
    <row r="77" spans="5:15">
      <c r="E77" s="6" t="s">
        <v>13</v>
      </c>
      <c r="F77" s="7">
        <v>0.19554579999999999</v>
      </c>
      <c r="G77" s="7">
        <f>$C$8*F77</f>
        <v>0.19535025419999999</v>
      </c>
      <c r="H77" s="6">
        <v>1.0474000000000001E-2</v>
      </c>
      <c r="I77" s="7">
        <f>$C$14*H77</f>
        <v>1.0463526000000001E-2</v>
      </c>
      <c r="J77" s="9">
        <f>(G77 +I77)/2</f>
        <v>0.1029068901</v>
      </c>
      <c r="K77">
        <v>11</v>
      </c>
      <c r="M77" s="6" t="s">
        <v>13</v>
      </c>
      <c r="N77" s="9">
        <v>0.1029068901</v>
      </c>
      <c r="O77">
        <v>11</v>
      </c>
    </row>
    <row r="78" spans="5:15">
      <c r="E78" s="6" t="s">
        <v>8</v>
      </c>
      <c r="F78" s="7">
        <v>0.89356170000000001</v>
      </c>
      <c r="G78" s="7">
        <f>$C$8*F78</f>
        <v>0.89266813830000002</v>
      </c>
      <c r="H78" s="6">
        <v>6.3019000000000006E-2</v>
      </c>
      <c r="I78" s="7">
        <f>$C$14*H78</f>
        <v>6.2955981000000008E-2</v>
      </c>
      <c r="J78" s="9">
        <f>(G78 +I78)/2</f>
        <v>0.47781205965000001</v>
      </c>
      <c r="K78">
        <v>18</v>
      </c>
      <c r="M78" s="6" t="s">
        <v>15</v>
      </c>
      <c r="N78" s="9">
        <v>6.7784482664999993E-2</v>
      </c>
      <c r="O78">
        <v>10</v>
      </c>
    </row>
    <row r="79" spans="5:15">
      <c r="E79" s="6" t="s">
        <v>7</v>
      </c>
      <c r="F79" s="7">
        <v>1.039021</v>
      </c>
      <c r="G79" s="7">
        <f>$C$8*F79</f>
        <v>1.037981979</v>
      </c>
      <c r="H79" s="6">
        <v>0.17363500000000001</v>
      </c>
      <c r="I79" s="7">
        <f>$C$14*H79</f>
        <v>0.17346136500000001</v>
      </c>
      <c r="J79" s="9">
        <f>(G79 +I79)/2</f>
        <v>0.60572167200000004</v>
      </c>
      <c r="K79">
        <v>19</v>
      </c>
      <c r="M79" s="6" t="s">
        <v>17</v>
      </c>
      <c r="N79" s="9">
        <v>4.6546536870000002E-2</v>
      </c>
      <c r="O79">
        <v>9</v>
      </c>
    </row>
    <row r="80" spans="5:15">
      <c r="E80" s="6" t="s">
        <v>9</v>
      </c>
      <c r="F80" s="7">
        <v>0.86330750000000001</v>
      </c>
      <c r="G80" s="7">
        <f>$C$8*F80</f>
        <v>0.86244419250000004</v>
      </c>
      <c r="H80" s="6">
        <v>2.2041999999999999E-2</v>
      </c>
      <c r="I80" s="7">
        <f>$C$14*H80</f>
        <v>2.2019957999999999E-2</v>
      </c>
      <c r="J80" s="9">
        <f>(G80 +I80)/2</f>
        <v>0.44223207525000002</v>
      </c>
      <c r="K80">
        <v>17</v>
      </c>
      <c r="M80" s="6" t="s">
        <v>22</v>
      </c>
      <c r="N80" s="9">
        <v>2.4588387E-2</v>
      </c>
      <c r="O80">
        <v>8</v>
      </c>
    </row>
    <row r="81" spans="5:17">
      <c r="E81" s="6" t="s">
        <v>16</v>
      </c>
      <c r="F81" s="7">
        <v>4.0479899999999999E-2</v>
      </c>
      <c r="G81" s="7">
        <f>$C$8*F81</f>
        <v>4.0439420099999998E-2</v>
      </c>
      <c r="H81" s="6">
        <v>0.18215500000000001</v>
      </c>
      <c r="I81" s="7">
        <f>$C$14*H81</f>
        <v>0.18197284500000002</v>
      </c>
      <c r="J81" s="9">
        <f>(G81 +I81)/2</f>
        <v>0.11120613255</v>
      </c>
      <c r="K81">
        <v>12</v>
      </c>
      <c r="M81" s="6" t="s">
        <v>18</v>
      </c>
      <c r="N81" s="9">
        <v>8.8094896919999992E-3</v>
      </c>
      <c r="O81">
        <v>7</v>
      </c>
    </row>
    <row r="82" spans="5:17">
      <c r="E82" s="6" t="s">
        <v>19</v>
      </c>
      <c r="F82" s="7">
        <v>3.4193139999999999E-7</v>
      </c>
      <c r="G82" s="7">
        <f>$C$8*F82</f>
        <v>3.4158946859999998E-7</v>
      </c>
      <c r="H82" s="6">
        <v>1.6990999999999999E-2</v>
      </c>
      <c r="I82" s="7">
        <f>$C$14*H82</f>
        <v>1.6974008999999998E-2</v>
      </c>
      <c r="J82" s="9">
        <f>(G82 +I82)/2</f>
        <v>8.487175294734299E-3</v>
      </c>
      <c r="K82">
        <v>6</v>
      </c>
      <c r="M82" s="6" t="s">
        <v>19</v>
      </c>
      <c r="N82" s="9">
        <v>8.487175294734299E-3</v>
      </c>
      <c r="O82">
        <v>6</v>
      </c>
    </row>
    <row r="83" spans="5:17">
      <c r="E83" s="6" t="s">
        <v>3</v>
      </c>
      <c r="F83" s="7">
        <v>3.3061430000000001</v>
      </c>
      <c r="G83" s="7">
        <f>$C$8*F83</f>
        <v>3.302836857</v>
      </c>
      <c r="H83" s="6">
        <v>0.18159900000000001</v>
      </c>
      <c r="I83" s="7">
        <f>$C$14*H83</f>
        <v>0.18141740100000001</v>
      </c>
      <c r="J83" s="9">
        <f>(G83 +I83)/2</f>
        <v>1.742127129</v>
      </c>
      <c r="K83">
        <v>23</v>
      </c>
      <c r="M83" s="6" t="s">
        <v>20</v>
      </c>
      <c r="N83" s="9">
        <v>4.7872080000000003E-3</v>
      </c>
      <c r="O83">
        <v>5</v>
      </c>
    </row>
    <row r="84" spans="5:17">
      <c r="E84" s="6" t="s">
        <v>2</v>
      </c>
      <c r="F84" s="7">
        <v>4.761768</v>
      </c>
      <c r="G84" s="7">
        <f>$C$8*F84</f>
        <v>4.7570062320000002</v>
      </c>
      <c r="H84" s="6">
        <v>0.20466200000000001</v>
      </c>
      <c r="I84" s="7">
        <f>$C$14*H84</f>
        <v>0.20445733800000002</v>
      </c>
      <c r="J84" s="9">
        <f>(G84 +I84)/2</f>
        <v>2.4807317850000001</v>
      </c>
      <c r="K84">
        <v>25</v>
      </c>
      <c r="M84" s="6" t="s">
        <v>21</v>
      </c>
      <c r="N84" s="9">
        <v>1.3736249999999998E-3</v>
      </c>
      <c r="O84">
        <v>4</v>
      </c>
    </row>
    <row r="85" spans="5:17">
      <c r="E85" s="6" t="s">
        <v>20</v>
      </c>
      <c r="F85" s="7">
        <v>0</v>
      </c>
      <c r="G85" s="7">
        <f>$C$8*F85</f>
        <v>0</v>
      </c>
      <c r="H85" s="6">
        <v>9.5840000000000005E-3</v>
      </c>
      <c r="I85" s="7">
        <f>$C$14*H85</f>
        <v>9.5744160000000005E-3</v>
      </c>
      <c r="J85" s="9">
        <f>(G85 +I85)/2</f>
        <v>4.7872080000000003E-3</v>
      </c>
      <c r="K85">
        <v>5</v>
      </c>
      <c r="M85" s="6" t="s">
        <v>24</v>
      </c>
      <c r="N85" s="9">
        <v>0</v>
      </c>
      <c r="O85">
        <v>3</v>
      </c>
    </row>
    <row r="86" spans="5:17">
      <c r="E86" s="6" t="s">
        <v>26</v>
      </c>
      <c r="F86" s="7">
        <v>0</v>
      </c>
      <c r="G86" s="7">
        <f>$C$8*F86</f>
        <v>0</v>
      </c>
      <c r="H86" s="6">
        <v>0</v>
      </c>
      <c r="I86" s="7">
        <f>$C$14*H86</f>
        <v>0</v>
      </c>
      <c r="J86" s="9">
        <f>(G86 +I86)/2</f>
        <v>0</v>
      </c>
      <c r="K86">
        <v>1</v>
      </c>
      <c r="M86" s="6" t="s">
        <v>23</v>
      </c>
      <c r="N86" s="9">
        <v>0</v>
      </c>
      <c r="O86">
        <v>2</v>
      </c>
    </row>
    <row r="87" spans="5:17">
      <c r="E87" s="6" t="s">
        <v>22</v>
      </c>
      <c r="F87" s="7">
        <v>0</v>
      </c>
      <c r="G87" s="7">
        <f>$C$8*F87</f>
        <v>0</v>
      </c>
      <c r="H87" s="6">
        <v>4.9225999999999999E-2</v>
      </c>
      <c r="I87" s="7">
        <f>$C$14*H87</f>
        <v>4.9176773999999999E-2</v>
      </c>
      <c r="J87" s="9">
        <f>(G87 +I87)/2</f>
        <v>2.4588387E-2</v>
      </c>
      <c r="K87">
        <v>8</v>
      </c>
      <c r="M87" s="6" t="s">
        <v>26</v>
      </c>
      <c r="N87" s="9">
        <v>0</v>
      </c>
      <c r="O87">
        <v>1</v>
      </c>
    </row>
    <row r="88" spans="5:17">
      <c r="E88" s="6" t="s">
        <v>25</v>
      </c>
      <c r="F88" s="7">
        <v>0</v>
      </c>
      <c r="G88" s="7">
        <f>$C$8*F88</f>
        <v>0</v>
      </c>
      <c r="H88" s="6">
        <v>0</v>
      </c>
      <c r="I88" s="7">
        <f>$C$14*H88</f>
        <v>0</v>
      </c>
      <c r="J88" s="9">
        <f>(G88 +I88)/2</f>
        <v>0</v>
      </c>
      <c r="K88">
        <v>0</v>
      </c>
      <c r="M88" s="6" t="s">
        <v>25</v>
      </c>
      <c r="N88" s="9">
        <v>0</v>
      </c>
      <c r="O88">
        <v>0</v>
      </c>
    </row>
    <row r="91" spans="5:17">
      <c r="E91" s="13" t="s">
        <v>36</v>
      </c>
      <c r="F91" s="13"/>
      <c r="G91" s="13"/>
      <c r="H91" s="13"/>
      <c r="O91" s="19" t="s">
        <v>36</v>
      </c>
      <c r="P91" s="19"/>
      <c r="Q91" s="19"/>
    </row>
    <row r="92" spans="5:17">
      <c r="E92" s="8" t="s">
        <v>32</v>
      </c>
      <c r="F92" s="8" t="s">
        <v>0</v>
      </c>
      <c r="G92" s="8" t="s">
        <v>37</v>
      </c>
      <c r="H92" s="8" t="s">
        <v>35</v>
      </c>
      <c r="I92" s="8" t="s">
        <v>27</v>
      </c>
      <c r="J92" s="8" t="s">
        <v>37</v>
      </c>
      <c r="K92" s="8" t="s">
        <v>35</v>
      </c>
      <c r="L92" s="8" t="s">
        <v>33</v>
      </c>
      <c r="M92" s="8" t="s">
        <v>65</v>
      </c>
      <c r="O92" s="8" t="s">
        <v>32</v>
      </c>
      <c r="P92" s="8" t="s">
        <v>33</v>
      </c>
      <c r="Q92" s="8" t="s">
        <v>65</v>
      </c>
    </row>
    <row r="93" spans="5:17">
      <c r="E93" s="6" t="s">
        <v>21</v>
      </c>
      <c r="F93" s="14">
        <v>0</v>
      </c>
      <c r="G93" s="14">
        <f>F93/$F$97</f>
        <v>0</v>
      </c>
      <c r="H93" s="14">
        <f>$C$8*G93</f>
        <v>0</v>
      </c>
      <c r="I93" s="14">
        <v>2.7499999999999998E-3</v>
      </c>
      <c r="J93" s="14">
        <f>I93/$I$114</f>
        <v>1.3436788460974678E-2</v>
      </c>
      <c r="K93" s="14">
        <f>$C$14*J93</f>
        <v>1.3423351672513704E-2</v>
      </c>
      <c r="L93" s="9">
        <f>(H93 +K93)/2</f>
        <v>6.7116758362568522E-3</v>
      </c>
      <c r="M93">
        <v>4</v>
      </c>
      <c r="O93" s="6" t="s">
        <v>2</v>
      </c>
      <c r="P93" s="9">
        <v>0.99516047395790563</v>
      </c>
      <c r="Q93">
        <v>25</v>
      </c>
    </row>
    <row r="94" spans="5:17">
      <c r="E94" s="6" t="s">
        <v>10</v>
      </c>
      <c r="F94" s="14">
        <v>0.64597850000000001</v>
      </c>
      <c r="G94" s="14">
        <f t="shared" ref="G94:G118" si="0">F94/$F$97</f>
        <v>0.13461660290573149</v>
      </c>
      <c r="H94" s="14">
        <f>$C$8*G94</f>
        <v>0.13448198630282576</v>
      </c>
      <c r="I94" s="14">
        <v>2.9989999999999999E-2</v>
      </c>
      <c r="J94" s="14">
        <f t="shared" ref="J94:J118" si="1">I94/$I$114</f>
        <v>0.1465342857980475</v>
      </c>
      <c r="K94" s="14">
        <f t="shared" ref="K94:K118" si="2">$C$14*J94</f>
        <v>0.14638775151224945</v>
      </c>
      <c r="L94" s="9">
        <f>(H94 +K94)/2</f>
        <v>0.14043486890753759</v>
      </c>
      <c r="M94">
        <v>11</v>
      </c>
      <c r="O94" s="6" t="s">
        <v>3</v>
      </c>
      <c r="P94" s="9">
        <v>0.78735423461560727</v>
      </c>
      <c r="Q94">
        <v>24</v>
      </c>
    </row>
    <row r="95" spans="5:17">
      <c r="E95" s="6" t="s">
        <v>14</v>
      </c>
      <c r="F95" s="14">
        <v>0.1544729</v>
      </c>
      <c r="G95" s="14">
        <f t="shared" si="0"/>
        <v>3.2190881026221099E-2</v>
      </c>
      <c r="H95" s="14">
        <f>$C$8*G95</f>
        <v>3.2158690145194881E-2</v>
      </c>
      <c r="I95" s="14">
        <v>0.107944</v>
      </c>
      <c r="J95" s="14">
        <f t="shared" si="1"/>
        <v>0.52742570677507306</v>
      </c>
      <c r="K95" s="14">
        <f t="shared" si="2"/>
        <v>0.52689828106829795</v>
      </c>
      <c r="L95" s="9">
        <f>(H95 +K95)/2</f>
        <v>0.27952848560674642</v>
      </c>
      <c r="M95">
        <v>19</v>
      </c>
      <c r="O95" s="6" t="s">
        <v>1</v>
      </c>
      <c r="P95" s="9">
        <v>0.60211786262227474</v>
      </c>
      <c r="Q95">
        <v>23</v>
      </c>
    </row>
    <row r="96" spans="5:17">
      <c r="E96" s="6" t="s">
        <v>5</v>
      </c>
      <c r="F96" s="14">
        <v>1.4974099999999999</v>
      </c>
      <c r="G96" s="14">
        <f t="shared" si="0"/>
        <v>0.31204792010426258</v>
      </c>
      <c r="H96" s="14">
        <f>$C$8*G96</f>
        <v>0.31173587218415832</v>
      </c>
      <c r="I96" s="14">
        <v>4.8364999999999998E-2</v>
      </c>
      <c r="J96" s="14">
        <f t="shared" si="1"/>
        <v>0.23631646324183286</v>
      </c>
      <c r="K96" s="14">
        <f t="shared" si="2"/>
        <v>0.23608014677859104</v>
      </c>
      <c r="L96" s="9">
        <f>(H96 +K96)/2</f>
        <v>0.27390800948137467</v>
      </c>
      <c r="M96">
        <v>18</v>
      </c>
      <c r="O96" s="6" t="s">
        <v>4</v>
      </c>
      <c r="P96" s="9">
        <v>0.55352339832216146</v>
      </c>
      <c r="Q96">
        <v>22</v>
      </c>
    </row>
    <row r="97" spans="5:17">
      <c r="E97" s="6" t="s">
        <v>1</v>
      </c>
      <c r="F97" s="14">
        <v>4.798654</v>
      </c>
      <c r="G97" s="14">
        <f t="shared" si="0"/>
        <v>1</v>
      </c>
      <c r="H97" s="14">
        <f>$C$8*G97</f>
        <v>0.999</v>
      </c>
      <c r="I97" s="14">
        <v>4.2046E-2</v>
      </c>
      <c r="J97" s="14">
        <f t="shared" si="1"/>
        <v>0.2054411664109605</v>
      </c>
      <c r="K97" s="14">
        <f t="shared" si="2"/>
        <v>0.20523572524454953</v>
      </c>
      <c r="L97" s="9">
        <f>(H97 +K97)/2</f>
        <v>0.60211786262227474</v>
      </c>
      <c r="M97">
        <v>23</v>
      </c>
      <c r="O97" s="6" t="s">
        <v>7</v>
      </c>
      <c r="P97" s="9">
        <v>0.5319286631439315</v>
      </c>
      <c r="Q97">
        <v>21</v>
      </c>
    </row>
    <row r="98" spans="5:17">
      <c r="E98" s="6" t="s">
        <v>15</v>
      </c>
      <c r="F98" s="14">
        <v>7.5169669999999994E-2</v>
      </c>
      <c r="G98" s="14">
        <f t="shared" si="0"/>
        <v>1.5664740571001784E-2</v>
      </c>
      <c r="H98" s="14">
        <f>$C$8*G98</f>
        <v>1.5649075830430782E-2</v>
      </c>
      <c r="I98" s="14">
        <v>6.0534999999999999E-2</v>
      </c>
      <c r="J98" s="14">
        <f t="shared" si="1"/>
        <v>0.29578035981276446</v>
      </c>
      <c r="K98" s="14">
        <f t="shared" si="2"/>
        <v>0.2954845794529517</v>
      </c>
      <c r="L98" s="9">
        <f>(H98 +K98)/2</f>
        <v>0.15556682764169125</v>
      </c>
      <c r="M98">
        <v>15</v>
      </c>
      <c r="O98" s="6" t="s">
        <v>16</v>
      </c>
      <c r="P98" s="9">
        <v>0.44878282551003013</v>
      </c>
      <c r="Q98">
        <v>20</v>
      </c>
    </row>
    <row r="99" spans="5:17">
      <c r="E99" s="6" t="s">
        <v>4</v>
      </c>
      <c r="F99" s="14">
        <v>2.136752</v>
      </c>
      <c r="G99" s="14">
        <f t="shared" si="0"/>
        <v>0.44528153102932616</v>
      </c>
      <c r="H99" s="14">
        <f>$C$8*G99</f>
        <v>0.44483624949829681</v>
      </c>
      <c r="I99" s="14">
        <v>0.13566500000000001</v>
      </c>
      <c r="J99" s="14">
        <f t="shared" si="1"/>
        <v>0.66287342056659271</v>
      </c>
      <c r="K99" s="14">
        <f t="shared" si="2"/>
        <v>0.66221054714602612</v>
      </c>
      <c r="L99" s="9">
        <f>(H99 +K99)/2</f>
        <v>0.55352339832216146</v>
      </c>
      <c r="M99">
        <v>22</v>
      </c>
      <c r="O99" s="6" t="s">
        <v>14</v>
      </c>
      <c r="P99" s="9">
        <v>0.27952848560674642</v>
      </c>
      <c r="Q99">
        <v>19</v>
      </c>
    </row>
    <row r="100" spans="5:17">
      <c r="E100" s="6" t="s">
        <v>11</v>
      </c>
      <c r="F100" s="14">
        <v>0.46528449999999999</v>
      </c>
      <c r="G100" s="14">
        <f t="shared" si="0"/>
        <v>9.6961460442865854E-2</v>
      </c>
      <c r="H100" s="14">
        <f>$C$8*G100</f>
        <v>9.6864498982422984E-2</v>
      </c>
      <c r="I100" s="14">
        <v>2.2984000000000001E-2</v>
      </c>
      <c r="J100" s="14">
        <f t="shared" si="1"/>
        <v>0.11230223490437892</v>
      </c>
      <c r="K100" s="14">
        <f t="shared" si="2"/>
        <v>0.11218993266947454</v>
      </c>
      <c r="L100" s="9">
        <f>(H100 +K100)/2</f>
        <v>0.10452721582594876</v>
      </c>
      <c r="M100">
        <v>9</v>
      </c>
      <c r="O100" s="6" t="s">
        <v>5</v>
      </c>
      <c r="P100" s="9">
        <v>0.27390800948137467</v>
      </c>
      <c r="Q100">
        <v>18</v>
      </c>
    </row>
    <row r="101" spans="5:17">
      <c r="E101" s="6" t="s">
        <v>12</v>
      </c>
      <c r="F101" s="14">
        <v>0.4343032</v>
      </c>
      <c r="G101" s="14">
        <f t="shared" si="0"/>
        <v>9.0505212503339483E-2</v>
      </c>
      <c r="H101" s="14">
        <f>$C$8*G101</f>
        <v>9.0414707290836144E-2</v>
      </c>
      <c r="I101" s="14">
        <v>4.0732999999999998E-2</v>
      </c>
      <c r="J101" s="14">
        <f t="shared" si="1"/>
        <v>0.19902571068395694</v>
      </c>
      <c r="K101" s="14">
        <f t="shared" si="2"/>
        <v>0.19882668497327299</v>
      </c>
      <c r="L101" s="9">
        <f>(H101 +K101)/2</f>
        <v>0.14462069613205458</v>
      </c>
      <c r="M101">
        <v>13</v>
      </c>
      <c r="O101" s="6" t="s">
        <v>8</v>
      </c>
      <c r="P101" s="9">
        <v>0.24681711008210963</v>
      </c>
      <c r="Q101">
        <v>17</v>
      </c>
    </row>
    <row r="102" spans="5:17">
      <c r="E102" s="6" t="s">
        <v>24</v>
      </c>
      <c r="F102" s="14">
        <v>0</v>
      </c>
      <c r="G102" s="14">
        <f t="shared" si="0"/>
        <v>0</v>
      </c>
      <c r="H102" s="14">
        <f>$C$8*G102</f>
        <v>0</v>
      </c>
      <c r="I102" s="14">
        <v>0</v>
      </c>
      <c r="J102" s="14">
        <f t="shared" si="1"/>
        <v>0</v>
      </c>
      <c r="K102" s="14">
        <f t="shared" si="2"/>
        <v>0</v>
      </c>
      <c r="L102" s="9">
        <f>(H102 +K102)/2</f>
        <v>0</v>
      </c>
      <c r="M102">
        <v>3</v>
      </c>
      <c r="O102" s="6" t="s">
        <v>6</v>
      </c>
      <c r="P102" s="9">
        <v>0.1644188586562052</v>
      </c>
      <c r="Q102">
        <v>16</v>
      </c>
    </row>
    <row r="103" spans="5:17">
      <c r="E103" s="6" t="s">
        <v>23</v>
      </c>
      <c r="F103" s="14">
        <v>0</v>
      </c>
      <c r="G103" s="14">
        <f t="shared" si="0"/>
        <v>0</v>
      </c>
      <c r="H103" s="14">
        <f>$C$8*G103</f>
        <v>0</v>
      </c>
      <c r="I103" s="14">
        <v>0</v>
      </c>
      <c r="J103" s="14">
        <f t="shared" si="1"/>
        <v>0</v>
      </c>
      <c r="K103" s="14">
        <f t="shared" si="2"/>
        <v>0</v>
      </c>
      <c r="L103" s="9">
        <f>(H103 +K103)/2</f>
        <v>0</v>
      </c>
      <c r="M103">
        <v>2</v>
      </c>
      <c r="O103" s="6" t="s">
        <v>15</v>
      </c>
      <c r="P103" s="9">
        <v>0.15556682764169125</v>
      </c>
      <c r="Q103">
        <v>15</v>
      </c>
    </row>
    <row r="104" spans="5:17">
      <c r="E104" s="6" t="s">
        <v>6</v>
      </c>
      <c r="F104" s="14">
        <v>1.4838249999999999</v>
      </c>
      <c r="G104" s="14">
        <f t="shared" si="0"/>
        <v>0.3092169179107308</v>
      </c>
      <c r="H104" s="14">
        <f>$C$8*G104</f>
        <v>0.30890770099282006</v>
      </c>
      <c r="I104" s="14">
        <v>4.0829999999999998E-3</v>
      </c>
      <c r="J104" s="14">
        <f t="shared" si="1"/>
        <v>1.9949966285876225E-2</v>
      </c>
      <c r="K104" s="14">
        <f t="shared" si="2"/>
        <v>1.9930016319590349E-2</v>
      </c>
      <c r="L104" s="9">
        <f>(H104 +K104)/2</f>
        <v>0.1644188586562052</v>
      </c>
      <c r="M104">
        <v>16</v>
      </c>
      <c r="O104" s="6" t="s">
        <v>17</v>
      </c>
      <c r="P104" s="9">
        <v>0.14878346816399432</v>
      </c>
      <c r="Q104">
        <v>14</v>
      </c>
    </row>
    <row r="105" spans="5:17">
      <c r="E105" s="6" t="s">
        <v>17</v>
      </c>
      <c r="F105" s="14">
        <v>3.3660259999999997E-2</v>
      </c>
      <c r="G105" s="14">
        <f t="shared" si="0"/>
        <v>7.0145211553073001E-3</v>
      </c>
      <c r="H105" s="14">
        <f>$C$8*G105</f>
        <v>7.0075066341519932E-3</v>
      </c>
      <c r="I105" s="14">
        <v>5.9526000000000003E-2</v>
      </c>
      <c r="J105" s="14">
        <f t="shared" si="1"/>
        <v>0.29085027997381047</v>
      </c>
      <c r="K105" s="14">
        <f t="shared" si="2"/>
        <v>0.29055942969383663</v>
      </c>
      <c r="L105" s="9">
        <f>(H105 +K105)/2</f>
        <v>0.14878346816399432</v>
      </c>
      <c r="M105">
        <v>14</v>
      </c>
      <c r="O105" s="6" t="s">
        <v>12</v>
      </c>
      <c r="P105" s="9">
        <v>0.14462069613205458</v>
      </c>
      <c r="Q105">
        <v>13</v>
      </c>
    </row>
    <row r="106" spans="5:17">
      <c r="E106" s="6" t="s">
        <v>18</v>
      </c>
      <c r="F106" s="14">
        <v>5.8976159999999996E-3</v>
      </c>
      <c r="G106" s="14">
        <f t="shared" si="0"/>
        <v>1.2290146361875643E-3</v>
      </c>
      <c r="H106" s="14">
        <f>$C$8*G106</f>
        <v>1.2277856215513767E-3</v>
      </c>
      <c r="I106" s="14">
        <v>1.1738999999999999E-2</v>
      </c>
      <c r="J106" s="14">
        <f t="shared" si="1"/>
        <v>5.7357985361229727E-2</v>
      </c>
      <c r="K106" s="14">
        <f>$C$14*J106</f>
        <v>5.7300627375868496E-2</v>
      </c>
      <c r="L106" s="9">
        <f>(H106 +K106)/2</f>
        <v>2.9264206498709935E-2</v>
      </c>
      <c r="M106">
        <v>6</v>
      </c>
      <c r="O106" s="6" t="s">
        <v>9</v>
      </c>
      <c r="P106" s="9">
        <v>0.14365904812440333</v>
      </c>
      <c r="Q106">
        <v>12</v>
      </c>
    </row>
    <row r="107" spans="5:17">
      <c r="E107" s="6" t="s">
        <v>13</v>
      </c>
      <c r="F107" s="14">
        <v>0.19554579999999999</v>
      </c>
      <c r="G107" s="14">
        <f t="shared" si="0"/>
        <v>4.0750135350454519E-2</v>
      </c>
      <c r="H107" s="14">
        <f>$C$8*G107</f>
        <v>4.0709385215104067E-2</v>
      </c>
      <c r="I107" s="14">
        <v>1.0474000000000001E-2</v>
      </c>
      <c r="J107" s="14">
        <f t="shared" si="1"/>
        <v>5.1177062669181379E-2</v>
      </c>
      <c r="K107" s="14">
        <f t="shared" si="2"/>
        <v>5.1125885606512197E-2</v>
      </c>
      <c r="L107" s="9">
        <f>(H107 +K107)/2</f>
        <v>4.5917635410808136E-2</v>
      </c>
      <c r="M107">
        <v>8</v>
      </c>
      <c r="O107" s="6" t="s">
        <v>10</v>
      </c>
      <c r="P107" s="9">
        <v>0.14043486890753759</v>
      </c>
      <c r="Q107">
        <v>11</v>
      </c>
    </row>
    <row r="108" spans="5:17">
      <c r="E108" s="6" t="s">
        <v>8</v>
      </c>
      <c r="F108" s="14">
        <v>0.89356170000000001</v>
      </c>
      <c r="G108" s="14">
        <f t="shared" si="0"/>
        <v>0.18621090414103622</v>
      </c>
      <c r="H108" s="14">
        <f>$C$8*G108</f>
        <v>0.18602469323689519</v>
      </c>
      <c r="I108" s="14">
        <v>6.3019000000000006E-2</v>
      </c>
      <c r="J108" s="14">
        <f t="shared" si="1"/>
        <v>0.30791744437169577</v>
      </c>
      <c r="K108" s="14">
        <f t="shared" si="2"/>
        <v>0.30760952692732407</v>
      </c>
      <c r="L108" s="9">
        <f>(H108 +K108)/2</f>
        <v>0.24681711008210963</v>
      </c>
      <c r="M108">
        <v>17</v>
      </c>
      <c r="O108" s="6" t="s">
        <v>22</v>
      </c>
      <c r="P108" s="9">
        <v>0.12014143807839266</v>
      </c>
      <c r="Q108">
        <v>10</v>
      </c>
    </row>
    <row r="109" spans="5:17">
      <c r="E109" s="6" t="s">
        <v>7</v>
      </c>
      <c r="F109" s="14">
        <v>1.039021</v>
      </c>
      <c r="G109" s="14">
        <f t="shared" si="0"/>
        <v>0.21652342511045805</v>
      </c>
      <c r="H109" s="14">
        <f>$C$8*G109</f>
        <v>0.21630690168534758</v>
      </c>
      <c r="I109" s="14">
        <v>0.17363500000000001</v>
      </c>
      <c r="J109" s="14">
        <f t="shared" si="1"/>
        <v>0.84839882342594131</v>
      </c>
      <c r="K109" s="14">
        <f t="shared" si="2"/>
        <v>0.8475504246025154</v>
      </c>
      <c r="L109" s="9">
        <f>(H109 +K109)/2</f>
        <v>0.5319286631439315</v>
      </c>
      <c r="M109">
        <v>21</v>
      </c>
      <c r="O109" s="6" t="s">
        <v>11</v>
      </c>
      <c r="P109" s="9">
        <v>0.10452721582594876</v>
      </c>
      <c r="Q109">
        <v>9</v>
      </c>
    </row>
    <row r="110" spans="5:17">
      <c r="E110" s="6" t="s">
        <v>9</v>
      </c>
      <c r="F110" s="14">
        <v>0.86330750000000001</v>
      </c>
      <c r="G110" s="14">
        <f t="shared" si="0"/>
        <v>0.17990617785737417</v>
      </c>
      <c r="H110" s="14">
        <f>$C$8*G110</f>
        <v>0.1797262716795168</v>
      </c>
      <c r="I110" s="14">
        <v>2.2041999999999999E-2</v>
      </c>
      <c r="J110" s="14">
        <f t="shared" si="1"/>
        <v>0.10769952409338322</v>
      </c>
      <c r="K110" s="14">
        <f t="shared" si="2"/>
        <v>0.10759182456928984</v>
      </c>
      <c r="L110" s="9">
        <f>(H110 +K110)/2</f>
        <v>0.14365904812440333</v>
      </c>
      <c r="M110">
        <v>12</v>
      </c>
      <c r="O110" s="6" t="s">
        <v>13</v>
      </c>
      <c r="P110" s="9">
        <v>4.5917635410808136E-2</v>
      </c>
      <c r="Q110">
        <v>8</v>
      </c>
    </row>
    <row r="111" spans="5:17">
      <c r="E111" s="6" t="s">
        <v>16</v>
      </c>
      <c r="F111" s="14">
        <v>4.0479899999999999E-2</v>
      </c>
      <c r="G111" s="14">
        <f t="shared" si="0"/>
        <v>8.4356780047071533E-3</v>
      </c>
      <c r="H111" s="14">
        <f>$C$8*G111</f>
        <v>8.4272423267024461E-3</v>
      </c>
      <c r="I111" s="14">
        <v>0.18215500000000001</v>
      </c>
      <c r="J111" s="14">
        <f t="shared" si="1"/>
        <v>0.89002843713048829</v>
      </c>
      <c r="K111" s="14">
        <f t="shared" si="2"/>
        <v>0.88913840869335781</v>
      </c>
      <c r="L111" s="9">
        <f>(H111 +K111)/2</f>
        <v>0.44878282551003013</v>
      </c>
      <c r="M111">
        <v>20</v>
      </c>
      <c r="O111" s="6" t="s">
        <v>19</v>
      </c>
      <c r="P111" s="9">
        <v>4.1468429822704302E-2</v>
      </c>
      <c r="Q111">
        <v>7</v>
      </c>
    </row>
    <row r="112" spans="5:17">
      <c r="E112" s="6" t="s">
        <v>19</v>
      </c>
      <c r="F112" s="14">
        <v>3.4193139999999999E-7</v>
      </c>
      <c r="G112" s="14">
        <f t="shared" si="0"/>
        <v>7.1255689616296563E-8</v>
      </c>
      <c r="H112" s="14">
        <f>$C$8*G112</f>
        <v>7.1184433926680269E-8</v>
      </c>
      <c r="I112" s="14">
        <v>1.6990999999999999E-2</v>
      </c>
      <c r="J112" s="14">
        <f t="shared" si="1"/>
        <v>8.3019808269243919E-2</v>
      </c>
      <c r="K112" s="14">
        <f t="shared" si="2"/>
        <v>8.2936788460974672E-2</v>
      </c>
      <c r="L112" s="9">
        <f>(H112 +K112)/2</f>
        <v>4.1468429822704302E-2</v>
      </c>
      <c r="M112">
        <v>7</v>
      </c>
      <c r="O112" s="6" t="s">
        <v>18</v>
      </c>
      <c r="P112" s="9">
        <v>2.9264206498709935E-2</v>
      </c>
      <c r="Q112">
        <v>6</v>
      </c>
    </row>
    <row r="113" spans="2:23">
      <c r="E113" s="6" t="s">
        <v>3</v>
      </c>
      <c r="F113" s="14">
        <v>3.3061430000000001</v>
      </c>
      <c r="G113" s="14">
        <f t="shared" si="0"/>
        <v>0.68897299117627575</v>
      </c>
      <c r="H113" s="14">
        <f>$C$8*G113</f>
        <v>0.68828401818509943</v>
      </c>
      <c r="I113" s="14">
        <v>0.18159900000000001</v>
      </c>
      <c r="J113" s="14">
        <f t="shared" si="1"/>
        <v>0.88731176280892399</v>
      </c>
      <c r="K113" s="14">
        <f t="shared" si="2"/>
        <v>0.88642445104611511</v>
      </c>
      <c r="L113" s="9">
        <f>(H113 +K113)/2</f>
        <v>0.78735423461560727</v>
      </c>
      <c r="M113">
        <v>24</v>
      </c>
      <c r="O113" s="6" t="s">
        <v>20</v>
      </c>
      <c r="P113" s="9">
        <v>2.3390800441703882E-2</v>
      </c>
      <c r="Q113">
        <v>5</v>
      </c>
    </row>
    <row r="114" spans="2:23">
      <c r="E114" s="6" t="s">
        <v>2</v>
      </c>
      <c r="F114" s="14">
        <v>4.761768</v>
      </c>
      <c r="G114" s="14">
        <f t="shared" si="0"/>
        <v>0.99231326117698837</v>
      </c>
      <c r="H114" s="14">
        <f>$C$8*G114</f>
        <v>0.99132094791581138</v>
      </c>
      <c r="I114" s="14">
        <v>0.20466200000000001</v>
      </c>
      <c r="J114" s="14">
        <f t="shared" si="1"/>
        <v>1</v>
      </c>
      <c r="K114" s="14">
        <f t="shared" si="2"/>
        <v>0.999</v>
      </c>
      <c r="L114" s="9">
        <f>(H114 +K114)/2</f>
        <v>0.99516047395790563</v>
      </c>
      <c r="M114">
        <v>25</v>
      </c>
      <c r="O114" s="6" t="s">
        <v>21</v>
      </c>
      <c r="P114" s="9">
        <v>6.7116758362568522E-3</v>
      </c>
      <c r="Q114">
        <v>4</v>
      </c>
    </row>
    <row r="115" spans="2:23">
      <c r="E115" s="6" t="s">
        <v>20</v>
      </c>
      <c r="F115" s="14">
        <v>0</v>
      </c>
      <c r="G115" s="14">
        <f t="shared" si="0"/>
        <v>0</v>
      </c>
      <c r="H115" s="14">
        <f>$C$8*G115</f>
        <v>0</v>
      </c>
      <c r="I115" s="14">
        <v>9.5840000000000005E-3</v>
      </c>
      <c r="J115" s="14">
        <f t="shared" si="1"/>
        <v>4.6828429312720486E-2</v>
      </c>
      <c r="K115" s="14">
        <f t="shared" si="2"/>
        <v>4.6781600883407763E-2</v>
      </c>
      <c r="L115" s="9">
        <f>(H115 +K115)/2</f>
        <v>2.3390800441703882E-2</v>
      </c>
      <c r="M115">
        <v>5</v>
      </c>
      <c r="O115" s="6" t="s">
        <v>24</v>
      </c>
      <c r="P115" s="9">
        <v>0</v>
      </c>
      <c r="Q115">
        <v>3</v>
      </c>
    </row>
    <row r="116" spans="2:23">
      <c r="E116" s="6" t="s">
        <v>26</v>
      </c>
      <c r="F116" s="14">
        <v>0</v>
      </c>
      <c r="G116" s="14">
        <f t="shared" si="0"/>
        <v>0</v>
      </c>
      <c r="H116" s="14">
        <f>$C$8*G116</f>
        <v>0</v>
      </c>
      <c r="I116" s="14">
        <v>0</v>
      </c>
      <c r="J116" s="14">
        <f t="shared" si="1"/>
        <v>0</v>
      </c>
      <c r="K116" s="14">
        <f t="shared" si="2"/>
        <v>0</v>
      </c>
      <c r="L116" s="9">
        <f>(H116 +K116)/2</f>
        <v>0</v>
      </c>
      <c r="M116">
        <v>1</v>
      </c>
      <c r="O116" s="6" t="s">
        <v>23</v>
      </c>
      <c r="P116" s="9">
        <v>0</v>
      </c>
      <c r="Q116">
        <v>2</v>
      </c>
    </row>
    <row r="117" spans="2:23">
      <c r="E117" s="6" t="s">
        <v>22</v>
      </c>
      <c r="F117" s="14">
        <v>0</v>
      </c>
      <c r="G117" s="14">
        <f t="shared" si="0"/>
        <v>0</v>
      </c>
      <c r="H117" s="14">
        <f>$C$8*G117</f>
        <v>0</v>
      </c>
      <c r="I117" s="14">
        <v>4.9225999999999999E-2</v>
      </c>
      <c r="J117" s="14">
        <f t="shared" si="1"/>
        <v>0.24052339955634167</v>
      </c>
      <c r="K117" s="14">
        <f t="shared" si="2"/>
        <v>0.24028287615678531</v>
      </c>
      <c r="L117" s="9">
        <f>(H117 +K117)/2</f>
        <v>0.12014143807839266</v>
      </c>
      <c r="M117">
        <v>10</v>
      </c>
      <c r="O117" s="6" t="s">
        <v>26</v>
      </c>
      <c r="P117" s="9">
        <v>0</v>
      </c>
      <c r="Q117">
        <v>1</v>
      </c>
    </row>
    <row r="118" spans="2:23">
      <c r="E118" s="6" t="s">
        <v>25</v>
      </c>
      <c r="F118" s="14">
        <v>0</v>
      </c>
      <c r="G118" s="14">
        <f t="shared" si="0"/>
        <v>0</v>
      </c>
      <c r="H118" s="14">
        <f>$C$8*G118</f>
        <v>0</v>
      </c>
      <c r="I118" s="14">
        <v>0</v>
      </c>
      <c r="J118" s="14">
        <f t="shared" si="1"/>
        <v>0</v>
      </c>
      <c r="K118" s="14">
        <f t="shared" si="2"/>
        <v>0</v>
      </c>
      <c r="L118" s="9">
        <f>(H118 +K118)/2</f>
        <v>0</v>
      </c>
      <c r="M118">
        <v>0</v>
      </c>
      <c r="O118" s="6" t="s">
        <v>25</v>
      </c>
      <c r="P118" s="9">
        <v>0</v>
      </c>
      <c r="Q118">
        <v>0</v>
      </c>
    </row>
    <row r="122" spans="2:23">
      <c r="E122" s="19" t="s">
        <v>38</v>
      </c>
      <c r="F122" s="19"/>
      <c r="G122" s="19"/>
      <c r="H122" s="19"/>
    </row>
    <row r="123" spans="2:23">
      <c r="B123" s="15" t="s">
        <v>47</v>
      </c>
      <c r="C123" s="15"/>
      <c r="E123" s="8" t="s">
        <v>32</v>
      </c>
      <c r="F123" s="8" t="s">
        <v>0</v>
      </c>
      <c r="G123" s="8" t="s">
        <v>27</v>
      </c>
      <c r="H123" s="8" t="s">
        <v>46</v>
      </c>
      <c r="I123" s="8" t="s">
        <v>41</v>
      </c>
      <c r="J123" s="8" t="s">
        <v>62</v>
      </c>
      <c r="K123" s="8" t="s">
        <v>61</v>
      </c>
      <c r="L123" s="8" t="s">
        <v>28</v>
      </c>
      <c r="M123" s="8" t="s">
        <v>65</v>
      </c>
    </row>
    <row r="124" spans="2:23">
      <c r="B124" s="15"/>
      <c r="C124" s="15"/>
      <c r="E124" s="6" t="s">
        <v>21</v>
      </c>
      <c r="F124" s="2">
        <v>5</v>
      </c>
      <c r="G124" s="2">
        <v>4</v>
      </c>
      <c r="H124">
        <f>(F124+G124)/2</f>
        <v>4.5</v>
      </c>
      <c r="I124">
        <f>(R33+AA33)/2</f>
        <v>4.5</v>
      </c>
      <c r="J124">
        <f>(S33+AB33)/2</f>
        <v>5</v>
      </c>
      <c r="K124">
        <f>I124+J124</f>
        <v>9.5</v>
      </c>
      <c r="L124">
        <f>0.5*(K124+H124)</f>
        <v>7</v>
      </c>
      <c r="M124">
        <v>4</v>
      </c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2:23">
      <c r="B125" s="15"/>
      <c r="C125" s="15"/>
      <c r="E125" s="6" t="s">
        <v>10</v>
      </c>
      <c r="F125" s="2">
        <v>16</v>
      </c>
      <c r="G125" s="2">
        <v>12</v>
      </c>
      <c r="H125">
        <f t="shared" ref="H125:H149" si="3">(F125+G125)/2</f>
        <v>14</v>
      </c>
      <c r="I125">
        <f>(R34+AA34)/2</f>
        <v>14.5</v>
      </c>
      <c r="J125">
        <f>(S34+AB34)/2</f>
        <v>15.5</v>
      </c>
      <c r="K125">
        <f t="shared" ref="K125:K149" si="4">I125+J125</f>
        <v>30</v>
      </c>
      <c r="L125">
        <f t="shared" ref="L125:L149" si="5">0.5*(K125+H125)</f>
        <v>22</v>
      </c>
      <c r="M125">
        <v>14</v>
      </c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2:23">
      <c r="B126" s="15" t="s">
        <v>48</v>
      </c>
      <c r="C126" s="15"/>
      <c r="E126" s="6" t="s">
        <v>14</v>
      </c>
      <c r="F126" s="2">
        <v>12</v>
      </c>
      <c r="G126" s="2">
        <v>20</v>
      </c>
      <c r="H126">
        <f t="shared" si="3"/>
        <v>16</v>
      </c>
      <c r="I126">
        <f>(R35+AA35)/2</f>
        <v>16.5</v>
      </c>
      <c r="J126">
        <f>(S35+AB35)/2</f>
        <v>16</v>
      </c>
      <c r="K126">
        <f t="shared" si="4"/>
        <v>32.5</v>
      </c>
      <c r="L126">
        <f t="shared" si="5"/>
        <v>24.25</v>
      </c>
      <c r="M126">
        <v>17</v>
      </c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2:23">
      <c r="B127" s="15"/>
      <c r="C127" s="15"/>
      <c r="E127" s="6" t="s">
        <v>5</v>
      </c>
      <c r="F127" s="2">
        <v>21</v>
      </c>
      <c r="G127" s="2">
        <v>15</v>
      </c>
      <c r="H127">
        <f t="shared" si="3"/>
        <v>18</v>
      </c>
      <c r="I127">
        <f>(R36+AA36)/2</f>
        <v>16.5</v>
      </c>
      <c r="J127">
        <f>(S36+AB36)/2</f>
        <v>20</v>
      </c>
      <c r="K127">
        <f t="shared" si="4"/>
        <v>36.5</v>
      </c>
      <c r="L127">
        <f t="shared" si="5"/>
        <v>27.25</v>
      </c>
      <c r="M127">
        <v>20</v>
      </c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2:23">
      <c r="E128" s="6" t="s">
        <v>1</v>
      </c>
      <c r="F128" s="2">
        <v>25</v>
      </c>
      <c r="G128" s="2">
        <v>14</v>
      </c>
      <c r="H128">
        <f t="shared" si="3"/>
        <v>19.5</v>
      </c>
      <c r="I128">
        <f>(R37+AA37)/2</f>
        <v>19</v>
      </c>
      <c r="J128">
        <f>(S37+AB37)/2</f>
        <v>19</v>
      </c>
      <c r="K128">
        <f t="shared" si="4"/>
        <v>38</v>
      </c>
      <c r="L128">
        <f t="shared" si="5"/>
        <v>28.75</v>
      </c>
      <c r="M128">
        <v>21</v>
      </c>
      <c r="N128" s="15"/>
      <c r="O128" s="15" t="s">
        <v>55</v>
      </c>
      <c r="P128" s="15"/>
      <c r="Q128" s="15"/>
      <c r="R128" s="15"/>
      <c r="S128" s="15"/>
      <c r="T128" s="15"/>
      <c r="U128" s="15"/>
      <c r="V128" s="15"/>
      <c r="W128" s="15"/>
    </row>
    <row r="129" spans="5:23">
      <c r="E129" s="6" t="s">
        <v>15</v>
      </c>
      <c r="F129" s="2">
        <v>11</v>
      </c>
      <c r="G129" s="2">
        <v>18</v>
      </c>
      <c r="H129">
        <f t="shared" si="3"/>
        <v>14.5</v>
      </c>
      <c r="I129">
        <f>(R38+AA38)/2</f>
        <v>13.5</v>
      </c>
      <c r="J129">
        <f>(S38+AB38)/2</f>
        <v>17.5</v>
      </c>
      <c r="K129">
        <f t="shared" si="4"/>
        <v>31</v>
      </c>
      <c r="L129">
        <f t="shared" si="5"/>
        <v>22.75</v>
      </c>
      <c r="M129">
        <v>16</v>
      </c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5:23">
      <c r="E130" s="6" t="s">
        <v>4</v>
      </c>
      <c r="F130" s="2">
        <v>22</v>
      </c>
      <c r="G130" s="2">
        <v>21</v>
      </c>
      <c r="H130">
        <f t="shared" si="3"/>
        <v>21.5</v>
      </c>
      <c r="I130">
        <f>(R39+AA39)/2</f>
        <v>22</v>
      </c>
      <c r="J130">
        <f>(S39+AB39)/2</f>
        <v>19.5</v>
      </c>
      <c r="K130">
        <f t="shared" si="4"/>
        <v>41.5</v>
      </c>
      <c r="L130">
        <f t="shared" si="5"/>
        <v>31.5</v>
      </c>
      <c r="M130">
        <v>23</v>
      </c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5:23">
      <c r="E131" s="6" t="s">
        <v>11</v>
      </c>
      <c r="F131" s="2">
        <v>15</v>
      </c>
      <c r="G131" s="2">
        <v>11</v>
      </c>
      <c r="H131">
        <f t="shared" si="3"/>
        <v>13</v>
      </c>
      <c r="I131">
        <f>(R40+AA40)/2</f>
        <v>13.5</v>
      </c>
      <c r="J131">
        <f>(S40+AB40)/2</f>
        <v>14.5</v>
      </c>
      <c r="K131">
        <f t="shared" si="4"/>
        <v>28</v>
      </c>
      <c r="L131">
        <f t="shared" si="5"/>
        <v>20.5</v>
      </c>
      <c r="M131">
        <v>12</v>
      </c>
      <c r="N131" s="15"/>
      <c r="O131" s="15" t="s">
        <v>49</v>
      </c>
      <c r="P131" s="15"/>
      <c r="Q131" s="15"/>
      <c r="R131" s="15"/>
      <c r="S131" s="15"/>
      <c r="T131" s="15"/>
      <c r="U131" s="15"/>
      <c r="V131" s="15"/>
      <c r="W131" s="15"/>
    </row>
    <row r="132" spans="5:23">
      <c r="E132" s="6" t="s">
        <v>12</v>
      </c>
      <c r="F132" s="2">
        <v>14</v>
      </c>
      <c r="G132" s="2">
        <v>13</v>
      </c>
      <c r="H132">
        <f t="shared" si="3"/>
        <v>13.5</v>
      </c>
      <c r="I132">
        <f>(R41+AA41)/2</f>
        <v>14</v>
      </c>
      <c r="J132">
        <f>(S41+AB41)/2</f>
        <v>17</v>
      </c>
      <c r="K132">
        <f t="shared" si="4"/>
        <v>31</v>
      </c>
      <c r="L132">
        <f t="shared" si="5"/>
        <v>22.25</v>
      </c>
      <c r="M132">
        <v>15</v>
      </c>
      <c r="N132" s="15"/>
      <c r="O132" s="15" t="s">
        <v>50</v>
      </c>
      <c r="P132" s="15"/>
      <c r="Q132" s="15"/>
      <c r="R132" s="15"/>
      <c r="S132" s="15"/>
      <c r="T132" s="15"/>
      <c r="U132" s="15"/>
      <c r="V132" s="15"/>
      <c r="W132" s="15"/>
    </row>
    <row r="133" spans="5:23">
      <c r="E133" s="6" t="s">
        <v>24</v>
      </c>
      <c r="F133" s="2">
        <v>2</v>
      </c>
      <c r="G133" s="2">
        <v>2</v>
      </c>
      <c r="H133">
        <f t="shared" si="3"/>
        <v>2</v>
      </c>
      <c r="I133">
        <f>(R42+AA42)/2</f>
        <v>5</v>
      </c>
      <c r="J133">
        <f>(S42+AB42)/2</f>
        <v>5</v>
      </c>
      <c r="K133">
        <f t="shared" si="4"/>
        <v>10</v>
      </c>
      <c r="L133">
        <f t="shared" si="5"/>
        <v>6</v>
      </c>
      <c r="M133">
        <v>3</v>
      </c>
      <c r="N133" s="15"/>
      <c r="O133" s="15"/>
      <c r="P133" s="15"/>
      <c r="Q133" s="15"/>
      <c r="R133" s="16" t="s">
        <v>51</v>
      </c>
      <c r="S133" s="15"/>
      <c r="T133" s="15"/>
      <c r="U133" s="15"/>
      <c r="V133" s="15"/>
      <c r="W133" s="15"/>
    </row>
    <row r="134" spans="5:23">
      <c r="E134" s="6" t="s">
        <v>23</v>
      </c>
      <c r="F134" s="2">
        <v>3</v>
      </c>
      <c r="G134" s="2">
        <v>3</v>
      </c>
      <c r="H134">
        <f t="shared" si="3"/>
        <v>3</v>
      </c>
      <c r="I134">
        <f>(R43+AA43)/2</f>
        <v>4</v>
      </c>
      <c r="J134">
        <f>(S43+AB43)/2</f>
        <v>3.5</v>
      </c>
      <c r="K134">
        <f t="shared" si="4"/>
        <v>7.5</v>
      </c>
      <c r="L134">
        <f t="shared" si="5"/>
        <v>5.25</v>
      </c>
      <c r="M134">
        <v>2</v>
      </c>
      <c r="N134" s="15"/>
      <c r="O134" s="15"/>
      <c r="P134" s="15"/>
      <c r="Q134" s="15"/>
      <c r="R134" s="17" t="s">
        <v>52</v>
      </c>
      <c r="S134" s="17" t="s">
        <v>53</v>
      </c>
      <c r="T134" s="15"/>
      <c r="U134" s="15"/>
      <c r="V134" s="15"/>
      <c r="W134" s="15"/>
    </row>
    <row r="135" spans="5:23">
      <c r="E135" s="6" t="s">
        <v>6</v>
      </c>
      <c r="F135" s="2">
        <v>20</v>
      </c>
      <c r="G135" s="2">
        <v>5</v>
      </c>
      <c r="H135">
        <f t="shared" si="3"/>
        <v>12.5</v>
      </c>
      <c r="I135">
        <f>(R44+AA44)/2</f>
        <v>13</v>
      </c>
      <c r="J135">
        <f>(S44+AB44)/2</f>
        <v>7.5</v>
      </c>
      <c r="K135">
        <f t="shared" si="4"/>
        <v>20.5</v>
      </c>
      <c r="L135">
        <f t="shared" si="5"/>
        <v>16.5</v>
      </c>
      <c r="M135">
        <v>10</v>
      </c>
      <c r="N135" s="23" t="s">
        <v>47</v>
      </c>
      <c r="O135" s="15"/>
      <c r="P135" s="15" t="s">
        <v>54</v>
      </c>
      <c r="Q135" s="15"/>
      <c r="R135" s="16">
        <v>7</v>
      </c>
      <c r="S135" s="18">
        <v>7</v>
      </c>
      <c r="T135" s="15"/>
      <c r="U135" s="15"/>
      <c r="V135" s="15"/>
      <c r="W135" s="15"/>
    </row>
    <row r="136" spans="5:23">
      <c r="E136" s="6" t="s">
        <v>17</v>
      </c>
      <c r="F136" s="2">
        <v>9</v>
      </c>
      <c r="G136" s="2">
        <v>17</v>
      </c>
      <c r="H136">
        <f t="shared" si="3"/>
        <v>13</v>
      </c>
      <c r="I136">
        <f>(R45+AA45)/2</f>
        <v>13.5</v>
      </c>
      <c r="J136">
        <f>(S45+AB45)/2</f>
        <v>14.5</v>
      </c>
      <c r="K136">
        <f t="shared" si="4"/>
        <v>28</v>
      </c>
      <c r="L136">
        <f t="shared" si="5"/>
        <v>20.5</v>
      </c>
      <c r="M136">
        <v>11</v>
      </c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5:23">
      <c r="E137" s="6" t="s">
        <v>18</v>
      </c>
      <c r="F137" s="2">
        <v>8</v>
      </c>
      <c r="G137" s="2">
        <v>8</v>
      </c>
      <c r="H137">
        <f t="shared" si="3"/>
        <v>8</v>
      </c>
      <c r="I137">
        <f>(R46+AA46)/2</f>
        <v>8</v>
      </c>
      <c r="J137">
        <f>(S46+AB46)/2</f>
        <v>7.5</v>
      </c>
      <c r="K137">
        <f t="shared" si="4"/>
        <v>15.5</v>
      </c>
      <c r="L137">
        <f t="shared" si="5"/>
        <v>11.75</v>
      </c>
      <c r="M137">
        <v>6</v>
      </c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5:23">
      <c r="E138" s="6" t="s">
        <v>13</v>
      </c>
      <c r="F138" s="2">
        <v>13</v>
      </c>
      <c r="G138" s="2">
        <v>7</v>
      </c>
      <c r="H138">
        <f t="shared" si="3"/>
        <v>10</v>
      </c>
      <c r="I138">
        <f>(R47+AA47)/2</f>
        <v>10.5</v>
      </c>
      <c r="J138">
        <f>(S47+AB47)/2</f>
        <v>11.5</v>
      </c>
      <c r="K138">
        <f t="shared" si="4"/>
        <v>22</v>
      </c>
      <c r="L138">
        <f t="shared" si="5"/>
        <v>16</v>
      </c>
      <c r="M138">
        <v>9</v>
      </c>
      <c r="N138" s="23" t="s">
        <v>48</v>
      </c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5:23">
      <c r="E139" s="6" t="s">
        <v>8</v>
      </c>
      <c r="F139" s="2">
        <v>18</v>
      </c>
      <c r="G139" s="2">
        <v>19</v>
      </c>
      <c r="H139">
        <f t="shared" si="3"/>
        <v>18.5</v>
      </c>
      <c r="I139">
        <f>(R48+AA48)/2</f>
        <v>15.5</v>
      </c>
      <c r="J139">
        <f>(S48+AB48)/2</f>
        <v>15.5</v>
      </c>
      <c r="K139">
        <f t="shared" si="4"/>
        <v>31</v>
      </c>
      <c r="L139">
        <f t="shared" si="5"/>
        <v>24.75</v>
      </c>
      <c r="M139">
        <v>18</v>
      </c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5:23">
      <c r="E140" s="6" t="s">
        <v>7</v>
      </c>
      <c r="F140" s="2">
        <v>19</v>
      </c>
      <c r="G140" s="2">
        <v>22</v>
      </c>
      <c r="H140">
        <f t="shared" si="3"/>
        <v>20.5</v>
      </c>
      <c r="I140">
        <f>(R49+AA49)/2</f>
        <v>20</v>
      </c>
      <c r="J140">
        <f>(S49+AB49)/2</f>
        <v>22</v>
      </c>
      <c r="K140">
        <f t="shared" si="4"/>
        <v>42</v>
      </c>
      <c r="L140">
        <f t="shared" si="5"/>
        <v>31.25</v>
      </c>
      <c r="M140">
        <v>22</v>
      </c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5:23">
      <c r="E141" s="6" t="s">
        <v>9</v>
      </c>
      <c r="F141" s="2">
        <v>17</v>
      </c>
      <c r="G141" s="2">
        <v>10</v>
      </c>
      <c r="H141">
        <f t="shared" si="3"/>
        <v>13.5</v>
      </c>
      <c r="I141">
        <f>(R50+AA50)/2</f>
        <v>15.5</v>
      </c>
      <c r="J141">
        <f>(S50+AB50)/2</f>
        <v>13</v>
      </c>
      <c r="K141">
        <f t="shared" si="4"/>
        <v>28.5</v>
      </c>
      <c r="L141">
        <f t="shared" si="5"/>
        <v>21</v>
      </c>
      <c r="M141">
        <v>13</v>
      </c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5:23">
      <c r="E142" s="6" t="s">
        <v>16</v>
      </c>
      <c r="F142" s="2">
        <v>10</v>
      </c>
      <c r="G142" s="2">
        <v>24</v>
      </c>
      <c r="H142">
        <f t="shared" si="3"/>
        <v>17</v>
      </c>
      <c r="I142">
        <f>(R51+AA51)/2</f>
        <v>17</v>
      </c>
      <c r="J142">
        <f>(S51+AB51)/2</f>
        <v>17</v>
      </c>
      <c r="K142">
        <f t="shared" si="4"/>
        <v>34</v>
      </c>
      <c r="L142">
        <f t="shared" si="5"/>
        <v>25.5</v>
      </c>
      <c r="M142">
        <v>19</v>
      </c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5:23">
      <c r="E143" s="6" t="s">
        <v>19</v>
      </c>
      <c r="F143" s="2">
        <v>7</v>
      </c>
      <c r="G143" s="2">
        <v>9</v>
      </c>
      <c r="H143">
        <f t="shared" si="3"/>
        <v>8</v>
      </c>
      <c r="I143">
        <f>(R52+AA52)/2</f>
        <v>8</v>
      </c>
      <c r="J143">
        <f>(S52+AB52)/2</f>
        <v>8.5</v>
      </c>
      <c r="K143">
        <f t="shared" si="4"/>
        <v>16.5</v>
      </c>
      <c r="L143">
        <f t="shared" si="5"/>
        <v>12.25</v>
      </c>
      <c r="M143">
        <v>7</v>
      </c>
    </row>
    <row r="144" spans="5:23">
      <c r="E144" s="6" t="s">
        <v>3</v>
      </c>
      <c r="F144" s="2">
        <v>23</v>
      </c>
      <c r="G144" s="2">
        <v>23</v>
      </c>
      <c r="H144">
        <f t="shared" si="3"/>
        <v>23</v>
      </c>
      <c r="I144">
        <f>(R53+AA53)/2</f>
        <v>25</v>
      </c>
      <c r="J144">
        <f>(S53+AB53)/2</f>
        <v>20.5</v>
      </c>
      <c r="K144">
        <f t="shared" si="4"/>
        <v>45.5</v>
      </c>
      <c r="L144">
        <f t="shared" si="5"/>
        <v>34.25</v>
      </c>
      <c r="M144">
        <v>25</v>
      </c>
    </row>
    <row r="145" spans="5:13">
      <c r="E145" s="6" t="s">
        <v>2</v>
      </c>
      <c r="F145" s="2">
        <v>24</v>
      </c>
      <c r="G145" s="2">
        <v>25</v>
      </c>
      <c r="H145">
        <f t="shared" si="3"/>
        <v>24.5</v>
      </c>
      <c r="I145">
        <f>(R54+AA54)/2</f>
        <v>22</v>
      </c>
      <c r="J145">
        <f>(S54+AB54)/2</f>
        <v>19.5</v>
      </c>
      <c r="K145">
        <f t="shared" si="4"/>
        <v>41.5</v>
      </c>
      <c r="L145">
        <f t="shared" si="5"/>
        <v>33</v>
      </c>
      <c r="M145">
        <v>24</v>
      </c>
    </row>
    <row r="146" spans="5:13">
      <c r="E146" s="6" t="s">
        <v>20</v>
      </c>
      <c r="F146" s="2">
        <v>6</v>
      </c>
      <c r="G146" s="2">
        <v>6</v>
      </c>
      <c r="H146">
        <f t="shared" si="3"/>
        <v>6</v>
      </c>
      <c r="I146">
        <f>(R55+AA55)/2</f>
        <v>4.5</v>
      </c>
      <c r="J146">
        <f>(S55+AB55)/2</f>
        <v>6</v>
      </c>
      <c r="K146">
        <f t="shared" si="4"/>
        <v>10.5</v>
      </c>
      <c r="L146">
        <f t="shared" si="5"/>
        <v>8.25</v>
      </c>
      <c r="M146">
        <v>5</v>
      </c>
    </row>
    <row r="147" spans="5:13">
      <c r="E147" s="6" t="s">
        <v>26</v>
      </c>
      <c r="F147" s="2">
        <v>0</v>
      </c>
      <c r="G147" s="2">
        <v>0</v>
      </c>
      <c r="H147">
        <f t="shared" si="3"/>
        <v>0</v>
      </c>
      <c r="I147">
        <f>(R56+AA56)/2</f>
        <v>1.5</v>
      </c>
      <c r="J147">
        <f>(S56+AB56)/2</f>
        <v>1.5</v>
      </c>
      <c r="K147">
        <f t="shared" si="4"/>
        <v>3</v>
      </c>
      <c r="L147">
        <f t="shared" si="5"/>
        <v>1.5</v>
      </c>
      <c r="M147">
        <v>1</v>
      </c>
    </row>
    <row r="148" spans="5:13">
      <c r="E148" s="6" t="s">
        <v>22</v>
      </c>
      <c r="F148" s="2">
        <v>4</v>
      </c>
      <c r="G148" s="2">
        <v>16</v>
      </c>
      <c r="H148">
        <f t="shared" si="3"/>
        <v>10</v>
      </c>
      <c r="I148">
        <f>(R57+AA57)/2</f>
        <v>8</v>
      </c>
      <c r="J148">
        <f>(S57+AB57)/2</f>
        <v>8</v>
      </c>
      <c r="K148">
        <f t="shared" si="4"/>
        <v>16</v>
      </c>
      <c r="L148">
        <f t="shared" si="5"/>
        <v>13</v>
      </c>
      <c r="M148">
        <v>8</v>
      </c>
    </row>
    <row r="149" spans="5:13">
      <c r="E149" s="6" t="s">
        <v>25</v>
      </c>
      <c r="F149" s="2">
        <v>1</v>
      </c>
      <c r="G149" s="2">
        <v>1</v>
      </c>
      <c r="H149">
        <f t="shared" si="3"/>
        <v>1</v>
      </c>
      <c r="I149">
        <f>(R58+AA58)/2</f>
        <v>0</v>
      </c>
      <c r="J149">
        <f>(S58+AB58)/2</f>
        <v>0</v>
      </c>
      <c r="K149">
        <f t="shared" si="4"/>
        <v>0</v>
      </c>
      <c r="L149">
        <f t="shared" si="5"/>
        <v>0.5</v>
      </c>
      <c r="M149">
        <v>0</v>
      </c>
    </row>
    <row r="152" spans="5:13">
      <c r="E152" s="19" t="s">
        <v>38</v>
      </c>
    </row>
    <row r="153" spans="5:13">
      <c r="E153" s="8" t="s">
        <v>32</v>
      </c>
      <c r="F153" s="8" t="s">
        <v>28</v>
      </c>
      <c r="G153" s="8" t="s">
        <v>65</v>
      </c>
    </row>
    <row r="154" spans="5:13">
      <c r="E154" s="6" t="s">
        <v>3</v>
      </c>
      <c r="F154">
        <v>34.25</v>
      </c>
      <c r="G154">
        <v>25</v>
      </c>
    </row>
    <row r="155" spans="5:13">
      <c r="E155" s="6" t="s">
        <v>2</v>
      </c>
      <c r="F155">
        <v>33</v>
      </c>
      <c r="G155">
        <v>24</v>
      </c>
    </row>
    <row r="156" spans="5:13">
      <c r="E156" s="6" t="s">
        <v>4</v>
      </c>
      <c r="F156">
        <v>31.5</v>
      </c>
      <c r="G156">
        <v>23</v>
      </c>
    </row>
    <row r="157" spans="5:13">
      <c r="E157" s="6" t="s">
        <v>7</v>
      </c>
      <c r="F157">
        <v>31.25</v>
      </c>
      <c r="G157">
        <v>22</v>
      </c>
    </row>
    <row r="158" spans="5:13">
      <c r="E158" s="6" t="s">
        <v>1</v>
      </c>
      <c r="F158">
        <v>28.75</v>
      </c>
      <c r="G158">
        <v>21</v>
      </c>
    </row>
    <row r="159" spans="5:13">
      <c r="E159" s="6" t="s">
        <v>5</v>
      </c>
      <c r="F159">
        <v>27.25</v>
      </c>
      <c r="G159">
        <v>20</v>
      </c>
    </row>
    <row r="160" spans="5:13">
      <c r="E160" s="6" t="s">
        <v>16</v>
      </c>
      <c r="F160">
        <v>25.5</v>
      </c>
      <c r="G160">
        <v>19</v>
      </c>
    </row>
    <row r="161" spans="5:7">
      <c r="E161" s="6" t="s">
        <v>8</v>
      </c>
      <c r="F161">
        <v>24.75</v>
      </c>
      <c r="G161">
        <v>18</v>
      </c>
    </row>
    <row r="162" spans="5:7">
      <c r="E162" s="6" t="s">
        <v>14</v>
      </c>
      <c r="F162">
        <v>24.25</v>
      </c>
      <c r="G162">
        <v>17</v>
      </c>
    </row>
    <row r="163" spans="5:7">
      <c r="E163" s="6" t="s">
        <v>15</v>
      </c>
      <c r="F163">
        <v>22.75</v>
      </c>
      <c r="G163">
        <v>16</v>
      </c>
    </row>
    <row r="164" spans="5:7">
      <c r="E164" s="6" t="s">
        <v>12</v>
      </c>
      <c r="F164">
        <v>22.25</v>
      </c>
      <c r="G164">
        <v>15</v>
      </c>
    </row>
    <row r="165" spans="5:7">
      <c r="E165" s="6" t="s">
        <v>10</v>
      </c>
      <c r="F165">
        <v>22</v>
      </c>
      <c r="G165">
        <v>14</v>
      </c>
    </row>
    <row r="166" spans="5:7">
      <c r="E166" s="6" t="s">
        <v>9</v>
      </c>
      <c r="F166">
        <v>21</v>
      </c>
      <c r="G166">
        <v>13</v>
      </c>
    </row>
    <row r="167" spans="5:7">
      <c r="E167" s="6" t="s">
        <v>11</v>
      </c>
      <c r="F167">
        <v>20.5</v>
      </c>
      <c r="G167">
        <v>12</v>
      </c>
    </row>
    <row r="168" spans="5:7">
      <c r="E168" s="6" t="s">
        <v>17</v>
      </c>
      <c r="F168">
        <v>20.5</v>
      </c>
      <c r="G168">
        <v>11</v>
      </c>
    </row>
    <row r="169" spans="5:7">
      <c r="E169" s="6" t="s">
        <v>6</v>
      </c>
      <c r="F169">
        <v>16.5</v>
      </c>
      <c r="G169">
        <v>10</v>
      </c>
    </row>
    <row r="170" spans="5:7">
      <c r="E170" s="6" t="s">
        <v>13</v>
      </c>
      <c r="F170">
        <v>16</v>
      </c>
      <c r="G170">
        <v>9</v>
      </c>
    </row>
    <row r="171" spans="5:7">
      <c r="E171" s="6" t="s">
        <v>22</v>
      </c>
      <c r="F171">
        <v>13</v>
      </c>
      <c r="G171">
        <v>8</v>
      </c>
    </row>
    <row r="172" spans="5:7">
      <c r="E172" s="6" t="s">
        <v>19</v>
      </c>
      <c r="F172">
        <v>12.25</v>
      </c>
      <c r="G172">
        <v>7</v>
      </c>
    </row>
    <row r="173" spans="5:7">
      <c r="E173" s="6" t="s">
        <v>18</v>
      </c>
      <c r="F173">
        <v>11.75</v>
      </c>
      <c r="G173">
        <v>6</v>
      </c>
    </row>
    <row r="174" spans="5:7">
      <c r="E174" s="6" t="s">
        <v>20</v>
      </c>
      <c r="F174">
        <v>8.25</v>
      </c>
      <c r="G174">
        <v>5</v>
      </c>
    </row>
    <row r="175" spans="5:7">
      <c r="E175" s="6" t="s">
        <v>21</v>
      </c>
      <c r="F175">
        <v>7</v>
      </c>
      <c r="G175">
        <v>4</v>
      </c>
    </row>
    <row r="176" spans="5:7">
      <c r="E176" s="6" t="s">
        <v>24</v>
      </c>
      <c r="F176">
        <v>6</v>
      </c>
      <c r="G176">
        <v>3</v>
      </c>
    </row>
    <row r="177" spans="5:14">
      <c r="E177" s="6" t="s">
        <v>23</v>
      </c>
      <c r="F177">
        <v>5.25</v>
      </c>
      <c r="G177">
        <v>2</v>
      </c>
    </row>
    <row r="178" spans="5:14">
      <c r="E178" s="6" t="s">
        <v>26</v>
      </c>
      <c r="F178">
        <v>1.5</v>
      </c>
      <c r="G178">
        <v>1</v>
      </c>
    </row>
    <row r="179" spans="5:14">
      <c r="E179" s="21" t="s">
        <v>25</v>
      </c>
      <c r="F179" s="22">
        <v>0.5</v>
      </c>
      <c r="G179">
        <v>0</v>
      </c>
    </row>
    <row r="183" spans="5:14">
      <c r="E183" s="19" t="s">
        <v>64</v>
      </c>
      <c r="M183" s="19" t="s">
        <v>64</v>
      </c>
    </row>
    <row r="184" spans="5:14">
      <c r="E184" s="8" t="s">
        <v>32</v>
      </c>
      <c r="F184" s="8" t="str">
        <f>E32</f>
        <v>Commom features by Overall Rank</v>
      </c>
      <c r="G184" s="8" t="str">
        <f>E61</f>
        <v>Commom features by Overall Weighed Rank</v>
      </c>
      <c r="H184" s="8" t="str">
        <f>E91</f>
        <v>Commom features by Overall Normalized Weighed Rank</v>
      </c>
      <c r="I184" s="8" t="str">
        <f>E152</f>
        <v>Models + Attacking Ranking Score</v>
      </c>
      <c r="J184" s="8" t="s">
        <v>28</v>
      </c>
      <c r="M184" s="8" t="s">
        <v>32</v>
      </c>
      <c r="N184" s="8" t="s">
        <v>28</v>
      </c>
    </row>
    <row r="185" spans="5:14">
      <c r="E185" s="6" t="s">
        <v>21</v>
      </c>
      <c r="F185" s="9">
        <f>I34</f>
        <v>4</v>
      </c>
      <c r="G185" s="20">
        <f>K63</f>
        <v>4</v>
      </c>
      <c r="H185">
        <f>M93</f>
        <v>4</v>
      </c>
      <c r="I185">
        <f>M124</f>
        <v>4</v>
      </c>
      <c r="J185">
        <f>SUM(F185:I185)/4</f>
        <v>4</v>
      </c>
      <c r="M185" s="6" t="s">
        <v>2</v>
      </c>
      <c r="N185">
        <v>24.75</v>
      </c>
    </row>
    <row r="186" spans="5:14">
      <c r="E186" s="6" t="s">
        <v>10</v>
      </c>
      <c r="F186" s="9">
        <f t="shared" ref="F186:F210" si="6">I35</f>
        <v>15</v>
      </c>
      <c r="G186" s="20">
        <f t="shared" ref="G186:G210" si="7">K64</f>
        <v>16</v>
      </c>
      <c r="H186">
        <f t="shared" ref="H186:H210" si="8">M94</f>
        <v>11</v>
      </c>
      <c r="I186">
        <f t="shared" ref="I186:I210" si="9">M125</f>
        <v>14</v>
      </c>
      <c r="J186">
        <f t="shared" ref="J186:J210" si="10">SUM(F186:I186)/4</f>
        <v>14</v>
      </c>
      <c r="M186" s="6" t="s">
        <v>3</v>
      </c>
      <c r="N186">
        <v>24</v>
      </c>
    </row>
    <row r="187" spans="5:14">
      <c r="E187" s="6" t="s">
        <v>14</v>
      </c>
      <c r="F187" s="9">
        <f t="shared" si="6"/>
        <v>17</v>
      </c>
      <c r="G187" s="20">
        <f t="shared" si="7"/>
        <v>13</v>
      </c>
      <c r="H187">
        <f t="shared" si="8"/>
        <v>19</v>
      </c>
      <c r="I187">
        <f t="shared" si="9"/>
        <v>17</v>
      </c>
      <c r="J187">
        <f t="shared" si="10"/>
        <v>16.5</v>
      </c>
      <c r="M187" s="6" t="s">
        <v>4</v>
      </c>
      <c r="N187">
        <v>22.5</v>
      </c>
    </row>
    <row r="188" spans="5:14">
      <c r="E188" s="6" t="s">
        <v>5</v>
      </c>
      <c r="F188" s="9">
        <f t="shared" si="6"/>
        <v>19</v>
      </c>
      <c r="G188" s="20">
        <f t="shared" si="7"/>
        <v>21</v>
      </c>
      <c r="H188">
        <f t="shared" si="8"/>
        <v>18</v>
      </c>
      <c r="I188">
        <f t="shared" si="9"/>
        <v>20</v>
      </c>
      <c r="J188">
        <f t="shared" si="10"/>
        <v>19.5</v>
      </c>
      <c r="M188" s="6" t="s">
        <v>1</v>
      </c>
      <c r="N188">
        <v>22.25</v>
      </c>
    </row>
    <row r="189" spans="5:14">
      <c r="E189" s="6" t="s">
        <v>1</v>
      </c>
      <c r="F189" s="9">
        <f t="shared" si="6"/>
        <v>21</v>
      </c>
      <c r="G189" s="20">
        <f t="shared" si="7"/>
        <v>24</v>
      </c>
      <c r="H189">
        <f t="shared" si="8"/>
        <v>23</v>
      </c>
      <c r="I189">
        <f t="shared" si="9"/>
        <v>21</v>
      </c>
      <c r="J189">
        <f t="shared" si="10"/>
        <v>22.25</v>
      </c>
      <c r="M189" s="6" t="s">
        <v>7</v>
      </c>
      <c r="N189">
        <v>21</v>
      </c>
    </row>
    <row r="190" spans="5:14">
      <c r="E190" s="6" t="s">
        <v>15</v>
      </c>
      <c r="F190" s="9">
        <f t="shared" si="6"/>
        <v>16</v>
      </c>
      <c r="G190" s="20">
        <f t="shared" si="7"/>
        <v>10</v>
      </c>
      <c r="H190">
        <f t="shared" si="8"/>
        <v>15</v>
      </c>
      <c r="I190">
        <f t="shared" si="9"/>
        <v>16</v>
      </c>
      <c r="J190">
        <f t="shared" si="10"/>
        <v>14.25</v>
      </c>
      <c r="M190" s="6" t="s">
        <v>5</v>
      </c>
      <c r="N190">
        <v>19.5</v>
      </c>
    </row>
    <row r="191" spans="5:14">
      <c r="E191" s="6" t="s">
        <v>4</v>
      </c>
      <c r="F191" s="9">
        <f t="shared" si="6"/>
        <v>23</v>
      </c>
      <c r="G191" s="20">
        <f t="shared" si="7"/>
        <v>22</v>
      </c>
      <c r="H191">
        <f t="shared" si="8"/>
        <v>22</v>
      </c>
      <c r="I191">
        <f t="shared" si="9"/>
        <v>23</v>
      </c>
      <c r="J191">
        <f t="shared" si="10"/>
        <v>22.5</v>
      </c>
      <c r="M191" s="6" t="s">
        <v>8</v>
      </c>
      <c r="N191">
        <v>18.25</v>
      </c>
    </row>
    <row r="192" spans="5:14">
      <c r="E192" s="6" t="s">
        <v>11</v>
      </c>
      <c r="F192" s="9">
        <f t="shared" si="6"/>
        <v>12</v>
      </c>
      <c r="G192" s="20">
        <f t="shared" si="7"/>
        <v>15</v>
      </c>
      <c r="H192">
        <f t="shared" si="8"/>
        <v>9</v>
      </c>
      <c r="I192">
        <f t="shared" si="9"/>
        <v>12</v>
      </c>
      <c r="J192">
        <f t="shared" si="10"/>
        <v>12</v>
      </c>
      <c r="M192" s="6" t="s">
        <v>16</v>
      </c>
      <c r="N192">
        <v>17.25</v>
      </c>
    </row>
    <row r="193" spans="5:14">
      <c r="E193" s="6" t="s">
        <v>12</v>
      </c>
      <c r="F193" s="9">
        <f t="shared" si="6"/>
        <v>14</v>
      </c>
      <c r="G193" s="20">
        <f t="shared" si="7"/>
        <v>14</v>
      </c>
      <c r="H193">
        <f t="shared" si="8"/>
        <v>13</v>
      </c>
      <c r="I193">
        <f t="shared" si="9"/>
        <v>15</v>
      </c>
      <c r="J193">
        <f t="shared" si="10"/>
        <v>14</v>
      </c>
      <c r="M193" s="6" t="s">
        <v>14</v>
      </c>
      <c r="N193">
        <v>16.5</v>
      </c>
    </row>
    <row r="194" spans="5:14">
      <c r="E194" s="6" t="s">
        <v>24</v>
      </c>
      <c r="F194" s="9">
        <f t="shared" si="6"/>
        <v>2</v>
      </c>
      <c r="G194" s="20">
        <f t="shared" si="7"/>
        <v>3</v>
      </c>
      <c r="H194">
        <f t="shared" si="8"/>
        <v>3</v>
      </c>
      <c r="I194">
        <f t="shared" si="9"/>
        <v>3</v>
      </c>
      <c r="J194">
        <f t="shared" si="10"/>
        <v>2.75</v>
      </c>
      <c r="M194" s="6" t="s">
        <v>15</v>
      </c>
      <c r="N194">
        <v>14.25</v>
      </c>
    </row>
    <row r="195" spans="5:14">
      <c r="E195" s="6" t="s">
        <v>23</v>
      </c>
      <c r="F195" s="9">
        <f t="shared" si="6"/>
        <v>3</v>
      </c>
      <c r="G195" s="20">
        <f t="shared" si="7"/>
        <v>2</v>
      </c>
      <c r="H195">
        <f t="shared" si="8"/>
        <v>2</v>
      </c>
      <c r="I195">
        <f t="shared" si="9"/>
        <v>2</v>
      </c>
      <c r="J195">
        <f t="shared" si="10"/>
        <v>2.25</v>
      </c>
      <c r="M195" s="6" t="s">
        <v>10</v>
      </c>
      <c r="N195">
        <v>14</v>
      </c>
    </row>
    <row r="196" spans="5:14">
      <c r="E196" s="6" t="s">
        <v>6</v>
      </c>
      <c r="F196" s="9">
        <f t="shared" si="6"/>
        <v>10</v>
      </c>
      <c r="G196" s="20">
        <f t="shared" si="7"/>
        <v>20</v>
      </c>
      <c r="H196">
        <f t="shared" si="8"/>
        <v>16</v>
      </c>
      <c r="I196">
        <f t="shared" si="9"/>
        <v>10</v>
      </c>
      <c r="J196">
        <f t="shared" si="10"/>
        <v>14</v>
      </c>
      <c r="M196" s="6" t="s">
        <v>12</v>
      </c>
      <c r="N196">
        <v>14</v>
      </c>
    </row>
    <row r="197" spans="5:14">
      <c r="E197" s="6" t="s">
        <v>17</v>
      </c>
      <c r="F197" s="9">
        <f t="shared" si="6"/>
        <v>11</v>
      </c>
      <c r="G197" s="20">
        <f t="shared" si="7"/>
        <v>9</v>
      </c>
      <c r="H197">
        <f t="shared" si="8"/>
        <v>14</v>
      </c>
      <c r="I197">
        <f t="shared" si="9"/>
        <v>11</v>
      </c>
      <c r="J197">
        <f t="shared" si="10"/>
        <v>11.25</v>
      </c>
      <c r="M197" s="6" t="s">
        <v>6</v>
      </c>
      <c r="N197">
        <v>14</v>
      </c>
    </row>
    <row r="198" spans="5:14">
      <c r="E198" s="6" t="s">
        <v>18</v>
      </c>
      <c r="F198" s="9">
        <f t="shared" si="6"/>
        <v>7</v>
      </c>
      <c r="G198" s="20">
        <f t="shared" si="7"/>
        <v>7</v>
      </c>
      <c r="H198">
        <f t="shared" si="8"/>
        <v>6</v>
      </c>
      <c r="I198">
        <f t="shared" si="9"/>
        <v>6</v>
      </c>
      <c r="J198">
        <f t="shared" si="10"/>
        <v>6.5</v>
      </c>
      <c r="M198" s="6" t="s">
        <v>9</v>
      </c>
      <c r="N198">
        <v>13.75</v>
      </c>
    </row>
    <row r="199" spans="5:14">
      <c r="E199" s="6" t="s">
        <v>13</v>
      </c>
      <c r="F199" s="9">
        <f t="shared" si="6"/>
        <v>9</v>
      </c>
      <c r="G199" s="20">
        <f t="shared" si="7"/>
        <v>11</v>
      </c>
      <c r="H199">
        <f t="shared" si="8"/>
        <v>8</v>
      </c>
      <c r="I199">
        <f t="shared" si="9"/>
        <v>9</v>
      </c>
      <c r="J199">
        <f t="shared" si="10"/>
        <v>9.25</v>
      </c>
      <c r="M199" s="6" t="s">
        <v>11</v>
      </c>
      <c r="N199">
        <v>12</v>
      </c>
    </row>
    <row r="200" spans="5:14">
      <c r="E200" s="6" t="s">
        <v>8</v>
      </c>
      <c r="F200" s="9">
        <f t="shared" si="6"/>
        <v>20</v>
      </c>
      <c r="G200" s="20">
        <f t="shared" si="7"/>
        <v>18</v>
      </c>
      <c r="H200">
        <f t="shared" si="8"/>
        <v>17</v>
      </c>
      <c r="I200">
        <f t="shared" si="9"/>
        <v>18</v>
      </c>
      <c r="J200">
        <f t="shared" si="10"/>
        <v>18.25</v>
      </c>
      <c r="M200" s="6" t="s">
        <v>17</v>
      </c>
      <c r="N200">
        <v>11.25</v>
      </c>
    </row>
    <row r="201" spans="5:14">
      <c r="E201" s="6" t="s">
        <v>7</v>
      </c>
      <c r="F201" s="9">
        <f t="shared" si="6"/>
        <v>22</v>
      </c>
      <c r="G201" s="20">
        <f t="shared" si="7"/>
        <v>19</v>
      </c>
      <c r="H201">
        <f t="shared" si="8"/>
        <v>21</v>
      </c>
      <c r="I201">
        <f t="shared" si="9"/>
        <v>22</v>
      </c>
      <c r="J201">
        <f t="shared" si="10"/>
        <v>21</v>
      </c>
      <c r="M201" s="6" t="s">
        <v>13</v>
      </c>
      <c r="N201">
        <v>9.25</v>
      </c>
    </row>
    <row r="202" spans="5:14">
      <c r="E202" s="6" t="s">
        <v>9</v>
      </c>
      <c r="F202" s="9">
        <f t="shared" si="6"/>
        <v>13</v>
      </c>
      <c r="G202" s="20">
        <f t="shared" si="7"/>
        <v>17</v>
      </c>
      <c r="H202">
        <f t="shared" si="8"/>
        <v>12</v>
      </c>
      <c r="I202">
        <f t="shared" si="9"/>
        <v>13</v>
      </c>
      <c r="J202">
        <f t="shared" si="10"/>
        <v>13.75</v>
      </c>
      <c r="M202" s="6" t="s">
        <v>22</v>
      </c>
      <c r="N202">
        <v>8.5</v>
      </c>
    </row>
    <row r="203" spans="5:14">
      <c r="E203" s="6" t="s">
        <v>16</v>
      </c>
      <c r="F203" s="9">
        <f t="shared" si="6"/>
        <v>18</v>
      </c>
      <c r="G203" s="20">
        <f t="shared" si="7"/>
        <v>12</v>
      </c>
      <c r="H203">
        <f t="shared" si="8"/>
        <v>20</v>
      </c>
      <c r="I203">
        <f t="shared" si="9"/>
        <v>19</v>
      </c>
      <c r="J203">
        <f t="shared" si="10"/>
        <v>17.25</v>
      </c>
      <c r="M203" s="6" t="s">
        <v>18</v>
      </c>
      <c r="N203">
        <v>6.5</v>
      </c>
    </row>
    <row r="204" spans="5:14">
      <c r="E204" s="6" t="s">
        <v>19</v>
      </c>
      <c r="F204" s="9">
        <f t="shared" si="6"/>
        <v>6</v>
      </c>
      <c r="G204" s="20">
        <f t="shared" si="7"/>
        <v>6</v>
      </c>
      <c r="H204">
        <f t="shared" si="8"/>
        <v>7</v>
      </c>
      <c r="I204">
        <f t="shared" si="9"/>
        <v>7</v>
      </c>
      <c r="J204">
        <f t="shared" si="10"/>
        <v>6.5</v>
      </c>
      <c r="M204" s="6" t="s">
        <v>19</v>
      </c>
      <c r="N204">
        <v>6.5</v>
      </c>
    </row>
    <row r="205" spans="5:14">
      <c r="E205" s="6" t="s">
        <v>3</v>
      </c>
      <c r="F205" s="9">
        <f t="shared" si="6"/>
        <v>24</v>
      </c>
      <c r="G205" s="20">
        <f t="shared" si="7"/>
        <v>23</v>
      </c>
      <c r="H205">
        <f t="shared" si="8"/>
        <v>24</v>
      </c>
      <c r="I205">
        <f t="shared" si="9"/>
        <v>25</v>
      </c>
      <c r="J205">
        <f t="shared" si="10"/>
        <v>24</v>
      </c>
      <c r="M205" s="6" t="s">
        <v>20</v>
      </c>
      <c r="N205">
        <v>5</v>
      </c>
    </row>
    <row r="206" spans="5:14">
      <c r="E206" s="6" t="s">
        <v>2</v>
      </c>
      <c r="F206" s="9">
        <f t="shared" si="6"/>
        <v>25</v>
      </c>
      <c r="G206" s="20">
        <f t="shared" si="7"/>
        <v>25</v>
      </c>
      <c r="H206">
        <f t="shared" si="8"/>
        <v>25</v>
      </c>
      <c r="I206">
        <f t="shared" si="9"/>
        <v>24</v>
      </c>
      <c r="J206">
        <f t="shared" si="10"/>
        <v>24.75</v>
      </c>
      <c r="M206" s="6" t="s">
        <v>21</v>
      </c>
      <c r="N206">
        <v>4</v>
      </c>
    </row>
    <row r="207" spans="5:14">
      <c r="E207" s="6" t="s">
        <v>20</v>
      </c>
      <c r="F207" s="9">
        <f t="shared" si="6"/>
        <v>5</v>
      </c>
      <c r="G207" s="20">
        <f t="shared" si="7"/>
        <v>5</v>
      </c>
      <c r="H207">
        <f t="shared" si="8"/>
        <v>5</v>
      </c>
      <c r="I207">
        <f t="shared" si="9"/>
        <v>5</v>
      </c>
      <c r="J207">
        <f t="shared" si="10"/>
        <v>5</v>
      </c>
      <c r="M207" s="6" t="s">
        <v>24</v>
      </c>
      <c r="N207">
        <v>2.75</v>
      </c>
    </row>
    <row r="208" spans="5:14">
      <c r="E208" s="6" t="s">
        <v>26</v>
      </c>
      <c r="F208" s="9">
        <f t="shared" si="6"/>
        <v>0</v>
      </c>
      <c r="G208" s="20">
        <f t="shared" si="7"/>
        <v>1</v>
      </c>
      <c r="H208">
        <f t="shared" si="8"/>
        <v>1</v>
      </c>
      <c r="I208">
        <f t="shared" si="9"/>
        <v>1</v>
      </c>
      <c r="J208">
        <f t="shared" si="10"/>
        <v>0.75</v>
      </c>
      <c r="M208" s="6" t="s">
        <v>23</v>
      </c>
      <c r="N208">
        <v>2.25</v>
      </c>
    </row>
    <row r="209" spans="5:14">
      <c r="E209" s="6" t="s">
        <v>22</v>
      </c>
      <c r="F209" s="9">
        <f t="shared" si="6"/>
        <v>8</v>
      </c>
      <c r="G209" s="20">
        <f t="shared" si="7"/>
        <v>8</v>
      </c>
      <c r="H209">
        <f t="shared" si="8"/>
        <v>10</v>
      </c>
      <c r="I209">
        <f t="shared" si="9"/>
        <v>8</v>
      </c>
      <c r="J209">
        <f t="shared" si="10"/>
        <v>8.5</v>
      </c>
      <c r="M209" s="6" t="s">
        <v>26</v>
      </c>
      <c r="N209">
        <v>0.75</v>
      </c>
    </row>
    <row r="210" spans="5:14">
      <c r="E210" s="21" t="s">
        <v>25</v>
      </c>
      <c r="F210" s="9">
        <f t="shared" si="6"/>
        <v>1</v>
      </c>
      <c r="G210" s="20">
        <f t="shared" si="7"/>
        <v>0</v>
      </c>
      <c r="H210">
        <f t="shared" si="8"/>
        <v>0</v>
      </c>
      <c r="I210">
        <f t="shared" si="9"/>
        <v>0</v>
      </c>
      <c r="J210">
        <f t="shared" si="10"/>
        <v>0.25</v>
      </c>
      <c r="M210" s="21" t="s">
        <v>25</v>
      </c>
      <c r="N210">
        <v>0.25</v>
      </c>
    </row>
    <row r="214" spans="5:14">
      <c r="E214" t="s">
        <v>67</v>
      </c>
    </row>
    <row r="215" spans="5:14">
      <c r="E215" s="8" t="s">
        <v>66</v>
      </c>
      <c r="F215" s="8" t="s">
        <v>31</v>
      </c>
      <c r="G215" s="8" t="s">
        <v>34</v>
      </c>
      <c r="H215" s="8" t="s">
        <v>36</v>
      </c>
      <c r="I215" s="8" t="s">
        <v>38</v>
      </c>
      <c r="J215" s="8" t="s">
        <v>64</v>
      </c>
    </row>
    <row r="216" spans="5:14">
      <c r="E216">
        <v>25</v>
      </c>
      <c r="F216" t="str">
        <f>K34</f>
        <v>TCP_WIN_SCALE_IN</v>
      </c>
      <c r="G216" t="str">
        <f>M63</f>
        <v>TCP_WIN_SCALE_IN</v>
      </c>
      <c r="H216" t="str">
        <f>O93</f>
        <v>TCP_WIN_SCALE_IN</v>
      </c>
      <c r="I216" t="str">
        <f>E154</f>
        <v>TCP_WIN_MSS_IN</v>
      </c>
      <c r="J216" t="str">
        <f>M185</f>
        <v>TCP_WIN_SCALE_IN</v>
      </c>
    </row>
    <row r="217" spans="5:14">
      <c r="E217">
        <v>24</v>
      </c>
      <c r="F217" t="str">
        <f t="shared" ref="F217:F280" si="11">K35</f>
        <v>TCP_WIN_MSS_IN</v>
      </c>
      <c r="G217" t="str">
        <f t="shared" ref="G217:G280" si="12">M64</f>
        <v>IN_BYTES</v>
      </c>
      <c r="H217" t="str">
        <f t="shared" ref="H217:H280" si="13">O94</f>
        <v>TCP_WIN_MSS_IN</v>
      </c>
      <c r="I217" t="str">
        <f t="shared" ref="I217:I280" si="14">E155</f>
        <v>TCP_WIN_SCALE_IN</v>
      </c>
      <c r="J217" t="str">
        <f t="shared" ref="J217:J280" si="15">M186</f>
        <v>TCP_WIN_MSS_IN</v>
      </c>
    </row>
    <row r="218" spans="5:14">
      <c r="E218">
        <v>23</v>
      </c>
      <c r="F218" t="str">
        <f t="shared" si="11"/>
        <v>L4_DST_PORT</v>
      </c>
      <c r="G218" t="str">
        <f t="shared" si="12"/>
        <v>TCP_WIN_MSS_IN</v>
      </c>
      <c r="H218" t="str">
        <f t="shared" si="13"/>
        <v>IN_BYTES</v>
      </c>
      <c r="I218" t="str">
        <f t="shared" si="14"/>
        <v>L4_DST_PORT</v>
      </c>
      <c r="J218" t="str">
        <f t="shared" si="15"/>
        <v>L4_DST_PORT</v>
      </c>
    </row>
    <row r="219" spans="5:14">
      <c r="E219">
        <v>22</v>
      </c>
      <c r="F219" t="str">
        <f t="shared" si="11"/>
        <v>TCP_WIN_MAX_IN</v>
      </c>
      <c r="G219" t="str">
        <f t="shared" si="12"/>
        <v>L4_DST_PORT</v>
      </c>
      <c r="H219" t="str">
        <f t="shared" si="13"/>
        <v>L4_DST_PORT</v>
      </c>
      <c r="I219" t="str">
        <f t="shared" si="14"/>
        <v>TCP_WIN_MAX_IN</v>
      </c>
      <c r="J219" t="str">
        <f t="shared" si="15"/>
        <v>IN_BYTES</v>
      </c>
    </row>
    <row r="220" spans="5:14">
      <c r="E220">
        <v>21</v>
      </c>
      <c r="F220" t="str">
        <f t="shared" si="11"/>
        <v>IN_BYTES</v>
      </c>
      <c r="G220" t="str">
        <f t="shared" si="12"/>
        <v>FLOW_ID</v>
      </c>
      <c r="H220" t="str">
        <f t="shared" si="13"/>
        <v>TCP_WIN_MAX_IN</v>
      </c>
      <c r="I220" t="str">
        <f t="shared" si="14"/>
        <v>IN_BYTES</v>
      </c>
      <c r="J220" t="str">
        <f t="shared" si="15"/>
        <v>TCP_WIN_MAX_IN</v>
      </c>
    </row>
    <row r="221" spans="5:14">
      <c r="E221">
        <v>20</v>
      </c>
      <c r="F221" t="str">
        <f t="shared" si="11"/>
        <v>TCP_FLAGS</v>
      </c>
      <c r="G221" t="str">
        <f t="shared" si="12"/>
        <v>OUT_BYTES</v>
      </c>
      <c r="H221" t="str">
        <f t="shared" si="13"/>
        <v>TCP_WIN_MIN_IN</v>
      </c>
      <c r="I221" t="str">
        <f t="shared" si="14"/>
        <v>FLOW_ID</v>
      </c>
      <c r="J221" t="str">
        <f t="shared" si="15"/>
        <v>FLOW_ID</v>
      </c>
    </row>
    <row r="222" spans="5:14">
      <c r="E222">
        <v>19</v>
      </c>
      <c r="F222" t="str">
        <f t="shared" si="11"/>
        <v>FLOW_ID</v>
      </c>
      <c r="G222" t="str">
        <f t="shared" si="12"/>
        <v>TCP_WIN_MAX_IN</v>
      </c>
      <c r="H222" t="str">
        <f t="shared" si="13"/>
        <v>FLOW_DURATION_MILLISECONDS</v>
      </c>
      <c r="I222" t="str">
        <f t="shared" si="14"/>
        <v>TCP_WIN_MIN_IN</v>
      </c>
      <c r="J222" t="str">
        <f t="shared" si="15"/>
        <v>TCP_FLAGS</v>
      </c>
    </row>
    <row r="223" spans="5:14">
      <c r="E223">
        <v>18</v>
      </c>
      <c r="F223" t="str">
        <f t="shared" si="11"/>
        <v>TCP_WIN_MIN_IN</v>
      </c>
      <c r="G223" t="str">
        <f t="shared" si="12"/>
        <v>TCP_FLAGS</v>
      </c>
      <c r="H223" t="str">
        <f t="shared" si="13"/>
        <v>FLOW_ID</v>
      </c>
      <c r="I223" t="str">
        <f t="shared" si="14"/>
        <v>TCP_FLAGS</v>
      </c>
      <c r="J223" t="str">
        <f t="shared" si="15"/>
        <v>TCP_WIN_MIN_IN</v>
      </c>
    </row>
    <row r="224" spans="5:14">
      <c r="E224">
        <v>17</v>
      </c>
      <c r="F224" t="str">
        <f t="shared" si="11"/>
        <v>FLOW_DURATION_MILLISECONDS</v>
      </c>
      <c r="G224" t="str">
        <f t="shared" si="12"/>
        <v>TCP_WIN_MAX_OUT</v>
      </c>
      <c r="H224" t="str">
        <f t="shared" si="13"/>
        <v>TCP_FLAGS</v>
      </c>
      <c r="I224" t="str">
        <f t="shared" si="14"/>
        <v>FLOW_DURATION_MILLISECONDS</v>
      </c>
      <c r="J224" t="str">
        <f t="shared" si="15"/>
        <v>FLOW_DURATION_MILLISECONDS</v>
      </c>
    </row>
    <row r="225" spans="5:10">
      <c r="E225">
        <v>16</v>
      </c>
      <c r="F225" t="str">
        <f t="shared" si="11"/>
        <v>IN_PKTS</v>
      </c>
      <c r="G225" t="str">
        <f t="shared" si="12"/>
        <v>FIRST_SWITCHED</v>
      </c>
      <c r="H225" t="str">
        <f t="shared" si="13"/>
        <v>OUT_BYTES</v>
      </c>
      <c r="I225" t="str">
        <f t="shared" si="14"/>
        <v>IN_PKTS</v>
      </c>
      <c r="J225" t="str">
        <f t="shared" si="15"/>
        <v>IN_PKTS</v>
      </c>
    </row>
    <row r="226" spans="5:10">
      <c r="E226">
        <v>15</v>
      </c>
      <c r="F226" t="str">
        <f t="shared" si="11"/>
        <v>FIRST_SWITCHED</v>
      </c>
      <c r="G226" t="str">
        <f t="shared" si="12"/>
        <v>L4_SRC_PORT</v>
      </c>
      <c r="H226" t="str">
        <f t="shared" si="13"/>
        <v>IN_PKTS</v>
      </c>
      <c r="I226" t="str">
        <f t="shared" si="14"/>
        <v>LAST_SWITCHED</v>
      </c>
      <c r="J226" t="str">
        <f t="shared" si="15"/>
        <v>FIRST_SWITCHED</v>
      </c>
    </row>
    <row r="227" spans="5:10">
      <c r="E227">
        <v>14</v>
      </c>
      <c r="F227" t="str">
        <f t="shared" si="11"/>
        <v>LAST_SWITCHED</v>
      </c>
      <c r="G227" t="str">
        <f t="shared" si="12"/>
        <v>LAST_SWITCHED</v>
      </c>
      <c r="H227" t="str">
        <f t="shared" si="13"/>
        <v>OUT_PKTS</v>
      </c>
      <c r="I227" t="str">
        <f t="shared" si="14"/>
        <v>FIRST_SWITCHED</v>
      </c>
      <c r="J227" t="str">
        <f t="shared" si="15"/>
        <v>LAST_SWITCHED</v>
      </c>
    </row>
    <row r="228" spans="5:10">
      <c r="E228">
        <v>13</v>
      </c>
      <c r="F228" t="str">
        <f t="shared" si="11"/>
        <v>TCP_WIN_MAX_OUT</v>
      </c>
      <c r="G228" t="str">
        <f t="shared" si="12"/>
        <v>FLOW_DURATION_MILLISECONDS</v>
      </c>
      <c r="H228" t="str">
        <f t="shared" si="13"/>
        <v>LAST_SWITCHED</v>
      </c>
      <c r="I228" t="str">
        <f t="shared" si="14"/>
        <v>TCP_WIN_MAX_OUT</v>
      </c>
      <c r="J228" t="str">
        <f t="shared" si="15"/>
        <v>OUT_BYTES</v>
      </c>
    </row>
    <row r="229" spans="5:10">
      <c r="E229">
        <v>12</v>
      </c>
      <c r="F229" t="str">
        <f t="shared" si="11"/>
        <v>L4_SRC_PORT</v>
      </c>
      <c r="G229" t="str">
        <f t="shared" si="12"/>
        <v>TCP_WIN_MIN_IN</v>
      </c>
      <c r="H229" t="str">
        <f t="shared" si="13"/>
        <v>TCP_WIN_MAX_OUT</v>
      </c>
      <c r="I229" t="str">
        <f t="shared" si="14"/>
        <v>L4_SRC_PORT</v>
      </c>
      <c r="J229" t="str">
        <f t="shared" si="15"/>
        <v>TCP_WIN_MAX_OUT</v>
      </c>
    </row>
    <row r="230" spans="5:10">
      <c r="E230">
        <v>11</v>
      </c>
      <c r="F230" t="str">
        <f t="shared" si="11"/>
        <v>OUT_PKTS</v>
      </c>
      <c r="G230" t="str">
        <f t="shared" si="12"/>
        <v>SRC_TOS</v>
      </c>
      <c r="H230" t="str">
        <f t="shared" si="13"/>
        <v>FIRST_SWITCHED</v>
      </c>
      <c r="I230" t="str">
        <f t="shared" si="14"/>
        <v>OUT_PKTS</v>
      </c>
      <c r="J230" t="str">
        <f t="shared" si="15"/>
        <v>L4_SRC_PORT</v>
      </c>
    </row>
    <row r="231" spans="5:10">
      <c r="E231">
        <v>10</v>
      </c>
      <c r="F231" t="str">
        <f t="shared" si="11"/>
        <v>OUT_BYTES</v>
      </c>
      <c r="G231" t="str">
        <f t="shared" si="12"/>
        <v>IN_PKTS</v>
      </c>
      <c r="H231" t="str">
        <f t="shared" si="13"/>
        <v>TOTAL_FLOWS_EXP</v>
      </c>
      <c r="I231" t="str">
        <f t="shared" si="14"/>
        <v>OUT_BYTES</v>
      </c>
      <c r="J231" t="str">
        <f t="shared" si="15"/>
        <v>OUT_PKTS</v>
      </c>
    </row>
    <row r="232" spans="5:10">
      <c r="E232">
        <v>9</v>
      </c>
      <c r="F232" t="str">
        <f t="shared" si="11"/>
        <v>SRC_TOS</v>
      </c>
      <c r="G232" t="str">
        <f t="shared" si="12"/>
        <v>OUT_PKTS</v>
      </c>
      <c r="H232" t="str">
        <f t="shared" si="13"/>
        <v>L4_SRC_PORT</v>
      </c>
      <c r="I232" t="str">
        <f t="shared" si="14"/>
        <v>SRC_TOS</v>
      </c>
      <c r="J232" t="str">
        <f t="shared" si="15"/>
        <v>SRC_TOS</v>
      </c>
    </row>
    <row r="233" spans="5:10">
      <c r="E233">
        <v>8</v>
      </c>
      <c r="F233" t="str">
        <f t="shared" si="11"/>
        <v>TOTAL_FLOWS_EXP</v>
      </c>
      <c r="G233" t="str">
        <f t="shared" si="12"/>
        <v>TOTAL_FLOWS_EXP</v>
      </c>
      <c r="H233" t="str">
        <f t="shared" si="13"/>
        <v>SRC_TOS</v>
      </c>
      <c r="I233" t="str">
        <f t="shared" si="14"/>
        <v>TOTAL_FLOWS_EXP</v>
      </c>
      <c r="J233" t="str">
        <f t="shared" si="15"/>
        <v>TOTAL_FLOWS_EXP</v>
      </c>
    </row>
    <row r="234" spans="5:10">
      <c r="E234">
        <v>7</v>
      </c>
      <c r="F234" t="str">
        <f t="shared" si="11"/>
        <v>PROTOCOL</v>
      </c>
      <c r="G234" t="str">
        <f t="shared" si="12"/>
        <v>PROTOCOL</v>
      </c>
      <c r="H234" t="str">
        <f t="shared" si="13"/>
        <v>TCP_WIN_MIN_OUT</v>
      </c>
      <c r="I234" t="str">
        <f t="shared" si="14"/>
        <v>TCP_WIN_MIN_OUT</v>
      </c>
      <c r="J234" t="str">
        <f t="shared" si="15"/>
        <v>PROTOCOL</v>
      </c>
    </row>
    <row r="235" spans="5:10">
      <c r="E235">
        <v>6</v>
      </c>
      <c r="F235" t="str">
        <f t="shared" si="11"/>
        <v>TCP_WIN_MIN_OUT</v>
      </c>
      <c r="G235" t="str">
        <f t="shared" si="12"/>
        <v>TCP_WIN_MIN_OUT</v>
      </c>
      <c r="H235" t="str">
        <f t="shared" si="13"/>
        <v>PROTOCOL</v>
      </c>
      <c r="I235" t="str">
        <f t="shared" si="14"/>
        <v>PROTOCOL</v>
      </c>
      <c r="J235" t="str">
        <f t="shared" si="15"/>
        <v>TCP_WIN_MIN_OUT</v>
      </c>
    </row>
    <row r="236" spans="5:10">
      <c r="E236">
        <v>5</v>
      </c>
      <c r="F236" t="str">
        <f t="shared" si="11"/>
        <v>TCP_WIN_SCALE_OUT</v>
      </c>
      <c r="G236" t="str">
        <f t="shared" si="12"/>
        <v>TCP_WIN_SCALE_OUT</v>
      </c>
      <c r="H236" t="str">
        <f t="shared" si="13"/>
        <v>TCP_WIN_SCALE_OUT</v>
      </c>
      <c r="I236" t="str">
        <f t="shared" si="14"/>
        <v>TCP_WIN_SCALE_OUT</v>
      </c>
      <c r="J236" t="str">
        <f t="shared" si="15"/>
        <v>TCP_WIN_SCALE_OUT</v>
      </c>
    </row>
    <row r="237" spans="5:10">
      <c r="E237">
        <v>4</v>
      </c>
      <c r="F237" t="str">
        <f t="shared" si="11"/>
        <v>DST_TOS</v>
      </c>
      <c r="G237" t="str">
        <f t="shared" si="12"/>
        <v>DST_TOS</v>
      </c>
      <c r="H237" t="str">
        <f t="shared" si="13"/>
        <v>DST_TOS</v>
      </c>
      <c r="I237" t="str">
        <f t="shared" si="14"/>
        <v>DST_TOS</v>
      </c>
      <c r="J237" t="str">
        <f t="shared" si="15"/>
        <v>DST_TOS</v>
      </c>
    </row>
    <row r="238" spans="5:10">
      <c r="E238">
        <v>3</v>
      </c>
      <c r="F238" t="str">
        <f t="shared" si="11"/>
        <v>MIN_IP_PKT_LEN</v>
      </c>
      <c r="G238" t="str">
        <f t="shared" si="12"/>
        <v>MAX_IP_PKT_LEN</v>
      </c>
      <c r="H238" t="str">
        <f t="shared" si="13"/>
        <v>MAX_IP_PKT_LEN</v>
      </c>
      <c r="I238" t="str">
        <f t="shared" si="14"/>
        <v>MAX_IP_PKT_LEN</v>
      </c>
      <c r="J238" t="str">
        <f t="shared" si="15"/>
        <v>MAX_IP_PKT_LEN</v>
      </c>
    </row>
    <row r="239" spans="5:10">
      <c r="E239">
        <v>2</v>
      </c>
      <c r="F239" t="str">
        <f t="shared" si="11"/>
        <v>MAX_IP_PKT_LEN</v>
      </c>
      <c r="G239" t="str">
        <f t="shared" si="12"/>
        <v>MIN_IP_PKT_LEN</v>
      </c>
      <c r="H239" t="str">
        <f t="shared" si="13"/>
        <v>MIN_IP_PKT_LEN</v>
      </c>
      <c r="I239" t="str">
        <f t="shared" si="14"/>
        <v>MIN_IP_PKT_LEN</v>
      </c>
      <c r="J239" t="str">
        <f t="shared" si="15"/>
        <v>MIN_IP_PKT_LEN</v>
      </c>
    </row>
    <row r="240" spans="5:10">
      <c r="E240">
        <v>1</v>
      </c>
      <c r="F240" t="str">
        <f t="shared" si="11"/>
        <v>TOTAL_PKTS_EXP</v>
      </c>
      <c r="G240" t="str">
        <f t="shared" si="12"/>
        <v>TOTAL_BYTES_EXP</v>
      </c>
      <c r="H240" t="str">
        <f t="shared" si="13"/>
        <v>TOTAL_BYTES_EXP</v>
      </c>
      <c r="I240" t="str">
        <f t="shared" si="14"/>
        <v>TOTAL_BYTES_EXP</v>
      </c>
      <c r="J240" t="str">
        <f t="shared" si="15"/>
        <v>TOTAL_BYTES_EXP</v>
      </c>
    </row>
    <row r="241" spans="5:10">
      <c r="E241">
        <v>0</v>
      </c>
      <c r="F241" t="str">
        <f t="shared" si="11"/>
        <v>TOTAL_BYTES_EXP</v>
      </c>
      <c r="G241" t="str">
        <f t="shared" si="12"/>
        <v>TOTAL_PKTS_EXP</v>
      </c>
      <c r="H241" t="str">
        <f t="shared" si="13"/>
        <v>TOTAL_PKTS_EXP</v>
      </c>
      <c r="I241" t="str">
        <f t="shared" si="14"/>
        <v>TOTAL_PKTS_EXP</v>
      </c>
      <c r="J241" t="str">
        <f t="shared" si="15"/>
        <v>TOTAL_PKTS_EXP</v>
      </c>
    </row>
  </sheetData>
  <sortState xmlns:xlrd2="http://schemas.microsoft.com/office/spreadsheetml/2017/richdata2" ref="M184:N210">
    <sortCondition descending="1" ref="N185:N210"/>
  </sortState>
  <mergeCells count="8">
    <mergeCell ref="O31:Q31"/>
    <mergeCell ref="X31:Z31"/>
    <mergeCell ref="E91:H91"/>
    <mergeCell ref="K32:M32"/>
    <mergeCell ref="M61:O61"/>
    <mergeCell ref="B1:D1"/>
    <mergeCell ref="E32:G32"/>
    <mergeCell ref="E61:G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InfoGraphic</vt:lpstr>
      <vt:lpstr>Example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oarreche@outlook.com</dc:creator>
  <cp:lastModifiedBy>oarreche@outlook.com</cp:lastModifiedBy>
  <dcterms:created xsi:type="dcterms:W3CDTF">2024-06-16T02:57:13Z</dcterms:created>
  <dcterms:modified xsi:type="dcterms:W3CDTF">2024-06-18T02:35:52Z</dcterms:modified>
</cp:coreProperties>
</file>