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/>
  <mc:AlternateContent xmlns:mc="http://schemas.openxmlformats.org/markup-compatibility/2006">
    <mc:Choice Requires="x15">
      <x15ac:absPath xmlns:x15ac="http://schemas.microsoft.com/office/spreadsheetml/2010/11/ac" url="C:\Users\oriol.gavalda\Documents\GitHub\Modeles-Models\Bibliotheque\"/>
    </mc:Choice>
  </mc:AlternateContent>
  <xr:revisionPtr revIDLastSave="0" documentId="8_{B4C403E0-985E-4684-9AF9-4DE79F0AF892}" xr6:coauthVersionLast="36" xr6:coauthVersionMax="36" xr10:uidLastSave="{00000000-0000-0000-0000-000000000000}"/>
  <bookViews>
    <workbookView xWindow="0" yWindow="0" windowWidth="15200" windowHeight="8130" activeTab="1" xr2:uid="{0CF83611-5E25-483B-BD43-1974A3350500}"/>
  </bookViews>
  <sheets>
    <sheet name="Info" sheetId="6" r:id="rId1"/>
    <sheet name="Couches" sheetId="1" r:id="rId2"/>
    <sheet name="Sheet1" sheetId="7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3" i="1"/>
  <c r="C28" i="1"/>
  <c r="C29" i="1"/>
  <c r="C27" i="1"/>
  <c r="C26" i="1"/>
  <c r="C24" i="1"/>
  <c r="C25" i="1"/>
  <c r="C33" i="1"/>
  <c r="C32" i="1"/>
  <c r="C31" i="1"/>
  <c r="C19" i="1"/>
  <c r="C18" i="1"/>
</calcChain>
</file>

<file path=xl/sharedStrings.xml><?xml version="1.0" encoding="utf-8"?>
<sst xmlns="http://schemas.openxmlformats.org/spreadsheetml/2006/main" count="115" uniqueCount="103">
  <si>
    <t>Conductivity
k
[W/m K]</t>
  </si>
  <si>
    <t>Density
rho
[kg/m³]</t>
  </si>
  <si>
    <t>Specific Heat
cp
[J/kg K]</t>
  </si>
  <si>
    <t>Resistance
R
[m² K / W]</t>
  </si>
  <si>
    <t>outdoor surface resistance</t>
  </si>
  <si>
    <t>indoor surface resistance (flow up)</t>
  </si>
  <si>
    <t>indoor surface resistance (flow down)</t>
  </si>
  <si>
    <t>indoor surface resistance (horizontal flow)</t>
  </si>
  <si>
    <t>film extérieur</t>
  </si>
  <si>
    <t>film intérieur (flux vers le haut)</t>
  </si>
  <si>
    <t>film intérieur (flux vers le bas)</t>
  </si>
  <si>
    <t>film intérieur (flux horizontal)</t>
  </si>
  <si>
    <t>lame d'air &lt;= 30 mm (flux vers le haut)</t>
  </si>
  <si>
    <t>lame d'air &gt; 30 mm (flux vers le haut)</t>
  </si>
  <si>
    <t>lame d'air &lt;= 30 mm (flux vers le bas)</t>
  </si>
  <si>
    <t>lame d'air &gt; 30 mm (flux vers le bas)</t>
  </si>
  <si>
    <t>air space resistance &lt;= 30 mm (flow down)</t>
  </si>
  <si>
    <t>air space resistance &gt; 30 mm (flow down)</t>
  </si>
  <si>
    <t>lame d'air &lt;= 15 mm (flux horizontal)</t>
  </si>
  <si>
    <t>lame d'air &gt;= 15 mm(flux horizontal)</t>
  </si>
  <si>
    <t>air space resistance &lt;= 15 mm (horizontal flow)</t>
  </si>
  <si>
    <t>air space resistance &gt;= 15 mm (horizontal flow)</t>
  </si>
  <si>
    <t>13 mm and 20 mm</t>
  </si>
  <si>
    <t>40 mm and 90 mm</t>
  </si>
  <si>
    <t>13 mm (0.16) and 20 mm (0.18)</t>
  </si>
  <si>
    <t>40 mm (0.20) and 90 mm (0.22)</t>
  </si>
  <si>
    <t>10 mm</t>
  </si>
  <si>
    <t>20, 40 and 90 mm</t>
  </si>
  <si>
    <t>brique (argile cuite)</t>
  </si>
  <si>
    <t>brick (fired clay)</t>
  </si>
  <si>
    <t>standard cp</t>
  </si>
  <si>
    <t>polystyrène expansé type II</t>
  </si>
  <si>
    <t>polystyrène expansé type I</t>
  </si>
  <si>
    <t>polystyrène expansé type III</t>
  </si>
  <si>
    <t>expanded polystyrene type I</t>
  </si>
  <si>
    <t>expanded polystyrene type III</t>
  </si>
  <si>
    <t>cp and density from ASHRAE HOF 2021 Chap 26</t>
  </si>
  <si>
    <t>polystyrene extrudé</t>
  </si>
  <si>
    <t>extruded polystyrene</t>
  </si>
  <si>
    <t>bois d'ossature (spruce-pine-fir)</t>
  </si>
  <si>
    <t>wood studs (spruce-pine-fir)</t>
  </si>
  <si>
    <t>density from web sources, cp from ASHRAE HOF 2021 Chap 26</t>
  </si>
  <si>
    <t>cp and density from ASHRAE HOF 2021 Chap 18, G04</t>
  </si>
  <si>
    <t>low density mineral wool batt</t>
  </si>
  <si>
    <t>natte de fibre minérale de densité moyenne</t>
  </si>
  <si>
    <t>natte de fibre minérale de faible densité</t>
  </si>
  <si>
    <t>fibre de cellulose soufflée (mur, tassée)</t>
  </si>
  <si>
    <t>panneau de bois à copeaux orientés (OSB)</t>
  </si>
  <si>
    <t>oriented strand board (OSB)</t>
  </si>
  <si>
    <t>panneau de contreplaqué</t>
  </si>
  <si>
    <t>plywood board</t>
  </si>
  <si>
    <t>panneau de plâtre</t>
  </si>
  <si>
    <t>gypsum board</t>
  </si>
  <si>
    <t>cp and density from ASHRAE HOF 2021 Chap 18, G01</t>
  </si>
  <si>
    <t>plancher de bois dur</t>
  </si>
  <si>
    <t>hardwood floor</t>
  </si>
  <si>
    <t>properties from ASHRAE HOF 2021 Chap 26</t>
  </si>
  <si>
    <t>carrelage en terre cuite (céramique)</t>
  </si>
  <si>
    <t>ceramic tile flooring</t>
  </si>
  <si>
    <t>carrelage en grès</t>
  </si>
  <si>
    <t>sandstone tile flooring</t>
  </si>
  <si>
    <t>properties from https://energieplus-lesite.be</t>
  </si>
  <si>
    <t>panneau de fibres isolantes</t>
  </si>
  <si>
    <t>fiberboard</t>
  </si>
  <si>
    <t xml:space="preserve">cellulose fiber, wall (packed) </t>
  </si>
  <si>
    <t>cp and density from ASHRAE HOF 2021 Chap 18, G03</t>
  </si>
  <si>
    <t>blocs de béton légers</t>
  </si>
  <si>
    <t>blocs de béton</t>
  </si>
  <si>
    <t>lightweight concrete blocks</t>
  </si>
  <si>
    <t>concrete blocks</t>
  </si>
  <si>
    <t>lightweight concrete blocks (filled with insulation)</t>
  </si>
  <si>
    <t>blocs de béton (remplis d'isolant)</t>
  </si>
  <si>
    <t>concrete blocks (filled with insulation)</t>
  </si>
  <si>
    <t>cp and density from ASHRAE HOF 2021 Chap 18 M04 (adapted)</t>
  </si>
  <si>
    <t>cp and density from ASHRAE HOF 2021 Chap 18 M06 (adapted)</t>
  </si>
  <si>
    <t>blocs de béton légers (remplis de d'isolant)</t>
  </si>
  <si>
    <t>vermiculite Novoclimat (pas beaucoup de différences avec autres), 290 mm, cp and density from ASHRAE HOF 2021 Chap 18 M09 (adapted)</t>
  </si>
  <si>
    <t>vermiculite Novoclimat (pas beaucoup de différences avec autres), 290 mm, cp and density from ASHRAE HOF 2021 Chap 18 M10 (adapted)</t>
  </si>
  <si>
    <t>béton de faible densité</t>
  </si>
  <si>
    <t>lightweight concrete</t>
  </si>
  <si>
    <t>béton de densité normale</t>
  </si>
  <si>
    <t>standard concrete</t>
  </si>
  <si>
    <t>Main source : Novoclimat (2023-12)</t>
  </si>
  <si>
    <t>fibre de cellulose soufflée (sous toiture)</t>
  </si>
  <si>
    <t>cellulose fiber, loose fill</t>
  </si>
  <si>
    <t>expanded polystyrene type II</t>
  </si>
  <si>
    <t>air space resistance &lt;= 30 mm (flow up)</t>
  </si>
  <si>
    <t>air space resistance &gt; 30 mm (flow up)</t>
  </si>
  <si>
    <t>toiture multicouches</t>
  </si>
  <si>
    <t>built-up roofing</t>
  </si>
  <si>
    <t>tuile acoustique</t>
  </si>
  <si>
    <t>acoustic tile</t>
  </si>
  <si>
    <t>ASHRAE HOF 2021 Chap 18 Table 18 Layer F13 (9.5 mm) [properties from load calculation manual or user guide with more digits than Handbook]</t>
  </si>
  <si>
    <t>ASHRAE HOF 2021 Chap 18 Table 18 Layer F16 (19.1 mm) [properties from load calculation manual or user guide with more digits than Handbook]</t>
  </si>
  <si>
    <r>
      <t xml:space="preserve">MELCCFP. (2023). </t>
    </r>
    <r>
      <rPr>
        <i/>
        <sz val="11"/>
        <color theme="1"/>
        <rFont val="Aptos"/>
        <family val="2"/>
        <scheme val="minor"/>
      </rPr>
      <t>Novoclimat—Exigences techniques—Maison et petit bâtiment multilogement</t>
    </r>
    <r>
      <rPr>
        <sz val="11"/>
        <color theme="1"/>
        <rFont val="Aptos"/>
        <family val="2"/>
        <scheme val="minor"/>
      </rPr>
      <t>. Ministère de l’Environnement, de la Lutte aux  changements climatiques, de la Faune et des Parcs.</t>
    </r>
  </si>
  <si>
    <t>Source :</t>
  </si>
  <si>
    <t>Le document Novoclimat ne donne que la résistance thermique.</t>
  </si>
  <si>
    <r>
      <t xml:space="preserve">ASHRAE. (2021a). Chap. 18: Nonresidential cooling and heating load calculations. In </t>
    </r>
    <r>
      <rPr>
        <i/>
        <sz val="11"/>
        <color theme="1"/>
        <rFont val="Aptos"/>
        <family val="2"/>
        <scheme val="minor"/>
      </rPr>
      <t>ASHRAE Handbook of Fundamentals</t>
    </r>
    <r>
      <rPr>
        <sz val="11"/>
        <color theme="1"/>
        <rFont val="Aptos"/>
        <family val="2"/>
        <scheme val="minor"/>
      </rPr>
      <t>. American Society of Heating, Refrigerating and Air-conditioning Engineers.</t>
    </r>
  </si>
  <si>
    <r>
      <t xml:space="preserve">ASHRAE. (2021b). Chap. 26: Heat, air, and moisture control in building assemblies—Material properties. In </t>
    </r>
    <r>
      <rPr>
        <i/>
        <sz val="11"/>
        <color theme="1"/>
        <rFont val="Aptos"/>
        <family val="2"/>
        <scheme val="minor"/>
      </rPr>
      <t>ASHRAE Handbook of Fundamentals</t>
    </r>
    <r>
      <rPr>
        <sz val="11"/>
        <color theme="1"/>
        <rFont val="Aptos"/>
        <family val="2"/>
        <scheme val="minor"/>
      </rPr>
      <t>. American Society of Heating, Refrigerating and Air-conditioning Engineers.</t>
    </r>
  </si>
  <si>
    <t>La chaleur spécifique et la densité ont été obtenues d'autres sources, le plus souvent le ASHRAE Handbook of Fundamentals, Chap. 18 &amp; 26. La source est mentionnée dans la colonne "Commentaire"</t>
  </si>
  <si>
    <t>Commentaires</t>
  </si>
  <si>
    <t>Le nom des matériaux est celui utilisé dans le tableau de Novoclimat (Tableau 2, p. 172-176), qui référence lui-même un tableau du code national du bâtiment de 2010</t>
  </si>
  <si>
    <t>https://transitionenergetique.gouv.qc.ca/fileadmin/medias/pdf/novoclimat-maison-PBM/formulaire-exigences-techniques-M-PBM-2023.pdf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</si>
</sst>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"/>
      <family val="2"/>
      <scheme val="minor"/>
    </font>
    <font>
      <b/>
      <sz val="11"/>
      <color theme="1"/>
      <name val="Aptos"/>
      <family val="2"/>
      <scheme val="minor"/>
    </font>
    <font>
      <i/>
      <sz val="11"/>
      <color theme="1"/>
      <name val="Aptos"/>
      <family val="2"/>
      <scheme val="minor"/>
    </font>
    <font>
      <u/>
      <sz val="11"/>
      <color theme="10"/>
      <name val="Aptos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right" vertical="center" indent="1"/>
    </xf>
    <xf numFmtId="0" fontId="1" fillId="0" borderId="1" xfId="0" applyFont="1" applyBorder="1" applyAlignment="1">
      <alignment horizontal="left" vertical="center" wrapText="1" indent="1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MKu 2024">
      <a:dk1>
        <a:sysClr val="windowText" lastClr="000000"/>
      </a:dk1>
      <a:lt1>
        <a:sysClr val="window" lastClr="FFFFFF"/>
      </a:lt1>
      <a:dk2>
        <a:srgbClr val="202020"/>
      </a:dk2>
      <a:lt2>
        <a:srgbClr val="D9D9D9"/>
      </a:lt2>
      <a:accent1>
        <a:srgbClr val="E2231B"/>
      </a:accent1>
      <a:accent2>
        <a:srgbClr val="FF7800"/>
      </a:accent2>
      <a:accent3>
        <a:srgbClr val="FFE93E"/>
      </a:accent3>
      <a:accent4>
        <a:srgbClr val="99C53E"/>
      </a:accent4>
      <a:accent5>
        <a:srgbClr val="00A237"/>
      </a:accent5>
      <a:accent6>
        <a:srgbClr val="006EBC"/>
      </a:accent6>
      <a:hlink>
        <a:srgbClr val="003399"/>
      </a:hlink>
      <a:folHlink>
        <a:srgbClr val="692369"/>
      </a:folHlink>
    </a:clrScheme>
    <a:fontScheme name="MKu Aptos">
      <a:majorFont>
        <a:latin typeface="Aptos Display"/>
        <a:ea typeface=""/>
        <a:cs typeface=""/>
      </a:majorFont>
      <a:minorFont>
        <a:latin typeface="Apto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transitionenergetique.gouv.qc.ca/fileadmin/medias/pdf/novoclimat-maison-PBM/formulaire-exigences-techniques-M-PBM-202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6D4F-956E-4876-BD24-D1D5038B9145}">
  <dimension ref="A1:A9"/>
  <sheetViews>
    <sheetView workbookViewId="0">
      <selection activeCell="A6" sqref="A6"/>
    </sheetView>
  </sheetViews>
  <sheetFormatPr defaultRowHeight="14"/>
  <sheetData>
    <row r="1" spans="1:1">
      <c r="A1" t="s">
        <v>95</v>
      </c>
    </row>
    <row r="2" spans="1:1" ht="14.5">
      <c r="A2" t="s">
        <v>94</v>
      </c>
    </row>
    <row r="3" spans="1:1">
      <c r="A3" s="6" t="s">
        <v>102</v>
      </c>
    </row>
    <row r="4" spans="1:1">
      <c r="A4" t="s">
        <v>101</v>
      </c>
    </row>
    <row r="6" spans="1:1">
      <c r="A6" t="s">
        <v>96</v>
      </c>
    </row>
    <row r="7" spans="1:1">
      <c r="A7" t="s">
        <v>99</v>
      </c>
    </row>
    <row r="8" spans="1:1" ht="14.5">
      <c r="A8" t="s">
        <v>97</v>
      </c>
    </row>
    <row r="9" spans="1:1" ht="14.5">
      <c r="A9" t="s">
        <v>98</v>
      </c>
    </row>
  </sheetData>
  <hyperlinks>
    <hyperlink ref="A3" r:id="rId1" xr:uid="{951DB2F4-A44F-4D13-9A0F-8EB7579B0FA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5BE77-2C99-4248-BCCE-9967D8D40424}">
  <dimension ref="A1:G36"/>
  <sheetViews>
    <sheetView tabSelected="1" topLeftCell="A13" workbookViewId="0">
      <selection activeCell="C15" sqref="C15:D35"/>
    </sheetView>
  </sheetViews>
  <sheetFormatPr defaultColWidth="9" defaultRowHeight="14"/>
  <cols>
    <col min="1" max="1" width="44.25" style="3" customWidth="1"/>
    <col min="2" max="2" width="48.5" style="3" customWidth="1"/>
    <col min="3" max="6" width="13" style="4" customWidth="1"/>
    <col min="7" max="7" width="97.5" style="3" customWidth="1"/>
    <col min="8" max="16384" width="9" style="2"/>
  </cols>
  <sheetData>
    <row r="1" spans="1:7" ht="57" customHeight="1">
      <c r="A1" s="3" t="s">
        <v>82</v>
      </c>
      <c r="C1" s="1" t="s">
        <v>0</v>
      </c>
      <c r="D1" s="1" t="s">
        <v>2</v>
      </c>
      <c r="E1" s="1" t="s">
        <v>1</v>
      </c>
      <c r="F1" s="1" t="s">
        <v>3</v>
      </c>
      <c r="G1" s="5" t="s">
        <v>100</v>
      </c>
    </row>
    <row r="2" spans="1:7">
      <c r="A2" s="3" t="s">
        <v>8</v>
      </c>
      <c r="B2" s="3" t="s">
        <v>4</v>
      </c>
      <c r="F2" s="4">
        <v>0.03</v>
      </c>
    </row>
    <row r="3" spans="1:7">
      <c r="A3" s="3" t="s">
        <v>9</v>
      </c>
      <c r="B3" s="3" t="s">
        <v>5</v>
      </c>
      <c r="F3" s="4">
        <v>0.11</v>
      </c>
    </row>
    <row r="4" spans="1:7">
      <c r="A4" s="3" t="s">
        <v>10</v>
      </c>
      <c r="B4" s="3" t="s">
        <v>6</v>
      </c>
      <c r="F4" s="4">
        <v>0.16</v>
      </c>
    </row>
    <row r="5" spans="1:7">
      <c r="A5" s="3" t="s">
        <v>11</v>
      </c>
      <c r="B5" s="3" t="s">
        <v>7</v>
      </c>
      <c r="F5" s="4">
        <v>0.12</v>
      </c>
    </row>
    <row r="6" spans="1:7">
      <c r="A6" s="3" t="s">
        <v>12</v>
      </c>
      <c r="B6" s="3" t="s">
        <v>86</v>
      </c>
      <c r="F6" s="4">
        <v>0.15</v>
      </c>
      <c r="G6" s="3" t="s">
        <v>22</v>
      </c>
    </row>
    <row r="7" spans="1:7">
      <c r="A7" s="3" t="s">
        <v>13</v>
      </c>
      <c r="B7" s="3" t="s">
        <v>87</v>
      </c>
      <c r="F7" s="4">
        <v>0.16</v>
      </c>
      <c r="G7" s="3" t="s">
        <v>23</v>
      </c>
    </row>
    <row r="8" spans="1:7">
      <c r="A8" s="3" t="s">
        <v>14</v>
      </c>
      <c r="B8" s="3" t="s">
        <v>16</v>
      </c>
      <c r="F8" s="4">
        <v>0.17</v>
      </c>
      <c r="G8" s="3" t="s">
        <v>24</v>
      </c>
    </row>
    <row r="9" spans="1:7">
      <c r="A9" s="3" t="s">
        <v>15</v>
      </c>
      <c r="B9" s="3" t="s">
        <v>17</v>
      </c>
      <c r="F9" s="4">
        <v>0.21</v>
      </c>
      <c r="G9" s="3" t="s">
        <v>25</v>
      </c>
    </row>
    <row r="10" spans="1:7">
      <c r="A10" s="3" t="s">
        <v>18</v>
      </c>
      <c r="B10" s="3" t="s">
        <v>20</v>
      </c>
      <c r="F10" s="4">
        <v>0.16</v>
      </c>
      <c r="G10" s="3" t="s">
        <v>26</v>
      </c>
    </row>
    <row r="11" spans="1:7">
      <c r="A11" s="3" t="s">
        <v>19</v>
      </c>
      <c r="B11" s="3" t="s">
        <v>21</v>
      </c>
      <c r="F11" s="4">
        <v>0.18</v>
      </c>
      <c r="G11" s="3" t="s">
        <v>27</v>
      </c>
    </row>
    <row r="12" spans="1:7">
      <c r="A12" s="3" t="s">
        <v>80</v>
      </c>
      <c r="B12" s="3" t="s">
        <v>81</v>
      </c>
      <c r="C12" s="4">
        <f>ROUND(0.001/0.0004,3)</f>
        <v>2.5</v>
      </c>
      <c r="D12" s="4">
        <v>840</v>
      </c>
      <c r="E12" s="4">
        <v>2400</v>
      </c>
      <c r="G12" s="3" t="s">
        <v>30</v>
      </c>
    </row>
    <row r="13" spans="1:7">
      <c r="A13" s="3" t="s">
        <v>78</v>
      </c>
      <c r="B13" s="3" t="s">
        <v>79</v>
      </c>
      <c r="C13" s="4">
        <f>ROUND(0.001/0.0013,3)</f>
        <v>0.76900000000000002</v>
      </c>
      <c r="D13" s="4">
        <v>840</v>
      </c>
      <c r="E13" s="4">
        <v>1600</v>
      </c>
      <c r="G13" s="3" t="s">
        <v>30</v>
      </c>
    </row>
    <row r="14" spans="1:7">
      <c r="A14" s="3" t="s">
        <v>67</v>
      </c>
      <c r="B14" s="3" t="s">
        <v>69</v>
      </c>
      <c r="C14" s="4">
        <v>1.1000000000000001</v>
      </c>
      <c r="D14" s="4">
        <v>920</v>
      </c>
      <c r="E14" s="4">
        <v>800</v>
      </c>
      <c r="G14" s="3" t="s">
        <v>74</v>
      </c>
    </row>
    <row r="15" spans="1:7">
      <c r="A15" s="3" t="s">
        <v>71</v>
      </c>
      <c r="B15" s="3" t="s">
        <v>72</v>
      </c>
      <c r="C15" s="4">
        <v>0.42</v>
      </c>
      <c r="D15" s="4">
        <v>920</v>
      </c>
      <c r="E15" s="4">
        <v>800</v>
      </c>
      <c r="G15" s="3" t="s">
        <v>77</v>
      </c>
    </row>
    <row r="16" spans="1:7">
      <c r="A16" s="3" t="s">
        <v>66</v>
      </c>
      <c r="B16" s="3" t="s">
        <v>68</v>
      </c>
      <c r="C16" s="4">
        <v>0.7</v>
      </c>
      <c r="D16" s="4">
        <v>880</v>
      </c>
      <c r="E16" s="4">
        <v>500</v>
      </c>
      <c r="G16" s="3" t="s">
        <v>73</v>
      </c>
    </row>
    <row r="17" spans="1:7">
      <c r="A17" s="3" t="s">
        <v>75</v>
      </c>
      <c r="B17" s="3" t="s">
        <v>70</v>
      </c>
      <c r="C17" s="4">
        <v>0.27</v>
      </c>
      <c r="D17" s="4">
        <v>880</v>
      </c>
      <c r="E17" s="4">
        <v>500</v>
      </c>
      <c r="G17" s="3" t="s">
        <v>76</v>
      </c>
    </row>
    <row r="18" spans="1:7">
      <c r="A18" s="3" t="s">
        <v>39</v>
      </c>
      <c r="B18" s="3" t="s">
        <v>40</v>
      </c>
      <c r="C18" s="4">
        <f>ROUND(0.001/0.0085,3)</f>
        <v>0.11799999999999999</v>
      </c>
      <c r="D18" s="4">
        <v>1630</v>
      </c>
      <c r="E18" s="4">
        <v>608</v>
      </c>
      <c r="G18" s="3" t="s">
        <v>42</v>
      </c>
    </row>
    <row r="19" spans="1:7">
      <c r="A19" s="3" t="s">
        <v>28</v>
      </c>
      <c r="B19" s="3" t="s">
        <v>29</v>
      </c>
      <c r="C19" s="4">
        <f>ROUND(0.001/0.0007,2)</f>
        <v>1.43</v>
      </c>
      <c r="D19" s="4">
        <v>840</v>
      </c>
      <c r="E19" s="4">
        <v>2400</v>
      </c>
      <c r="G19" s="3" t="s">
        <v>30</v>
      </c>
    </row>
    <row r="20" spans="1:7">
      <c r="A20" s="3" t="s">
        <v>59</v>
      </c>
      <c r="B20" s="3" t="s">
        <v>60</v>
      </c>
      <c r="C20" s="4">
        <v>1.2</v>
      </c>
      <c r="D20" s="4">
        <v>1000</v>
      </c>
      <c r="E20" s="4">
        <v>2000</v>
      </c>
      <c r="G20" s="3" t="s">
        <v>61</v>
      </c>
    </row>
    <row r="21" spans="1:7">
      <c r="A21" s="3" t="s">
        <v>57</v>
      </c>
      <c r="B21" s="3" t="s">
        <v>58</v>
      </c>
      <c r="C21" s="4">
        <v>0.8</v>
      </c>
      <c r="D21" s="4">
        <v>1000</v>
      </c>
      <c r="E21" s="4">
        <v>1700</v>
      </c>
      <c r="G21" s="3" t="s">
        <v>61</v>
      </c>
    </row>
    <row r="22" spans="1:7">
      <c r="A22" s="3" t="s">
        <v>46</v>
      </c>
      <c r="B22" s="3" t="s">
        <v>64</v>
      </c>
      <c r="C22" s="4">
        <v>0.04</v>
      </c>
      <c r="D22" s="4">
        <v>1400</v>
      </c>
      <c r="E22" s="4">
        <v>56</v>
      </c>
      <c r="G22" s="3" t="s">
        <v>36</v>
      </c>
    </row>
    <row r="23" spans="1:7">
      <c r="A23" s="3" t="s">
        <v>83</v>
      </c>
      <c r="B23" s="3" t="s">
        <v>84</v>
      </c>
      <c r="C23" s="4">
        <v>0.04</v>
      </c>
      <c r="D23" s="4">
        <v>1400</v>
      </c>
      <c r="E23" s="4">
        <v>25</v>
      </c>
      <c r="G23" s="3" t="s">
        <v>36</v>
      </c>
    </row>
    <row r="24" spans="1:7">
      <c r="A24" s="3" t="s">
        <v>44</v>
      </c>
      <c r="B24" s="3" t="s">
        <v>43</v>
      </c>
      <c r="C24" s="4">
        <f>ROUND(0.14/3.87, 4)</f>
        <v>3.6200000000000003E-2</v>
      </c>
      <c r="D24" s="4">
        <v>800</v>
      </c>
      <c r="E24" s="4">
        <v>15</v>
      </c>
      <c r="G24" s="3" t="s">
        <v>36</v>
      </c>
    </row>
    <row r="25" spans="1:7">
      <c r="A25" s="3" t="s">
        <v>45</v>
      </c>
      <c r="B25" s="3" t="s">
        <v>43</v>
      </c>
      <c r="C25" s="4">
        <f>ROUND(0.14/3.34, 4)</f>
        <v>4.19E-2</v>
      </c>
      <c r="D25" s="4">
        <v>800</v>
      </c>
      <c r="E25" s="4">
        <v>10</v>
      </c>
      <c r="G25" s="3" t="s">
        <v>36</v>
      </c>
    </row>
    <row r="26" spans="1:7">
      <c r="A26" s="3" t="s">
        <v>47</v>
      </c>
      <c r="B26" s="3" t="s">
        <v>48</v>
      </c>
      <c r="C26" s="4">
        <f>ROUND(0.001/0.0098,3)</f>
        <v>0.10199999999999999</v>
      </c>
      <c r="D26" s="4">
        <v>1880</v>
      </c>
      <c r="E26" s="4">
        <v>650</v>
      </c>
      <c r="G26" s="3" t="s">
        <v>36</v>
      </c>
    </row>
    <row r="27" spans="1:7">
      <c r="A27" s="3" t="s">
        <v>49</v>
      </c>
      <c r="B27" s="3" t="s">
        <v>50</v>
      </c>
      <c r="C27" s="4">
        <f>ROUND(0.001/0.0087,3)</f>
        <v>0.115</v>
      </c>
      <c r="D27" s="4">
        <v>1880</v>
      </c>
      <c r="E27" s="4">
        <v>450</v>
      </c>
      <c r="G27" s="3" t="s">
        <v>36</v>
      </c>
    </row>
    <row r="28" spans="1:7">
      <c r="A28" s="3" t="s">
        <v>62</v>
      </c>
      <c r="B28" s="3" t="s">
        <v>63</v>
      </c>
      <c r="C28" s="4">
        <f>ROUND(0.013/0.2,4)</f>
        <v>6.5000000000000002E-2</v>
      </c>
      <c r="D28" s="4">
        <v>1300</v>
      </c>
      <c r="E28" s="4">
        <v>400</v>
      </c>
      <c r="G28" s="3" t="s">
        <v>65</v>
      </c>
    </row>
    <row r="29" spans="1:7">
      <c r="A29" s="3" t="s">
        <v>51</v>
      </c>
      <c r="B29" s="3" t="s">
        <v>52</v>
      </c>
      <c r="C29" s="4">
        <f>ROUND(0.001/0.0063,3)</f>
        <v>0.159</v>
      </c>
      <c r="D29" s="4">
        <v>1090</v>
      </c>
      <c r="E29" s="4">
        <v>800</v>
      </c>
      <c r="G29" s="3" t="s">
        <v>53</v>
      </c>
    </row>
    <row r="30" spans="1:7">
      <c r="A30" s="3" t="s">
        <v>54</v>
      </c>
      <c r="B30" s="3" t="s">
        <v>55</v>
      </c>
      <c r="C30" s="4">
        <v>0.16</v>
      </c>
      <c r="D30" s="4">
        <v>1630</v>
      </c>
      <c r="E30" s="4">
        <v>700</v>
      </c>
      <c r="G30" s="3" t="s">
        <v>56</v>
      </c>
    </row>
    <row r="31" spans="1:7">
      <c r="A31" s="3" t="s">
        <v>32</v>
      </c>
      <c r="B31" s="3" t="s">
        <v>34</v>
      </c>
      <c r="C31" s="4">
        <f>ROUND(0.001/0.026,4)</f>
        <v>3.85E-2</v>
      </c>
      <c r="D31" s="4">
        <v>1500</v>
      </c>
      <c r="E31" s="4">
        <v>15</v>
      </c>
      <c r="G31" s="3" t="s">
        <v>41</v>
      </c>
    </row>
    <row r="32" spans="1:7">
      <c r="A32" s="3" t="s">
        <v>31</v>
      </c>
      <c r="B32" s="3" t="s">
        <v>85</v>
      </c>
      <c r="C32" s="4">
        <f>ROUND(0.001/0.028,4)</f>
        <v>3.5700000000000003E-2</v>
      </c>
      <c r="D32" s="4">
        <v>1500</v>
      </c>
      <c r="E32" s="4">
        <v>25</v>
      </c>
      <c r="G32" s="3" t="s">
        <v>41</v>
      </c>
    </row>
    <row r="33" spans="1:7">
      <c r="A33" s="3" t="s">
        <v>33</v>
      </c>
      <c r="B33" s="3" t="s">
        <v>35</v>
      </c>
      <c r="C33" s="4">
        <f>ROUND(0.001/0.03,4)</f>
        <v>3.3300000000000003E-2</v>
      </c>
      <c r="D33" s="4">
        <v>1500</v>
      </c>
      <c r="E33" s="4">
        <v>35</v>
      </c>
      <c r="G33" s="3" t="s">
        <v>41</v>
      </c>
    </row>
    <row r="34" spans="1:7">
      <c r="A34" s="3" t="s">
        <v>37</v>
      </c>
      <c r="B34" s="3" t="s">
        <v>38</v>
      </c>
      <c r="C34" s="4">
        <v>2.9000000000000001E-2</v>
      </c>
      <c r="D34" s="4">
        <v>1500</v>
      </c>
      <c r="E34" s="4">
        <v>30</v>
      </c>
      <c r="G34" s="3" t="s">
        <v>36</v>
      </c>
    </row>
    <row r="35" spans="1:7">
      <c r="A35" s="3" t="s">
        <v>88</v>
      </c>
      <c r="B35" s="3" t="s">
        <v>89</v>
      </c>
      <c r="C35" s="4">
        <v>0.16200000000000001</v>
      </c>
      <c r="D35" s="4">
        <v>1470</v>
      </c>
      <c r="E35" s="4">
        <v>1121</v>
      </c>
      <c r="G35" s="3" t="s">
        <v>92</v>
      </c>
    </row>
    <row r="36" spans="1:7">
      <c r="A36" s="3" t="s">
        <v>90</v>
      </c>
      <c r="B36" s="3" t="s">
        <v>91</v>
      </c>
      <c r="C36" s="4">
        <v>6.0999999999999999E-2</v>
      </c>
      <c r="D36" s="4">
        <v>590</v>
      </c>
      <c r="E36" s="4">
        <v>368</v>
      </c>
      <c r="G36" s="3" t="s">
        <v>93</v>
      </c>
    </row>
  </sheetData>
  <sortState ref="A12:G34">
    <sortCondition ref="A12:A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4022D-90F8-43C3-A1C9-39A3A185D659}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Couches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Michaël Kummert</dc:creator>
  <cp:lastModifiedBy>Oriol Gavalda</cp:lastModifiedBy>
  <dcterms:created xsi:type="dcterms:W3CDTF">2024-02-07T02:23:55Z</dcterms:created>
  <dcterms:modified xsi:type="dcterms:W3CDTF">2024-07-17T15:55:00Z</dcterms:modified>
</cp:coreProperties>
</file>