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3.5.1. Abwassermanagement" sheetId="1" r:id="rId1"/>
    <sheet name="Daten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J7" i="1" l="1"/>
  <c r="M7" i="1" s="1" a="1"/>
  <c r="M7" i="1" s="1"/>
  <c r="N7" i="1"/>
  <c r="O7" i="1" s="1"/>
  <c r="P7" i="1" s="1" a="1"/>
  <c r="P7" i="1" s="1"/>
  <c r="H7" i="1"/>
  <c r="I7" i="1" s="1"/>
  <c r="L5" i="1" l="1"/>
  <c r="L6" i="1"/>
  <c r="L7" i="1"/>
  <c r="L4" i="1"/>
  <c r="K5" i="1"/>
  <c r="K6" i="1"/>
  <c r="K7" i="1"/>
  <c r="K4" i="1"/>
  <c r="H4" i="1"/>
  <c r="I4" i="1" s="1"/>
  <c r="N6" i="1" l="1"/>
  <c r="H6" i="1"/>
  <c r="I6" i="1" s="1"/>
  <c r="J6" i="1" l="1"/>
  <c r="M6" i="1" s="1" a="1"/>
  <c r="M6" i="1" s="1"/>
  <c r="O6" i="1"/>
  <c r="P6" i="1" s="1" a="1"/>
  <c r="P6" i="1" s="1"/>
  <c r="N5" i="1"/>
  <c r="N4" i="1"/>
  <c r="H5" i="1"/>
  <c r="I5" i="1" s="1"/>
  <c r="P4" i="1" a="1"/>
  <c r="P4" i="1" l="1"/>
  <c r="J4" i="1"/>
  <c r="M4" i="1" s="1" a="1"/>
  <c r="M4" i="1" s="1"/>
  <c r="O5" i="1"/>
  <c r="P5" i="1" s="1" a="1"/>
  <c r="P5" i="1" s="1"/>
  <c r="J5" i="1"/>
  <c r="M5" i="1" s="1" a="1"/>
  <c r="M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<sst xmlns="http://schemas.openxmlformats.org/spreadsheetml/2006/main" count="51" uniqueCount="33">
  <si>
    <t>Bitte nur die weißen Felder ausfüllen!</t>
  </si>
  <si>
    <t>CSB-Zulauffracht kg/a</t>
  </si>
  <si>
    <t>CSB Zulauffracht kg/d</t>
  </si>
  <si>
    <t>EW120 kg/d/0,12 kg/Ed</t>
  </si>
  <si>
    <t>CSB kWhel /EW120</t>
  </si>
  <si>
    <t>Einkauf Strom
kWh el/a</t>
  </si>
  <si>
    <t>Gesamtverbrauch Strom kWh el/a</t>
  </si>
  <si>
    <t>Stromerzeugung aus PV-Strom kWh el/a</t>
  </si>
  <si>
    <t>Einwohnergleichwert</t>
  </si>
  <si>
    <t>3.5.1. ENERGIEEFFIZIENTES ABWASSERMANAGEMENT</t>
  </si>
  <si>
    <t>Betriebsjahr</t>
  </si>
  <si>
    <t>Eigenstromerzeugung 
kWh el/a</t>
  </si>
  <si>
    <t>Art der Anlage/Schlammstabilisierung</t>
  </si>
  <si>
    <t>aerobe Stabilisierung</t>
  </si>
  <si>
    <t>Anlagenart</t>
  </si>
  <si>
    <t>Faulungsanlagen</t>
  </si>
  <si>
    <t>≤ 500 EW</t>
  </si>
  <si>
    <t>&gt; 500 EW</t>
  </si>
  <si>
    <t>&gt; 5.000 EW</t>
  </si>
  <si>
    <t>&gt; 50.000EW</t>
  </si>
  <si>
    <t>≤ 50.000 EW</t>
  </si>
  <si>
    <t>&gt; 50.000 EW</t>
  </si>
  <si>
    <t>Zielwert</t>
  </si>
  <si>
    <r>
      <t>[kWh/EW-CSB</t>
    </r>
    <r>
      <rPr>
        <sz val="8"/>
        <color theme="1"/>
        <rFont val="Calibri"/>
        <family val="2"/>
        <scheme val="minor"/>
      </rPr>
      <t>120</t>
    </r>
    <r>
      <rPr>
        <sz val="9"/>
        <color theme="1"/>
        <rFont val="Calibri"/>
        <family val="2"/>
        <scheme val="minor"/>
      </rPr>
      <t>/a]</t>
    </r>
  </si>
  <si>
    <t>Grenzwert</t>
  </si>
  <si>
    <t>entspricht 75%-Median-Wert lt. Tabelle</t>
  </si>
  <si>
    <t>Faulungsanlage</t>
  </si>
  <si>
    <t>größer als</t>
  </si>
  <si>
    <t>Zielwert [kWh/EW-CSB120/a]</t>
  </si>
  <si>
    <t>Grenzwert [kWh/EW-CSB120/a]</t>
  </si>
  <si>
    <t>Zielerreichung-
CSB kWhel /EW120%</t>
  </si>
  <si>
    <t>Zielerreichung Eigenproduktion Strom</t>
  </si>
  <si>
    <t>Eigenproduktion 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</si>
</sst>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wrapText="1"/>
    </xf>
    <xf numFmtId="49" fontId="4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3" xfId="0" applyFill="1" applyBorder="1"/>
    <xf numFmtId="165" fontId="0" fillId="0" borderId="3" xfId="1" applyNumberFormat="1" applyFont="1" applyBorder="1"/>
    <xf numFmtId="165" fontId="0" fillId="3" borderId="4" xfId="1" applyNumberFormat="1" applyFont="1" applyFill="1" applyBorder="1"/>
    <xf numFmtId="166" fontId="0" fillId="4" borderId="4" xfId="1" applyNumberFormat="1" applyFont="1" applyFill="1" applyBorder="1"/>
    <xf numFmtId="165" fontId="0" fillId="5" borderId="3" xfId="1" applyNumberFormat="1" applyFont="1" applyFill="1" applyBorder="1"/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9" fontId="0" fillId="4" borderId="5" xfId="2" applyFont="1" applyFill="1" applyBorder="1"/>
    <xf numFmtId="49" fontId="4" fillId="6" borderId="2" xfId="0" applyNumberFormat="1" applyFont="1" applyFill="1" applyBorder="1" applyAlignment="1">
      <alignment horizontal="center" wrapText="1"/>
    </xf>
    <xf numFmtId="165" fontId="0" fillId="6" borderId="5" xfId="1" applyNumberFormat="1" applyFont="1" applyFill="1" applyBorder="1"/>
    <xf numFmtId="165" fontId="0" fillId="3" borderId="3" xfId="1" applyNumberFormat="1" applyFont="1" applyFill="1" applyBorder="1"/>
    <xf numFmtId="9" fontId="0" fillId="3" borderId="3" xfId="2" applyFont="1" applyFill="1" applyBorder="1"/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M12" sqref="M12"/>
    </sheetView>
  </sheetViews>
  <sheetFormatPr baseColWidth="10" defaultRowHeight="15" x14ac:dyDescent="0.25"/>
  <cols>
    <col min="2" max="2" width="17" customWidth="1"/>
    <col min="3" max="3" width="28.7109375" customWidth="1"/>
    <col min="4" max="16" width="16" customWidth="1"/>
    <col min="17" max="18" width="16.7109375" customWidth="1"/>
    <col min="19" max="19" width="16.85546875" customWidth="1"/>
    <col min="20" max="21" width="19.140625" customWidth="1"/>
    <col min="22" max="22" width="18" customWidth="1"/>
  </cols>
  <sheetData>
    <row r="1" spans="1:16" ht="23.25" x14ac:dyDescent="0.35">
      <c r="A1" s="1" t="s">
        <v>9</v>
      </c>
    </row>
    <row r="2" spans="1:16" ht="15.75" thickBot="1" x14ac:dyDescent="0.3">
      <c r="A2" s="2" t="s">
        <v>0</v>
      </c>
    </row>
    <row r="3" spans="1:16" s="7" customFormat="1" ht="37.5" thickBot="1" x14ac:dyDescent="0.3">
      <c r="A3" s="3" t="s">
        <v>10</v>
      </c>
      <c r="B3" s="4" t="s">
        <v>8</v>
      </c>
      <c r="C3" s="4" t="s">
        <v>12</v>
      </c>
      <c r="D3" s="4" t="s">
        <v>1</v>
      </c>
      <c r="E3" s="4" t="s">
        <v>11</v>
      </c>
      <c r="F3" s="4" t="s">
        <v>7</v>
      </c>
      <c r="G3" s="4" t="s">
        <v>5</v>
      </c>
      <c r="H3" s="5" t="s">
        <v>2</v>
      </c>
      <c r="I3" s="5" t="s">
        <v>3</v>
      </c>
      <c r="J3" s="6" t="s">
        <v>4</v>
      </c>
      <c r="K3" s="26" t="s">
        <v>28</v>
      </c>
      <c r="L3" s="26" t="s">
        <v>29</v>
      </c>
      <c r="M3" s="6" t="s">
        <v>30</v>
      </c>
      <c r="N3" s="5" t="s">
        <v>6</v>
      </c>
      <c r="O3" s="5" t="s">
        <v>32</v>
      </c>
      <c r="P3" s="6" t="s">
        <v>31</v>
      </c>
    </row>
    <row r="4" spans="1:16" x14ac:dyDescent="0.25">
      <c r="A4" s="8">
        <v>2017</v>
      </c>
      <c r="B4" s="9"/>
      <c r="C4" s="9"/>
      <c r="D4" s="9"/>
      <c r="E4" s="12"/>
      <c r="F4" s="12"/>
      <c r="G4" s="12"/>
      <c r="H4" s="10">
        <f>D4/365</f>
        <v>0</v>
      </c>
      <c r="I4" s="10">
        <f>H4/0.12</f>
        <v>0</v>
      </c>
      <c r="J4" s="11" t="e">
        <f>N4/I4</f>
        <v>#DIV/0!</v>
      </c>
      <c r="K4" s="27">
        <f>IF(C4="aerobe Stabilisierung",VLOOKUP(B4,Daten!$J$2:$L$5,2,1),VLOOKUP(B4,Daten!$J$8:$L$9,2,1))</f>
        <v>30</v>
      </c>
      <c r="L4" s="27">
        <f>IF(C4="aerobe Stabilisierung",VLOOKUP(B4,Daten!$J$2:$L$5,3,1),VLOOKUP(B4,Daten!$J$8:$L$9,3,1))</f>
        <v>40</v>
      </c>
      <c r="M4" s="25" t="e" cm="1">
        <f t="array" ref="M4">_xlfn.IFS(J4&gt;=L4,0,J4&lt;=K4,100,AND(J4&lt;L4,J4&gt;K4),(L4-J4)/(L4-K4))</f>
        <v>#DIV/0!</v>
      </c>
      <c r="N4" s="28">
        <f>E4+G4</f>
        <v>0</v>
      </c>
      <c r="O4" s="29" t="e">
        <f>(E4+F4)/N4</f>
        <v>#DIV/0!</v>
      </c>
      <c r="P4" s="25" t="e" cm="1">
        <f t="array" aca="1" ref="P4" ca="1">_xlfn.IFS(O4&lt;=0.5,0,O4&gt;=1,1,AND(O4&gt;50,O4&lt;1),2*O4-1)</f>
        <v>#NAME?</v>
      </c>
    </row>
    <row r="5" spans="1:16" x14ac:dyDescent="0.25">
      <c r="A5" s="8">
        <v>2018</v>
      </c>
      <c r="B5" s="9"/>
      <c r="C5" s="9"/>
      <c r="D5" s="9"/>
      <c r="E5" s="12"/>
      <c r="F5" s="12"/>
      <c r="G5" s="12"/>
      <c r="H5" s="10">
        <f>D5/365</f>
        <v>0</v>
      </c>
      <c r="I5" s="10">
        <f t="shared" ref="I5" si="0">H5/0.12</f>
        <v>0</v>
      </c>
      <c r="J5" s="11" t="e">
        <f>N5/I5</f>
        <v>#DIV/0!</v>
      </c>
      <c r="K5" s="27">
        <f>IF(C5="aerobe Stabilisierung",VLOOKUP(B5,Daten!$J$2:$L$5,2,1),VLOOKUP(B5,Daten!$J$8:$L$9,2,1))</f>
        <v>30</v>
      </c>
      <c r="L5" s="27">
        <f>IF(C5="aerobe Stabilisierung",VLOOKUP(B5,Daten!$J$2:$L$5,3,1),VLOOKUP(B5,Daten!$J$8:$L$9,3,1))</f>
        <v>40</v>
      </c>
      <c r="M5" s="25" t="e" cm="1">
        <f t="array" ref="M5">_xlfn.IFS(J5&gt;=L5,0,J5&lt;=K5,100,AND(J5&lt;L5,J5&gt;K5),(L5-J5)/(L5-K5))</f>
        <v>#DIV/0!</v>
      </c>
      <c r="N5" s="28">
        <f>E5+G5+F5</f>
        <v>0</v>
      </c>
      <c r="O5" s="29" t="e">
        <f>(E5+F5)/N5</f>
        <v>#DIV/0!</v>
      </c>
      <c r="P5" s="25" t="e" cm="1">
        <f t="array" ref="P5">_xlfn.IFS(O5&lt;=0.5,0,O5&gt;=1,1,AND(O5&gt;50,O5&lt;1),2*O5-1)</f>
        <v>#DIV/0!</v>
      </c>
    </row>
    <row r="6" spans="1:16" x14ac:dyDescent="0.25">
      <c r="A6" s="8">
        <v>2019</v>
      </c>
      <c r="B6" s="9"/>
      <c r="C6" s="9"/>
      <c r="D6" s="9"/>
      <c r="E6" s="12"/>
      <c r="F6" s="12"/>
      <c r="G6" s="12"/>
      <c r="H6" s="10">
        <f>D6/365</f>
        <v>0</v>
      </c>
      <c r="I6" s="10">
        <f t="shared" ref="I6" si="1">H6/0.12</f>
        <v>0</v>
      </c>
      <c r="J6" s="11" t="e">
        <f>N6/I6</f>
        <v>#DIV/0!</v>
      </c>
      <c r="K6" s="27">
        <f>IF(C6="aerobe Stabilisierung",VLOOKUP(B6,Daten!$J$2:$L$5,2,1),VLOOKUP(B6,Daten!$J$8:$L$9,2,1))</f>
        <v>30</v>
      </c>
      <c r="L6" s="27">
        <f>IF(C6="aerobe Stabilisierung",VLOOKUP(B6,Daten!$J$2:$L$5,3,1),VLOOKUP(B6,Daten!$J$8:$L$9,3,1))</f>
        <v>40</v>
      </c>
      <c r="M6" s="25" t="e" cm="1">
        <f t="array" ref="M6">_xlfn.IFS(J6&gt;=L6,0,J6&lt;=K6,100,AND(J6&lt;L6,J6&gt;K6),(L6-J6)/(L6-K6))</f>
        <v>#DIV/0!</v>
      </c>
      <c r="N6" s="28">
        <f>E6+G6+F6</f>
        <v>0</v>
      </c>
      <c r="O6" s="29" t="e">
        <f>(E6+F6)/N6</f>
        <v>#DIV/0!</v>
      </c>
      <c r="P6" s="25" t="e" cm="1">
        <f t="array" ref="P6">_xlfn.IFS(O6&lt;=0.5,0,O6&gt;=1,1,AND(O6&gt;50,O6&lt;1),2*O6-1)</f>
        <v>#DIV/0!</v>
      </c>
    </row>
    <row r="7" spans="1:16" x14ac:dyDescent="0.25">
      <c r="A7" s="8">
        <v>2020</v>
      </c>
      <c r="B7" s="9"/>
      <c r="C7" s="9"/>
      <c r="D7" s="9"/>
      <c r="E7" s="12"/>
      <c r="F7" s="12"/>
      <c r="G7" s="12"/>
      <c r="H7" s="10">
        <f>D7/365</f>
        <v>0</v>
      </c>
      <c r="I7" s="10">
        <f t="shared" ref="I7" si="2">H7/0.12</f>
        <v>0</v>
      </c>
      <c r="J7" s="11" t="e">
        <f>N7/I7</f>
        <v>#DIV/0!</v>
      </c>
      <c r="K7" s="27">
        <f>IF(C7="aerobe Stabilisierung",VLOOKUP(B7,Daten!$J$2:$L$5,2,1),VLOOKUP(B7,Daten!$J$8:$L$9,2,1))</f>
        <v>30</v>
      </c>
      <c r="L7" s="27">
        <f>IF(C7="aerobe Stabilisierung",VLOOKUP(B7,Daten!$J$2:$L$5,3,1),VLOOKUP(B7,Daten!$J$8:$L$9,3,1))</f>
        <v>40</v>
      </c>
      <c r="M7" s="25" t="e" cm="1">
        <f t="array" ref="M7">_xlfn.IFS(J7&gt;=L7,0,J7&lt;=K7,100,AND(J7&lt;L7,J7&gt;K7),(L7-J7)/(L7-K7))</f>
        <v>#DIV/0!</v>
      </c>
      <c r="N7" s="28">
        <f>E7+G7+F7</f>
        <v>0</v>
      </c>
      <c r="O7" s="29" t="e">
        <f>(E7+F7)/N7</f>
        <v>#DIV/0!</v>
      </c>
      <c r="P7" s="25" t="e" cm="1">
        <f t="array" ref="P7">_xlfn.IFS(O7&lt;=0.5,0,O7&gt;=1,1,AND(O7&gt;50,O7&lt;1),2*O7-1)</f>
        <v>#DIV/0!</v>
      </c>
    </row>
    <row r="25" spans="1:10" ht="15.75" thickBot="1" x14ac:dyDescent="0.3"/>
    <row r="26" spans="1:10" ht="24.75" thickBot="1" x14ac:dyDescent="0.3">
      <c r="A26" s="13" t="s">
        <v>14</v>
      </c>
      <c r="B26" s="21" t="s">
        <v>13</v>
      </c>
      <c r="C26" s="14"/>
      <c r="D26" s="14"/>
      <c r="E26" s="18"/>
      <c r="F26" s="18"/>
      <c r="G26" s="18"/>
      <c r="H26" s="22"/>
      <c r="I26" s="21" t="s">
        <v>15</v>
      </c>
      <c r="J26" s="22"/>
    </row>
    <row r="27" spans="1:10" ht="15.75" thickBot="1" x14ac:dyDescent="0.3">
      <c r="A27" s="15"/>
      <c r="B27" s="16" t="s">
        <v>16</v>
      </c>
      <c r="C27" s="16" t="s">
        <v>17</v>
      </c>
      <c r="D27" s="16" t="s">
        <v>18</v>
      </c>
      <c r="E27" s="16"/>
      <c r="F27" s="16"/>
      <c r="G27" s="16"/>
      <c r="H27" s="16" t="s">
        <v>19</v>
      </c>
      <c r="I27" s="16" t="s">
        <v>20</v>
      </c>
      <c r="J27" s="16" t="s">
        <v>21</v>
      </c>
    </row>
    <row r="28" spans="1:10" x14ac:dyDescent="0.25">
      <c r="A28" s="17" t="s">
        <v>22</v>
      </c>
      <c r="B28" s="23">
        <v>50</v>
      </c>
      <c r="C28" s="23">
        <v>50</v>
      </c>
      <c r="D28" s="23">
        <v>40</v>
      </c>
      <c r="E28" s="23"/>
      <c r="F28" s="23"/>
      <c r="G28" s="23"/>
      <c r="H28" s="23">
        <v>30</v>
      </c>
      <c r="I28" s="23">
        <v>30</v>
      </c>
      <c r="J28" s="23">
        <v>20</v>
      </c>
    </row>
    <row r="29" spans="1:10" ht="24.75" thickBot="1" x14ac:dyDescent="0.3">
      <c r="A29" s="15" t="s">
        <v>23</v>
      </c>
      <c r="B29" s="24"/>
      <c r="C29" s="24"/>
      <c r="D29" s="24"/>
      <c r="E29" s="24"/>
      <c r="F29" s="24"/>
      <c r="G29" s="24"/>
      <c r="H29" s="24"/>
      <c r="I29" s="24"/>
      <c r="J29" s="24"/>
    </row>
    <row r="30" spans="1:10" x14ac:dyDescent="0.25">
      <c r="A30" s="17" t="s">
        <v>24</v>
      </c>
      <c r="B30" s="30">
        <v>105</v>
      </c>
      <c r="C30" s="30">
        <v>80</v>
      </c>
      <c r="D30" s="30">
        <v>50</v>
      </c>
      <c r="E30" s="23"/>
      <c r="F30" s="23"/>
      <c r="G30" s="23"/>
      <c r="H30" s="30">
        <v>40</v>
      </c>
      <c r="I30" s="30">
        <v>40</v>
      </c>
      <c r="J30" s="30">
        <v>35</v>
      </c>
    </row>
    <row r="31" spans="1:10" ht="24" x14ac:dyDescent="0.25">
      <c r="A31" s="17" t="s">
        <v>23</v>
      </c>
      <c r="B31" s="31"/>
      <c r="C31" s="31"/>
      <c r="D31" s="31"/>
      <c r="E31" s="19"/>
      <c r="F31" s="19"/>
      <c r="G31" s="19"/>
      <c r="H31" s="31"/>
      <c r="I31" s="31"/>
      <c r="J31" s="31"/>
    </row>
    <row r="32" spans="1:10" ht="48.75" thickBot="1" x14ac:dyDescent="0.3">
      <c r="A32" s="15" t="s">
        <v>25</v>
      </c>
      <c r="B32" s="32"/>
      <c r="C32" s="32"/>
      <c r="D32" s="32"/>
      <c r="E32" s="24"/>
      <c r="F32" s="24"/>
      <c r="G32" s="24"/>
      <c r="H32" s="32"/>
      <c r="I32" s="32"/>
      <c r="J32" s="32"/>
    </row>
  </sheetData>
  <protectedRanges>
    <protectedRange algorithmName="SHA-512" hashValue="g4iJu9PYMWoF2brRwzISu/j85KVtkqOEMZlgXELASiwU2YpIa9AOafGE1t29kZ/bPl9fzdjXVO809ph8g/EoOA==" saltValue="/0SlISApS25uMMt9pxpUHA==" spinCount="100000" sqref="H3:P7" name="Bereich1"/>
  </protectedRanges>
  <mergeCells count="6">
    <mergeCell ref="J30:J32"/>
    <mergeCell ref="B30:B32"/>
    <mergeCell ref="C30:C32"/>
    <mergeCell ref="D30:D32"/>
    <mergeCell ref="H30:H32"/>
    <mergeCell ref="I30:I32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Daten!$B$11:$B$12</xm:f>
          </x14:formula1>
          <xm:sqref>C4:C7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M1" sqref="M1"/>
    </sheetView>
  </sheetViews>
  <sheetFormatPr baseColWidth="10" defaultRowHeight="15" x14ac:dyDescent="0.25"/>
  <cols>
    <col min="2" max="2" width="15.42578125" customWidth="1"/>
  </cols>
  <sheetData>
    <row r="1" spans="2:12" ht="15.75" thickBot="1" x14ac:dyDescent="0.3">
      <c r="J1" t="s">
        <v>27</v>
      </c>
      <c r="K1" t="s">
        <v>13</v>
      </c>
    </row>
    <row r="2" spans="2:12" ht="15.75" thickBot="1" x14ac:dyDescent="0.3">
      <c r="B2" s="13" t="s">
        <v>14</v>
      </c>
      <c r="C2" s="33" t="s">
        <v>13</v>
      </c>
      <c r="D2" s="34"/>
      <c r="E2" s="34"/>
      <c r="F2" s="35"/>
      <c r="G2" s="33" t="s">
        <v>15</v>
      </c>
      <c r="H2" s="35"/>
      <c r="J2">
        <v>0</v>
      </c>
      <c r="K2">
        <v>50</v>
      </c>
      <c r="L2">
        <v>105</v>
      </c>
    </row>
    <row r="3" spans="2:12" ht="15.75" thickBot="1" x14ac:dyDescent="0.3">
      <c r="B3" s="15"/>
      <c r="C3" s="16" t="s">
        <v>16</v>
      </c>
      <c r="D3" s="16" t="s">
        <v>17</v>
      </c>
      <c r="E3" s="16" t="s">
        <v>18</v>
      </c>
      <c r="F3" s="16" t="s">
        <v>19</v>
      </c>
      <c r="G3" s="16" t="s">
        <v>20</v>
      </c>
      <c r="H3" s="16" t="s">
        <v>21</v>
      </c>
      <c r="J3">
        <v>501</v>
      </c>
      <c r="K3">
        <v>50</v>
      </c>
      <c r="L3">
        <v>80</v>
      </c>
    </row>
    <row r="4" spans="2:12" x14ac:dyDescent="0.25">
      <c r="B4" s="17" t="s">
        <v>22</v>
      </c>
      <c r="C4" s="30">
        <v>50</v>
      </c>
      <c r="D4" s="30">
        <v>50</v>
      </c>
      <c r="E4" s="30">
        <v>40</v>
      </c>
      <c r="F4" s="30">
        <v>30</v>
      </c>
      <c r="G4" s="30">
        <v>30</v>
      </c>
      <c r="H4" s="30">
        <v>20</v>
      </c>
      <c r="J4">
        <v>5001</v>
      </c>
      <c r="K4">
        <v>40</v>
      </c>
      <c r="L4">
        <v>50</v>
      </c>
    </row>
    <row r="5" spans="2:12" ht="24.75" thickBot="1" x14ac:dyDescent="0.3">
      <c r="B5" s="15" t="s">
        <v>23</v>
      </c>
      <c r="C5" s="32"/>
      <c r="D5" s="32"/>
      <c r="E5" s="32"/>
      <c r="F5" s="32"/>
      <c r="G5" s="32"/>
      <c r="H5" s="32"/>
      <c r="J5">
        <v>50001</v>
      </c>
      <c r="K5">
        <v>30</v>
      </c>
      <c r="L5">
        <v>40</v>
      </c>
    </row>
    <row r="6" spans="2:12" x14ac:dyDescent="0.25">
      <c r="B6" s="17" t="s">
        <v>24</v>
      </c>
      <c r="C6" s="30">
        <v>105</v>
      </c>
      <c r="D6" s="30">
        <v>80</v>
      </c>
      <c r="E6" s="30">
        <v>50</v>
      </c>
      <c r="F6" s="30">
        <v>40</v>
      </c>
      <c r="G6" s="30">
        <v>40</v>
      </c>
      <c r="H6" s="30">
        <v>35</v>
      </c>
    </row>
    <row r="7" spans="2:12" ht="24" x14ac:dyDescent="0.25">
      <c r="B7" s="17" t="s">
        <v>23</v>
      </c>
      <c r="C7" s="31"/>
      <c r="D7" s="31"/>
      <c r="E7" s="31"/>
      <c r="F7" s="31"/>
      <c r="G7" s="31"/>
      <c r="H7" s="31"/>
      <c r="K7" t="s">
        <v>15</v>
      </c>
    </row>
    <row r="8" spans="2:12" ht="36.75" thickBot="1" x14ac:dyDescent="0.3">
      <c r="B8" s="15" t="s">
        <v>25</v>
      </c>
      <c r="C8" s="32"/>
      <c r="D8" s="32"/>
      <c r="E8" s="32"/>
      <c r="F8" s="32"/>
      <c r="G8" s="32"/>
      <c r="H8" s="32"/>
      <c r="J8">
        <v>0</v>
      </c>
      <c r="K8">
        <v>30</v>
      </c>
      <c r="L8">
        <v>40</v>
      </c>
    </row>
    <row r="9" spans="2:12" x14ac:dyDescent="0.25">
      <c r="J9">
        <v>50001</v>
      </c>
      <c r="K9">
        <v>20</v>
      </c>
      <c r="L9">
        <v>35</v>
      </c>
    </row>
    <row r="11" spans="2:12" ht="36" x14ac:dyDescent="0.25">
      <c r="B11" s="20" t="s">
        <v>13</v>
      </c>
    </row>
    <row r="12" spans="2:12" ht="24" x14ac:dyDescent="0.25">
      <c r="B12" s="20" t="s">
        <v>26</v>
      </c>
    </row>
  </sheetData>
  <mergeCells count="14">
    <mergeCell ref="C2:F2"/>
    <mergeCell ref="G2:H2"/>
    <mergeCell ref="C4:C5"/>
    <mergeCell ref="D4:D5"/>
    <mergeCell ref="E4:E5"/>
    <mergeCell ref="F4:F5"/>
    <mergeCell ref="G4:G5"/>
    <mergeCell ref="H4:H5"/>
    <mergeCell ref="H6:H8"/>
    <mergeCell ref="C6:C8"/>
    <mergeCell ref="D6:D8"/>
    <mergeCell ref="E6:E8"/>
    <mergeCell ref="F6:F8"/>
    <mergeCell ref="G6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3.5.1. Abwassermanagement</vt:lpstr>
      <vt:lpstr>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Heide Rothwangl</dc:creator>
  <cp:lastModifiedBy>Monika Panek</cp:lastModifiedBy>
  <cp:lastPrinted>2018-06-26T09:56:50Z</cp:lastPrinted>
  <dcterms:created xsi:type="dcterms:W3CDTF">2017-06-12T09:20:01Z</dcterms:created>
  <dcterms:modified xsi:type="dcterms:W3CDTF">2021-01-12T11:21:50Z</dcterms:modified>
</cp:coreProperties>
</file>