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Ex1.xml" ContentType="application/vnd.ms-office.chartex+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drawings/drawing2.xml" ContentType="application/vnd.openxmlformats-officedocument.drawing+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drawings/drawing3.xml" ContentType="application/vnd.openxmlformats-officedocument.drawing+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4.xml" ContentType="application/vnd.openxmlformats-officedocument.drawing+xml"/>
  <Override PartName="/xl/tables/table1.xml" ContentType="application/vnd.openxmlformats-officedocument.spreadsheetml.table+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1.xml" ContentType="application/vnd.openxmlformats-officedocument.spreadsheetml.pivotTable+xml"/>
  <Override PartName="/xl/drawings/drawing5.xml" ContentType="application/vnd.openxmlformats-officedocument.drawing+xml"/>
  <Override PartName="/xl/tables/table2.xml" ContentType="application/vnd.openxmlformats-officedocument.spreadsheetml.table+xml"/>
  <Override PartName="/xl/tables/table3.xml" ContentType="application/vnd.openxmlformats-officedocument.spreadsheetml.table+xml"/>
  <Override PartName="/xl/slicers/slicer2.xml" ContentType="application/vnd.ms-excel.slicer+xml"/>
  <Override PartName="/xl/charts/chart12.xml" ContentType="application/vnd.openxmlformats-officedocument.drawingml.chart+xml"/>
  <Override PartName="/xl/charts/style13.xml" ContentType="application/vnd.ms-office.chartstyle+xml"/>
  <Override PartName="/xl/charts/colors13.xml" ContentType="application/vnd.ms-office.chartcolorstyle+xml"/>
  <Override PartName="/xl/charts/chart13.xml" ContentType="application/vnd.openxmlformats-officedocument.drawingml.chart+xml"/>
  <Override PartName="/xl/charts/style14.xml" ContentType="application/vnd.ms-office.chartstyle+xml"/>
  <Override PartName="/xl/charts/colors14.xml" ContentType="application/vnd.ms-office.chartcolorstyle+xml"/>
  <Override PartName="/xl/pivotTables/pivotTable2.xml" ContentType="application/vnd.openxmlformats-officedocument.spreadsheetml.pivotTable+xml"/>
  <Override PartName="/xl/drawings/drawing6.xml" ContentType="application/vnd.openxmlformats-officedocument.drawing+xml"/>
  <Override PartName="/xl/slicers/slicer3.xml" ContentType="application/vnd.ms-excel.slicer+xml"/>
  <Override PartName="/xl/pivotTables/pivotTable3.xml" ContentType="application/vnd.openxmlformats-officedocument.spreadsheetml.pivotTable+xml"/>
  <Override PartName="/xl/drawings/drawing7.xml" ContentType="application/vnd.openxmlformats-officedocument.drawing+xml"/>
  <Override PartName="/xl/tables/table4.xml" ContentType="application/vnd.openxmlformats-officedocument.spreadsheetml.table+xml"/>
  <Override PartName="/xl/slicers/slicer4.xml" ContentType="application/vnd.ms-excel.slicer+xml"/>
  <Override PartName="/xl/charts/chart14.xml" ContentType="application/vnd.openxmlformats-officedocument.drawingml.chart+xml"/>
  <Override PartName="/xl/charts/style15.xml" ContentType="application/vnd.ms-office.chartstyle+xml"/>
  <Override PartName="/xl/charts/colors15.xml" ContentType="application/vnd.ms-office.chartcolorstyle+xml"/>
  <Override PartName="/xl/charts/chartEx2.xml" ContentType="application/vnd.ms-office.chartex+xml"/>
  <Override PartName="/xl/charts/style16.xml" ContentType="application/vnd.ms-office.chartstyle+xml"/>
  <Override PartName="/xl/charts/colors16.xml" ContentType="application/vnd.ms-office.chartcolorstyle+xml"/>
  <Override PartName="/xl/drawings/drawing8.xml" ContentType="application/vnd.openxmlformats-officedocument.drawing+xml"/>
  <Override PartName="/xl/charts/chart15.xml" ContentType="application/vnd.openxmlformats-officedocument.drawingml.chart+xml"/>
  <Override PartName="/xl/charts/style17.xml" ContentType="application/vnd.ms-office.chartstyle+xml"/>
  <Override PartName="/xl/charts/colors17.xml" ContentType="application/vnd.ms-office.chartcolorstyle+xml"/>
  <Override PartName="/xl/pivotTables/pivotTable4.xml" ContentType="application/vnd.openxmlformats-officedocument.spreadsheetml.pivotTable+xml"/>
  <Override PartName="/xl/drawings/drawing9.xml" ContentType="application/vnd.openxmlformats-officedocument.drawing+xml"/>
  <Override PartName="/xl/charts/chart16.xml" ContentType="application/vnd.openxmlformats-officedocument.drawingml.chart+xml"/>
  <Override PartName="/xl/charts/style18.xml" ContentType="application/vnd.ms-office.chartstyle+xml"/>
  <Override PartName="/xl/charts/colors18.xml" ContentType="application/vnd.ms-office.chartcolorstyle+xml"/>
  <Override PartName="/xl/pivotTables/pivotTable5.xml" ContentType="application/vnd.openxmlformats-officedocument.spreadsheetml.pivotTable+xml"/>
  <Override PartName="/xl/drawings/drawing10.xml" ContentType="application/vnd.openxmlformats-officedocument.drawing+xml"/>
  <Override PartName="/xl/charts/chart17.xml" ContentType="application/vnd.openxmlformats-officedocument.drawingml.chart+xml"/>
  <Override PartName="/xl/charts/style19.xml" ContentType="application/vnd.ms-office.chartstyle+xml"/>
  <Override PartName="/xl/charts/colors1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166925"/>
  <mc:AlternateContent xmlns:mc="http://schemas.openxmlformats.org/markup-compatibility/2006">
    <mc:Choice Requires="x15">
      <x15ac:absPath xmlns:x15ac="http://schemas.microsoft.com/office/spreadsheetml/2010/11/ac" url="https://d.docs.live.net/30e7cc1075be02d5/Documents/Desktop/PROJECT 1/"/>
    </mc:Choice>
  </mc:AlternateContent>
  <xr:revisionPtr revIDLastSave="0" documentId="8_{406B2DEA-7B16-46C9-80DA-98C7943AE9C7}" xr6:coauthVersionLast="47" xr6:coauthVersionMax="47" xr10:uidLastSave="{00000000-0000-0000-0000-000000000000}"/>
  <bookViews>
    <workbookView xWindow="-110" yWindow="-110" windowWidth="19420" windowHeight="11020" xr2:uid="{36FE5DBC-5DE5-46CD-A2D4-D778AF8F8064}"/>
  </bookViews>
  <sheets>
    <sheet name="DASHBOARD" sheetId="4" r:id="rId1"/>
    <sheet name="DATA" sheetId="1" r:id="rId2"/>
    <sheet name="GENERAL PERFORMANCE RATING" sheetId="21" state="hidden" r:id="rId3"/>
    <sheet name="YEAR - 2024 C 4_x0009_" sheetId="20" state="hidden" r:id="rId4"/>
    <sheet name="YEAR 2024 C3" sheetId="19" state="hidden" r:id="rId5"/>
    <sheet name="YEAR  -  2022 C1" sheetId="11" state="hidden" r:id="rId6"/>
    <sheet name="Sheet2" sheetId="18" state="hidden" r:id="rId7"/>
    <sheet name="YEAR 2023 C2 &amp; C3" sheetId="17" state="hidden" r:id="rId8"/>
    <sheet name="Sheet16" sheetId="16" state="hidden" r:id="rId9"/>
    <sheet name="Sheet14" sheetId="14" state="hidden" r:id="rId10"/>
    <sheet name="Sheet15" sheetId="15" state="hidden" r:id="rId11"/>
  </sheets>
  <externalReferences>
    <externalReference r:id="rId12"/>
  </externalReferences>
  <definedNames>
    <definedName name="_xlchart.v2.0" hidden="1">'YEAR 2023 C2 &amp; C3'!$F$26:$F$29</definedName>
    <definedName name="_xlchart.v2.1" hidden="1">'YEAR 2023 C2 &amp; C3'!$G$25</definedName>
    <definedName name="_xlchart.v2.2" hidden="1">'YEAR 2023 C2 &amp; C3'!$G$26:$G$29</definedName>
    <definedName name="_xlchart.v2.3" hidden="1">'YEAR 2023 C2 &amp; C3'!$F$26:$F$29</definedName>
    <definedName name="_xlchart.v2.4" hidden="1">'YEAR 2023 C2 &amp; C3'!$G$25</definedName>
    <definedName name="_xlchart.v2.5" hidden="1">'YEAR 2023 C2 &amp; C3'!$G$26:$G$29</definedName>
    <definedName name="_xlchart.v2.6" hidden="1">'YEAR 2023 C2 &amp; C3'!$F$26:$F$29</definedName>
    <definedName name="_xlchart.v2.7" hidden="1">'YEAR 2023 C2 &amp; C3'!$G$25</definedName>
    <definedName name="_xlchart.v2.8" hidden="1">'YEAR 2023 C2 &amp; C3'!$G$26:$G$29</definedName>
    <definedName name="Slicer_Month">#N/A</definedName>
    <definedName name="Slicer_Month1">#N/A</definedName>
    <definedName name="Slicer_MONTHS">#N/A</definedName>
  </definedNames>
  <calcPr calcId="191029"/>
  <pivotCaches>
    <pivotCache cacheId="0" r:id="rId13"/>
    <pivotCache cacheId="1" r:id="rId14"/>
    <pivotCache cacheId="9" r:id="rId15"/>
  </pivotCaches>
  <extLst>
    <ext xmlns:x14="http://schemas.microsoft.com/office/spreadsheetml/2009/9/main" uri="{BBE1A952-AA13-448e-AADC-164F8A28A991}">
      <x14:slicerCaches>
        <x14:slicerCache r:id="rId16"/>
        <x14:slicerCache r:id="rId17"/>
        <x14:slicerCache r:id="rId1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32" i="21" l="1"/>
  <c r="E31" i="21"/>
  <c r="D31" i="21"/>
  <c r="D30" i="21"/>
  <c r="E30" i="21" s="1"/>
  <c r="E32" i="21" s="1"/>
  <c r="D28" i="21"/>
  <c r="D23" i="21"/>
  <c r="E23" i="21" s="1"/>
  <c r="E24" i="21" s="1"/>
  <c r="E22" i="21"/>
  <c r="D22" i="21"/>
  <c r="D15" i="21"/>
  <c r="E15" i="21" s="1"/>
  <c r="D14" i="21"/>
  <c r="D16" i="21" s="1"/>
  <c r="D7" i="21"/>
  <c r="E7" i="21" s="1"/>
  <c r="D6" i="21"/>
  <c r="E6" i="21" s="1"/>
  <c r="D4" i="21"/>
  <c r="D8" i="21" s="1"/>
  <c r="D10" i="20"/>
  <c r="F10" i="20" s="1"/>
  <c r="F9" i="20"/>
  <c r="G10" i="20" s="1"/>
  <c r="D9" i="20"/>
  <c r="D8" i="20"/>
  <c r="F8" i="20" s="1"/>
  <c r="D7" i="20"/>
  <c r="F7" i="20" s="1"/>
  <c r="G8" i="20" s="1"/>
  <c r="F6" i="20"/>
  <c r="D6" i="20"/>
  <c r="D5" i="20"/>
  <c r="F5" i="20" s="1"/>
  <c r="G6" i="20" s="1"/>
  <c r="D4" i="20"/>
  <c r="F4" i="20" s="1"/>
  <c r="F3" i="20"/>
  <c r="G4" i="20" s="1"/>
  <c r="D3" i="20"/>
  <c r="G13" i="19"/>
  <c r="G12" i="19"/>
  <c r="G11" i="19"/>
  <c r="C13" i="19"/>
  <c r="C12" i="19"/>
  <c r="C11" i="19"/>
  <c r="Q7" i="19"/>
  <c r="E7" i="19"/>
  <c r="D6" i="19"/>
  <c r="P6" i="19" s="1"/>
  <c r="R6" i="19" s="1"/>
  <c r="D5" i="19"/>
  <c r="P5" i="19" s="1"/>
  <c r="R5" i="19" s="1"/>
  <c r="D4" i="19"/>
  <c r="D7" i="19" s="1"/>
  <c r="P3" i="19"/>
  <c r="C57" i="17"/>
  <c r="C56" i="17"/>
  <c r="C55" i="17"/>
  <c r="C54" i="17"/>
  <c r="C49" i="17"/>
  <c r="C48" i="17"/>
  <c r="C47" i="17"/>
  <c r="C46" i="17"/>
  <c r="C32" i="17"/>
  <c r="C30" i="17"/>
  <c r="C29" i="17"/>
  <c r="C28" i="17"/>
  <c r="C27" i="17"/>
  <c r="C26" i="17"/>
  <c r="C12" i="17"/>
  <c r="N7" i="17"/>
  <c r="L7" i="17"/>
  <c r="K7" i="17"/>
  <c r="J7" i="17"/>
  <c r="G7" i="17"/>
  <c r="F7" i="17"/>
  <c r="E7" i="17"/>
  <c r="P6" i="17"/>
  <c r="R6" i="17" s="1"/>
  <c r="O6" i="17"/>
  <c r="M6" i="17"/>
  <c r="H6" i="17"/>
  <c r="O5" i="17"/>
  <c r="M5" i="17"/>
  <c r="I5" i="17"/>
  <c r="H5" i="17"/>
  <c r="D5" i="17"/>
  <c r="P5" i="17" s="1"/>
  <c r="R5" i="17" s="1"/>
  <c r="P4" i="17"/>
  <c r="R4" i="17" s="1"/>
  <c r="O4" i="17"/>
  <c r="M4" i="17"/>
  <c r="H4" i="17"/>
  <c r="P3" i="17"/>
  <c r="O3" i="17"/>
  <c r="M3" i="17"/>
  <c r="I3" i="17"/>
  <c r="H3" i="17"/>
  <c r="J9" i="14"/>
  <c r="H9" i="14"/>
  <c r="G9" i="14"/>
  <c r="F9" i="14"/>
  <c r="L8" i="14"/>
  <c r="N8" i="14" s="1"/>
  <c r="E8" i="14"/>
  <c r="I7" i="14"/>
  <c r="I9" i="14" s="1"/>
  <c r="E7" i="14"/>
  <c r="E6" i="14"/>
  <c r="D6" i="14"/>
  <c r="L5" i="14"/>
  <c r="N5" i="14" s="1"/>
  <c r="D5" i="14"/>
  <c r="D9" i="14" s="1"/>
  <c r="C33" i="11"/>
  <c r="C18" i="11"/>
  <c r="C17" i="11"/>
  <c r="C16" i="11"/>
  <c r="C12" i="11"/>
  <c r="C11" i="11"/>
  <c r="D35" i="21" l="1"/>
  <c r="E8" i="21"/>
  <c r="E14" i="21"/>
  <c r="E16" i="21" s="1"/>
  <c r="D24" i="21"/>
  <c r="G11" i="20"/>
  <c r="P7" i="19"/>
  <c r="P4" i="19"/>
  <c r="R4" i="19" s="1"/>
  <c r="R3" i="19"/>
  <c r="R7" i="19" s="1"/>
  <c r="O7" i="17"/>
  <c r="S4" i="17"/>
  <c r="U4" i="17" s="1"/>
  <c r="V4" i="17" s="1"/>
  <c r="S5" i="17"/>
  <c r="U5" i="17" s="1"/>
  <c r="V5" i="17" s="1"/>
  <c r="S6" i="17"/>
  <c r="U6" i="17" s="1"/>
  <c r="V6" i="17" s="1"/>
  <c r="H7" i="17"/>
  <c r="I7" i="17"/>
  <c r="P7" i="17"/>
  <c r="M7" i="17"/>
  <c r="D7" i="17"/>
  <c r="R3" i="17"/>
  <c r="S3" i="17"/>
  <c r="L6" i="14"/>
  <c r="N6" i="14" s="1"/>
  <c r="N9" i="14" s="1"/>
  <c r="L7" i="14"/>
  <c r="N7" i="14" s="1"/>
  <c r="E9" i="14"/>
  <c r="L9" i="14" s="1"/>
  <c r="J8" i="11"/>
  <c r="H8" i="11"/>
  <c r="G8" i="11"/>
  <c r="F8" i="11"/>
  <c r="L7" i="11"/>
  <c r="N7" i="11" s="1"/>
  <c r="E7" i="11"/>
  <c r="I6" i="11"/>
  <c r="I8" i="11" s="1"/>
  <c r="E6" i="11"/>
  <c r="L6" i="11" s="1"/>
  <c r="N6" i="11" s="1"/>
  <c r="E5" i="11"/>
  <c r="D5" i="11"/>
  <c r="D4" i="11"/>
  <c r="L4" i="11" s="1"/>
  <c r="N4" i="11" s="1"/>
  <c r="F75" i="1"/>
  <c r="G75" i="1" s="1"/>
  <c r="F74" i="1"/>
  <c r="G74" i="1" s="1"/>
  <c r="F67" i="1"/>
  <c r="G67" i="1" s="1"/>
  <c r="F66" i="1"/>
  <c r="F59" i="1"/>
  <c r="G59" i="1" s="1"/>
  <c r="F58" i="1"/>
  <c r="F60" i="1" s="1"/>
  <c r="F51" i="1"/>
  <c r="G51" i="1" s="1"/>
  <c r="F50" i="1"/>
  <c r="G50" i="1" s="1"/>
  <c r="H35" i="1"/>
  <c r="H38" i="1"/>
  <c r="H39" i="1"/>
  <c r="F39" i="1"/>
  <c r="F38" i="1"/>
  <c r="F37" i="1"/>
  <c r="H37" i="1" s="1"/>
  <c r="F36" i="1"/>
  <c r="H36" i="1" s="1"/>
  <c r="I37" i="1" s="1"/>
  <c r="F35" i="1"/>
  <c r="F34" i="1"/>
  <c r="H34" i="1" s="1"/>
  <c r="I35" i="1" s="1"/>
  <c r="F33" i="1"/>
  <c r="H33" i="1" s="1"/>
  <c r="F32" i="1"/>
  <c r="H32" i="1" s="1"/>
  <c r="I33" i="1" s="1"/>
  <c r="E35" i="21" l="1"/>
  <c r="I39" i="1"/>
  <c r="I40" i="1"/>
  <c r="G58" i="1"/>
  <c r="G60" i="1" s="1"/>
  <c r="G52" i="1"/>
  <c r="F68" i="1"/>
  <c r="S7" i="17"/>
  <c r="U3" i="17"/>
  <c r="V3" i="17" s="1"/>
  <c r="V7" i="17" s="1"/>
  <c r="D8" i="11"/>
  <c r="E8" i="11"/>
  <c r="L5" i="11"/>
  <c r="N5" i="11" s="1"/>
  <c r="N8" i="11" s="1"/>
  <c r="G76" i="1"/>
  <c r="G66" i="1"/>
  <c r="G68" i="1" s="1"/>
  <c r="F24" i="1"/>
  <c r="G27" i="1"/>
  <c r="L8" i="11" l="1"/>
  <c r="F72" i="1"/>
  <c r="F76" i="1" s="1"/>
  <c r="G79" i="1"/>
  <c r="F48" i="1"/>
  <c r="G17" i="1"/>
  <c r="H17" i="1"/>
  <c r="I17" i="1"/>
  <c r="L17" i="1"/>
  <c r="M17" i="1"/>
  <c r="N17" i="1"/>
  <c r="P17" i="1"/>
  <c r="S27" i="1"/>
  <c r="R23" i="1"/>
  <c r="T23" i="1" s="1"/>
  <c r="F52" i="1" l="1"/>
  <c r="F79" i="1" s="1"/>
  <c r="R14" i="1"/>
  <c r="T14" i="1" s="1"/>
  <c r="R16" i="1"/>
  <c r="T16" i="1" s="1"/>
  <c r="R13" i="1"/>
  <c r="H9" i="1"/>
  <c r="I9" i="1"/>
  <c r="J9" i="1"/>
  <c r="L9" i="1"/>
  <c r="K15" i="1"/>
  <c r="K13" i="1"/>
  <c r="K17" i="1" s="1"/>
  <c r="J16" i="1"/>
  <c r="J15" i="1"/>
  <c r="J14" i="1"/>
  <c r="J13" i="1"/>
  <c r="F15" i="1"/>
  <c r="K7" i="1"/>
  <c r="K9" i="1" s="1"/>
  <c r="G8" i="1"/>
  <c r="R8" i="1" s="1"/>
  <c r="T8" i="1" s="1"/>
  <c r="G7" i="1"/>
  <c r="G6" i="1"/>
  <c r="F6" i="1"/>
  <c r="R6" i="1" s="1"/>
  <c r="T6" i="1" s="1"/>
  <c r="F5" i="1"/>
  <c r="F9" i="1" s="1"/>
  <c r="F26" i="1"/>
  <c r="R26" i="1" s="1"/>
  <c r="T26" i="1" s="1"/>
  <c r="F25" i="1"/>
  <c r="R25" i="1" s="1"/>
  <c r="T25" i="1" s="1"/>
  <c r="Q15" i="1"/>
  <c r="O15" i="1"/>
  <c r="Q13" i="1"/>
  <c r="O13" i="1"/>
  <c r="Q14" i="1"/>
  <c r="O14" i="1"/>
  <c r="Q16" i="1"/>
  <c r="O16" i="1"/>
  <c r="J17" i="1" l="1"/>
  <c r="U15" i="1"/>
  <c r="W15" i="1" s="1"/>
  <c r="R5" i="1"/>
  <c r="T5" i="1" s="1"/>
  <c r="R15" i="1"/>
  <c r="T15" i="1" s="1"/>
  <c r="X15" i="1" s="1"/>
  <c r="F17" i="1"/>
  <c r="Q17" i="1"/>
  <c r="O17" i="1"/>
  <c r="R24" i="1"/>
  <c r="F27" i="1"/>
  <c r="T13" i="1"/>
  <c r="U13" i="1"/>
  <c r="U14" i="1"/>
  <c r="W14" i="1" s="1"/>
  <c r="X14" i="1" s="1"/>
  <c r="G9" i="1"/>
  <c r="U16" i="1"/>
  <c r="W16" i="1" s="1"/>
  <c r="X16" i="1" s="1"/>
  <c r="R7" i="1"/>
  <c r="T7" i="1" s="1"/>
  <c r="T9" i="1" s="1"/>
  <c r="R9" i="1"/>
  <c r="R17" i="1" l="1"/>
  <c r="W13" i="1"/>
  <c r="X13" i="1" s="1"/>
  <c r="X17" i="1" s="1"/>
  <c r="U17" i="1"/>
  <c r="T24" i="1"/>
  <c r="T27" i="1" s="1"/>
  <c r="R27" i="1"/>
</calcChain>
</file>

<file path=xl/sharedStrings.xml><?xml version="1.0" encoding="utf-8"?>
<sst xmlns="http://schemas.openxmlformats.org/spreadsheetml/2006/main" count="644" uniqueCount="65">
  <si>
    <t>POWERSTAR PERFORMANCE PER OUTLET</t>
  </si>
  <si>
    <t>APRIL</t>
  </si>
  <si>
    <t>MAY</t>
  </si>
  <si>
    <t>JUNE</t>
  </si>
  <si>
    <t>JULY</t>
  </si>
  <si>
    <t>TOTAL</t>
  </si>
  <si>
    <t>PRICE</t>
  </si>
  <si>
    <t>AMOUNT</t>
  </si>
  <si>
    <t xml:space="preserve">POWERSTAR </t>
  </si>
  <si>
    <t>KITENGELA</t>
  </si>
  <si>
    <t>POWERSTAR</t>
  </si>
  <si>
    <t>KIKUYU</t>
  </si>
  <si>
    <t>OUTLET</t>
  </si>
  <si>
    <t>BRANCH</t>
  </si>
  <si>
    <t xml:space="preserve">JULY </t>
  </si>
  <si>
    <t>AUGUST</t>
  </si>
  <si>
    <t>SEPTEMBER</t>
  </si>
  <si>
    <t>OCTOBER</t>
  </si>
  <si>
    <t>NOVEMBER</t>
  </si>
  <si>
    <t>DECEMBER</t>
  </si>
  <si>
    <t>BASE</t>
  </si>
  <si>
    <t>EXPRESS</t>
  </si>
  <si>
    <t>JAN</t>
  </si>
  <si>
    <t>FEB</t>
  </si>
  <si>
    <t>MARCH</t>
  </si>
  <si>
    <t>JAN&amp; FEB</t>
  </si>
  <si>
    <t>MAR-DEC</t>
  </si>
  <si>
    <t>GRAND</t>
  </si>
  <si>
    <t>GENERAL PERFORMANCE RATING</t>
  </si>
  <si>
    <t>YEAR - 2024 C 4</t>
  </si>
  <si>
    <t>SKU</t>
  </si>
  <si>
    <t>290mm</t>
  </si>
  <si>
    <t>YEAR - 2024 C 3</t>
  </si>
  <si>
    <t>YEAR - 2023 C2 &amp; C3</t>
  </si>
  <si>
    <t>YEAR  -  2022 C1</t>
  </si>
  <si>
    <t>340mm</t>
  </si>
  <si>
    <t>QTY(pcs)</t>
  </si>
  <si>
    <t>Row Labels</t>
  </si>
  <si>
    <t>Grand Total</t>
  </si>
  <si>
    <t>Sum of AMOUNT</t>
  </si>
  <si>
    <t>MONTH</t>
  </si>
  <si>
    <t>SALES</t>
  </si>
  <si>
    <t>June</t>
  </si>
  <si>
    <t>July</t>
  </si>
  <si>
    <t>August</t>
  </si>
  <si>
    <t>September</t>
  </si>
  <si>
    <t>October</t>
  </si>
  <si>
    <t>November</t>
  </si>
  <si>
    <t>December</t>
  </si>
  <si>
    <t>Column1</t>
  </si>
  <si>
    <t>Sum of BASE</t>
  </si>
  <si>
    <t>Sum of EXPRESS</t>
  </si>
  <si>
    <t>Sum of KITENGELA</t>
  </si>
  <si>
    <t>Sum of KIKUYU</t>
  </si>
  <si>
    <t>FEBRUARY</t>
  </si>
  <si>
    <t>JANUARY &amp; FEBRUARY</t>
  </si>
  <si>
    <t>Month</t>
  </si>
  <si>
    <t>JANUARY</t>
  </si>
  <si>
    <t>290 MM SALES</t>
  </si>
  <si>
    <t>340 MM SALES</t>
  </si>
  <si>
    <t>POWERSTAR KITENGELA</t>
  </si>
  <si>
    <t>POWERSTAR KIKUYU</t>
  </si>
  <si>
    <t>POWERSTAR EXPRESS</t>
  </si>
  <si>
    <t>POWERSTAR BASE</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</si>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</sst>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Ksh&quot;#,##0.00"/>
  </numFmts>
  <fonts count="7" x14ac:knownFonts="1">
    <font>
      <sz val="11"/>
      <color theme="1"/>
      <name val="Calibri"/>
      <family val="2"/>
      <scheme val="minor"/>
    </font>
    <font>
      <sz val="9"/>
      <color theme="1"/>
      <name val="Calibri"/>
      <family val="2"/>
      <scheme val="minor"/>
    </font>
    <font>
      <b/>
      <sz val="11"/>
      <color rgb="FFFF0000"/>
      <name val="Calibri"/>
      <family val="2"/>
      <scheme val="minor"/>
    </font>
    <font>
      <b/>
      <sz val="11"/>
      <color theme="1"/>
      <name val="Calibri"/>
      <family val="2"/>
      <scheme val="minor"/>
    </font>
    <font>
      <b/>
      <sz val="11"/>
      <color theme="0"/>
      <name val="Calibri"/>
      <family val="2"/>
      <scheme val="minor"/>
    </font>
    <font>
      <sz val="11"/>
      <color rgb="FFFF0000"/>
      <name val="Calibri"/>
      <family val="2"/>
      <scheme val="minor"/>
    </font>
    <font>
      <sz val="8"/>
      <name val="Calibri"/>
      <family val="2"/>
      <scheme val="minor"/>
    </font>
  </fonts>
  <fills count="7">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rgb="FF00B050"/>
        <bgColor indexed="64"/>
      </patternFill>
    </fill>
    <fill>
      <patternFill patternType="solid">
        <fgColor theme="9"/>
        <bgColor theme="9"/>
      </patternFill>
    </fill>
    <fill>
      <patternFill patternType="solid">
        <fgColor theme="9" tint="0.79998168889431442"/>
        <bgColor theme="9" tint="0.79998168889431442"/>
      </patternFill>
    </fill>
  </fills>
  <borders count="45">
    <border>
      <left/>
      <right/>
      <top/>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thin">
        <color indexed="64"/>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style="medium">
        <color indexed="64"/>
      </right>
      <top/>
      <bottom/>
      <diagonal/>
    </border>
    <border>
      <left style="thin">
        <color indexed="64"/>
      </left>
      <right/>
      <top/>
      <bottom/>
      <diagonal/>
    </border>
    <border>
      <left style="thin">
        <color indexed="64"/>
      </left>
      <right/>
      <top style="medium">
        <color indexed="64"/>
      </top>
      <bottom/>
      <diagonal/>
    </border>
    <border>
      <left style="thin">
        <color indexed="64"/>
      </left>
      <right/>
      <top/>
      <bottom style="thin">
        <color indexed="64"/>
      </bottom>
      <diagonal/>
    </border>
    <border>
      <left style="thin">
        <color theme="9" tint="0.39997558519241921"/>
      </left>
      <right/>
      <top style="thin">
        <color theme="9" tint="0.39997558519241921"/>
      </top>
      <bottom style="thin">
        <color theme="9" tint="0.39997558519241921"/>
      </bottom>
      <diagonal/>
    </border>
    <border>
      <left/>
      <right/>
      <top style="thin">
        <color theme="9" tint="0.39997558519241921"/>
      </top>
      <bottom style="thin">
        <color theme="9" tint="0.39997558519241921"/>
      </bottom>
      <diagonal/>
    </border>
    <border>
      <left/>
      <right style="thin">
        <color theme="9" tint="0.39997558519241921"/>
      </right>
      <top style="thin">
        <color theme="9" tint="0.39997558519241921"/>
      </top>
      <bottom style="thin">
        <color theme="9" tint="0.39997558519241921"/>
      </bottom>
      <diagonal/>
    </border>
    <border>
      <left style="thin">
        <color indexed="64"/>
      </left>
      <right style="thin">
        <color indexed="64"/>
      </right>
      <top style="thin">
        <color theme="9" tint="0.39997558519241921"/>
      </top>
      <bottom style="thin">
        <color indexed="64"/>
      </bottom>
      <diagonal/>
    </border>
    <border>
      <left style="thin">
        <color indexed="64"/>
      </left>
      <right style="thin">
        <color indexed="64"/>
      </right>
      <top style="thin">
        <color indexed="64"/>
      </top>
      <bottom style="thin">
        <color theme="9" tint="0.39997558519241921"/>
      </bottom>
      <diagonal/>
    </border>
    <border>
      <left/>
      <right style="thin">
        <color indexed="64"/>
      </right>
      <top style="medium">
        <color indexed="64"/>
      </top>
      <bottom style="medium">
        <color indexed="64"/>
      </bottom>
      <diagonal/>
    </border>
  </borders>
  <cellStyleXfs count="1">
    <xf numFmtId="0" fontId="0" fillId="0" borderId="0"/>
  </cellStyleXfs>
  <cellXfs count="106">
    <xf numFmtId="0" fontId="0" fillId="0" borderId="0" xfId="0"/>
    <xf numFmtId="0" fontId="0" fillId="0" borderId="1" xfId="0" applyBorder="1"/>
    <xf numFmtId="0" fontId="0" fillId="0" borderId="2" xfId="0" applyBorder="1"/>
    <xf numFmtId="0" fontId="1" fillId="0" borderId="2" xfId="0" applyFont="1" applyBorder="1"/>
    <xf numFmtId="0" fontId="0" fillId="3" borderId="7" xfId="0" applyFill="1" applyBorder="1"/>
    <xf numFmtId="0" fontId="0" fillId="3" borderId="2" xfId="0" applyFill="1" applyBorder="1"/>
    <xf numFmtId="164" fontId="0" fillId="0" borderId="0" xfId="0" applyNumberFormat="1"/>
    <xf numFmtId="164" fontId="0" fillId="0" borderId="2" xfId="0" applyNumberFormat="1" applyBorder="1"/>
    <xf numFmtId="0" fontId="0" fillId="0" borderId="13" xfId="0" applyBorder="1"/>
    <xf numFmtId="164" fontId="0" fillId="0" borderId="15" xfId="0" applyNumberFormat="1" applyBorder="1"/>
    <xf numFmtId="0" fontId="0" fillId="0" borderId="17" xfId="0" applyBorder="1"/>
    <xf numFmtId="0" fontId="0" fillId="0" borderId="6" xfId="0" applyBorder="1"/>
    <xf numFmtId="0" fontId="0" fillId="0" borderId="7" xfId="0" applyBorder="1"/>
    <xf numFmtId="164" fontId="0" fillId="0" borderId="19" xfId="0" applyNumberFormat="1" applyBorder="1"/>
    <xf numFmtId="0" fontId="0" fillId="3" borderId="12" xfId="0" applyFill="1" applyBorder="1"/>
    <xf numFmtId="0" fontId="0" fillId="0" borderId="21" xfId="0" applyBorder="1"/>
    <xf numFmtId="0" fontId="0" fillId="0" borderId="22" xfId="0" applyBorder="1"/>
    <xf numFmtId="0" fontId="0" fillId="0" borderId="5" xfId="0" applyBorder="1"/>
    <xf numFmtId="0" fontId="2" fillId="0" borderId="24" xfId="0" applyFont="1" applyBorder="1"/>
    <xf numFmtId="0" fontId="2" fillId="0" borderId="9" xfId="0" applyFont="1" applyBorder="1"/>
    <xf numFmtId="0" fontId="2" fillId="0" borderId="25" xfId="0" applyFont="1" applyBorder="1"/>
    <xf numFmtId="0" fontId="0" fillId="0" borderId="26" xfId="0" applyBorder="1"/>
    <xf numFmtId="0" fontId="0" fillId="0" borderId="3" xfId="0" applyBorder="1"/>
    <xf numFmtId="0" fontId="0" fillId="0" borderId="8" xfId="0" applyBorder="1"/>
    <xf numFmtId="0" fontId="2" fillId="2" borderId="24" xfId="0" applyFont="1" applyFill="1" applyBorder="1"/>
    <xf numFmtId="0" fontId="2" fillId="2" borderId="9" xfId="0" applyFont="1" applyFill="1" applyBorder="1"/>
    <xf numFmtId="0" fontId="2" fillId="2" borderId="10" xfId="0" applyFont="1" applyFill="1" applyBorder="1"/>
    <xf numFmtId="164" fontId="2" fillId="2" borderId="11" xfId="0" applyNumberFormat="1" applyFont="1" applyFill="1" applyBorder="1"/>
    <xf numFmtId="0" fontId="2" fillId="3" borderId="24" xfId="0" applyFont="1" applyFill="1" applyBorder="1"/>
    <xf numFmtId="0" fontId="0" fillId="3" borderId="1" xfId="0" applyFill="1" applyBorder="1"/>
    <xf numFmtId="0" fontId="0" fillId="3" borderId="6" xfId="0" applyFill="1" applyBorder="1"/>
    <xf numFmtId="164" fontId="2" fillId="2" borderId="25" xfId="0" applyNumberFormat="1" applyFont="1" applyFill="1" applyBorder="1"/>
    <xf numFmtId="0" fontId="0" fillId="3" borderId="4" xfId="0" applyFill="1" applyBorder="1"/>
    <xf numFmtId="0" fontId="2" fillId="2" borderId="20" xfId="0" applyFont="1" applyFill="1" applyBorder="1"/>
    <xf numFmtId="0" fontId="0" fillId="3" borderId="5" xfId="0" applyFill="1" applyBorder="1"/>
    <xf numFmtId="0" fontId="2" fillId="3" borderId="9" xfId="0" applyFont="1" applyFill="1" applyBorder="1"/>
    <xf numFmtId="0" fontId="2" fillId="3" borderId="25" xfId="0" applyFont="1" applyFill="1" applyBorder="1"/>
    <xf numFmtId="0" fontId="1" fillId="0" borderId="13" xfId="0" applyFont="1" applyBorder="1"/>
    <xf numFmtId="164" fontId="0" fillId="0" borderId="13" xfId="0" applyNumberFormat="1" applyBorder="1"/>
    <xf numFmtId="0" fontId="0" fillId="3" borderId="16" xfId="0" applyFill="1" applyBorder="1"/>
    <xf numFmtId="0" fontId="1" fillId="0" borderId="17" xfId="0" applyFont="1" applyBorder="1"/>
    <xf numFmtId="164" fontId="0" fillId="0" borderId="17" xfId="0" applyNumberFormat="1" applyBorder="1"/>
    <xf numFmtId="0" fontId="2" fillId="3" borderId="31" xfId="0" applyFont="1" applyFill="1" applyBorder="1" applyAlignment="1">
      <alignment wrapText="1"/>
    </xf>
    <xf numFmtId="0" fontId="2" fillId="3" borderId="32" xfId="0" applyFont="1" applyFill="1" applyBorder="1" applyAlignment="1">
      <alignment wrapText="1"/>
    </xf>
    <xf numFmtId="0" fontId="2" fillId="2" borderId="11" xfId="0" applyFont="1" applyFill="1" applyBorder="1" applyAlignment="1">
      <alignment wrapText="1"/>
    </xf>
    <xf numFmtId="164" fontId="2" fillId="0" borderId="25" xfId="0" applyNumberFormat="1" applyFont="1" applyBorder="1"/>
    <xf numFmtId="164" fontId="0" fillId="3" borderId="27" xfId="0" applyNumberFormat="1" applyFill="1" applyBorder="1"/>
    <xf numFmtId="164" fontId="0" fillId="3" borderId="28" xfId="0" applyNumberFormat="1" applyFill="1" applyBorder="1"/>
    <xf numFmtId="164" fontId="0" fillId="3" borderId="29" xfId="0" applyNumberFormat="1" applyFill="1" applyBorder="1"/>
    <xf numFmtId="164" fontId="0" fillId="3" borderId="14" xfId="0" applyNumberFormat="1" applyFill="1" applyBorder="1"/>
    <xf numFmtId="164" fontId="0" fillId="3" borderId="15" xfId="0" applyNumberFormat="1" applyFill="1" applyBorder="1"/>
    <xf numFmtId="164" fontId="0" fillId="3" borderId="18" xfId="0" applyNumberFormat="1" applyFill="1" applyBorder="1"/>
    <xf numFmtId="164" fontId="0" fillId="3" borderId="23" xfId="0" applyNumberFormat="1" applyFill="1" applyBorder="1"/>
    <xf numFmtId="164" fontId="0" fillId="3" borderId="19" xfId="0" applyNumberFormat="1" applyFill="1" applyBorder="1"/>
    <xf numFmtId="0" fontId="2" fillId="2" borderId="33" xfId="0" applyFont="1" applyFill="1" applyBorder="1"/>
    <xf numFmtId="0" fontId="0" fillId="0" borderId="34" xfId="0" applyBorder="1"/>
    <xf numFmtId="0" fontId="0" fillId="0" borderId="35" xfId="0" applyBorder="1"/>
    <xf numFmtId="0" fontId="2" fillId="3" borderId="0" xfId="0" applyFont="1" applyFill="1"/>
    <xf numFmtId="0" fontId="0" fillId="3" borderId="33" xfId="0" applyFill="1" applyBorder="1"/>
    <xf numFmtId="0" fontId="0" fillId="0" borderId="36" xfId="0" applyBorder="1"/>
    <xf numFmtId="0" fontId="0" fillId="0" borderId="37" xfId="0" applyBorder="1"/>
    <xf numFmtId="0" fontId="2" fillId="0" borderId="10" xfId="0" applyFont="1" applyBorder="1"/>
    <xf numFmtId="0" fontId="0" fillId="0" borderId="38" xfId="0" applyBorder="1"/>
    <xf numFmtId="0" fontId="2" fillId="2" borderId="16" xfId="0" applyFont="1" applyFill="1" applyBorder="1"/>
    <xf numFmtId="0" fontId="2" fillId="2" borderId="17" xfId="0" applyFont="1" applyFill="1" applyBorder="1"/>
    <xf numFmtId="164" fontId="2" fillId="2" borderId="17" xfId="0" applyNumberFormat="1" applyFont="1" applyFill="1" applyBorder="1"/>
    <xf numFmtId="164" fontId="2" fillId="2" borderId="18" xfId="0" applyNumberFormat="1" applyFont="1" applyFill="1" applyBorder="1"/>
    <xf numFmtId="0" fontId="0" fillId="0" borderId="20" xfId="0" applyBorder="1"/>
    <xf numFmtId="0" fontId="0" fillId="0" borderId="4" xfId="0" applyBorder="1"/>
    <xf numFmtId="164" fontId="0" fillId="0" borderId="5" xfId="0" applyNumberFormat="1" applyBorder="1"/>
    <xf numFmtId="164" fontId="0" fillId="0" borderId="23" xfId="0" applyNumberFormat="1" applyBorder="1"/>
    <xf numFmtId="0" fontId="3" fillId="0" borderId="24" xfId="0" applyFont="1" applyBorder="1"/>
    <xf numFmtId="0" fontId="3" fillId="0" borderId="9" xfId="0" applyFont="1" applyBorder="1"/>
    <xf numFmtId="0" fontId="3" fillId="0" borderId="25" xfId="0" applyFont="1" applyBorder="1"/>
    <xf numFmtId="0" fontId="0" fillId="0" borderId="33" xfId="0" applyBorder="1"/>
    <xf numFmtId="164" fontId="0" fillId="0" borderId="35" xfId="0" applyNumberFormat="1" applyBorder="1"/>
    <xf numFmtId="0" fontId="0" fillId="0" borderId="0" xfId="0" pivotButton="1"/>
    <xf numFmtId="0" fontId="0" fillId="0" borderId="0" xfId="0" applyAlignment="1">
      <alignment horizontal="left"/>
    </xf>
    <xf numFmtId="0" fontId="0" fillId="3" borderId="0" xfId="0" applyFill="1"/>
    <xf numFmtId="0" fontId="3" fillId="0" borderId="0" xfId="0" applyFont="1" applyAlignment="1">
      <alignment horizontal="center" vertical="center" wrapText="1"/>
    </xf>
    <xf numFmtId="0" fontId="0" fillId="0" borderId="0" xfId="0" applyAlignment="1">
      <alignment vertical="center" wrapText="1"/>
    </xf>
    <xf numFmtId="0" fontId="2" fillId="0" borderId="30" xfId="0" applyFont="1" applyBorder="1" applyAlignment="1">
      <alignment horizontal="center"/>
    </xf>
    <xf numFmtId="0" fontId="2" fillId="0" borderId="31" xfId="0" applyFont="1" applyBorder="1" applyAlignment="1">
      <alignment horizontal="center"/>
    </xf>
    <xf numFmtId="0" fontId="2" fillId="0" borderId="32" xfId="0" applyFont="1" applyBorder="1" applyAlignment="1">
      <alignment horizontal="center"/>
    </xf>
    <xf numFmtId="0" fontId="2" fillId="4" borderId="30" xfId="0" applyFont="1" applyFill="1" applyBorder="1" applyAlignment="1">
      <alignment horizontal="center"/>
    </xf>
    <xf numFmtId="0" fontId="2" fillId="4" borderId="31" xfId="0" applyFont="1" applyFill="1" applyBorder="1" applyAlignment="1">
      <alignment horizontal="center"/>
    </xf>
    <xf numFmtId="0" fontId="2" fillId="4" borderId="32" xfId="0" applyFont="1" applyFill="1" applyBorder="1" applyAlignment="1">
      <alignment horizontal="center"/>
    </xf>
    <xf numFmtId="0" fontId="4" fillId="5" borderId="40" xfId="0" applyFont="1" applyFill="1" applyBorder="1"/>
    <xf numFmtId="0" fontId="4" fillId="5" borderId="41" xfId="0" applyFont="1" applyFill="1" applyBorder="1"/>
    <xf numFmtId="0" fontId="0" fillId="6" borderId="39" xfId="0" applyFont="1" applyFill="1" applyBorder="1"/>
    <xf numFmtId="0" fontId="0" fillId="0" borderId="39" xfId="0" applyFont="1" applyBorder="1"/>
    <xf numFmtId="0" fontId="5" fillId="0" borderId="0" xfId="0" applyFont="1"/>
    <xf numFmtId="0" fontId="0" fillId="0" borderId="0" xfId="0" applyNumberFormat="1"/>
    <xf numFmtId="0" fontId="0" fillId="0" borderId="9" xfId="0" applyBorder="1"/>
    <xf numFmtId="164" fontId="0" fillId="3" borderId="25" xfId="0" applyNumberFormat="1" applyFill="1" applyBorder="1"/>
    <xf numFmtId="0" fontId="0" fillId="0" borderId="0" xfId="0" applyBorder="1"/>
    <xf numFmtId="0" fontId="4" fillId="3" borderId="39" xfId="0" applyFont="1" applyFill="1" applyBorder="1"/>
    <xf numFmtId="0" fontId="0" fillId="6" borderId="42" xfId="0" applyFont="1" applyFill="1" applyBorder="1"/>
    <xf numFmtId="0" fontId="0" fillId="6" borderId="13" xfId="0" applyFont="1" applyFill="1" applyBorder="1"/>
    <xf numFmtId="0" fontId="0" fillId="0" borderId="2" xfId="0" applyFont="1" applyBorder="1"/>
    <xf numFmtId="0" fontId="0" fillId="6" borderId="2" xfId="0" applyFont="1" applyFill="1" applyBorder="1"/>
    <xf numFmtId="0" fontId="0" fillId="0" borderId="43" xfId="0" applyFont="1" applyBorder="1"/>
    <xf numFmtId="3" fontId="0" fillId="6" borderId="13" xfId="0" applyNumberFormat="1" applyFont="1" applyFill="1" applyBorder="1"/>
    <xf numFmtId="0" fontId="3" fillId="0" borderId="30" xfId="0" applyFont="1" applyBorder="1" applyAlignment="1">
      <alignment horizontal="center"/>
    </xf>
    <xf numFmtId="0" fontId="3" fillId="0" borderId="44" xfId="0" applyFont="1" applyBorder="1" applyAlignment="1">
      <alignment horizontal="center"/>
    </xf>
    <xf numFmtId="3" fontId="0" fillId="0" borderId="0" xfId="0" applyNumberFormat="1"/>
  </cellXfs>
  <cellStyles count="1">
    <cellStyle name="Normal" xfId="0" builtinId="0"/>
  </cellStyles>
  <dxfs count="14">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microsoft.com/office/2007/relationships/slicerCache" Target="slicerCaches/slicerCache3.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microsoft.com/office/2007/relationships/slicerCache" Target="slicerCaches/slicerCache2.xml"/><Relationship Id="rId2" Type="http://schemas.openxmlformats.org/officeDocument/2006/relationships/worksheet" Target="worksheets/sheet2.xml"/><Relationship Id="rId16" Type="http://schemas.microsoft.com/office/2007/relationships/slicerCache" Target="slicerCaches/slicerCache1.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3.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2.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3.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4.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5.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6.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7.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2.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[POWERSTAR PERFORMANCE PER BRANCH.xlsx]Sheet14!PivotTable26</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POWESTAR</a:t>
            </a:r>
            <a:r>
              <a:rPr lang="en-US" b="1" baseline="0"/>
              <a:t> PERFORMANCE PER OUTLET - 2022 C1 SKU - 290MM</a:t>
            </a:r>
            <a:endParaRPr lang="en-US" b="1"/>
          </a:p>
        </c:rich>
      </c:tx>
      <c:layout>
        <c:manualLayout>
          <c:xMode val="edge"/>
          <c:yMode val="edge"/>
          <c:x val="0.21452430645862175"/>
          <c:y val="0.1193495561342466"/>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Sheet14!$B$12</c:f>
              <c:strCache>
                <c:ptCount val="1"/>
                <c:pt idx="0">
                  <c:v>Sum of KITENGELA</c:v>
                </c:pt>
              </c:strCache>
            </c:strRef>
          </c:tx>
          <c:spPr>
            <a:solidFill>
              <a:schemeClr val="accent1"/>
            </a:solidFill>
            <a:ln>
              <a:noFill/>
            </a:ln>
            <a:effectLst/>
          </c:spPr>
          <c:invertIfNegative val="0"/>
          <c:cat>
            <c:strRef>
              <c:f>Sheet14!$A$13:$A$20</c:f>
              <c:strCache>
                <c:ptCount val="7"/>
                <c:pt idx="0">
                  <c:v>June</c:v>
                </c:pt>
                <c:pt idx="1">
                  <c:v>July</c:v>
                </c:pt>
                <c:pt idx="2">
                  <c:v>August</c:v>
                </c:pt>
                <c:pt idx="3">
                  <c:v>September</c:v>
                </c:pt>
                <c:pt idx="4">
                  <c:v>October</c:v>
                </c:pt>
                <c:pt idx="5">
                  <c:v>November</c:v>
                </c:pt>
                <c:pt idx="6">
                  <c:v>December</c:v>
                </c:pt>
              </c:strCache>
            </c:strRef>
          </c:cat>
          <c:val>
            <c:numRef>
              <c:f>Sheet14!$B$13:$B$20</c:f>
              <c:numCache>
                <c:formatCode>General</c:formatCode>
                <c:ptCount val="7"/>
                <c:pt idx="0">
                  <c:v>0</c:v>
                </c:pt>
                <c:pt idx="1">
                  <c:v>840</c:v>
                </c:pt>
                <c:pt idx="2">
                  <c:v>0</c:v>
                </c:pt>
                <c:pt idx="3">
                  <c:v>180</c:v>
                </c:pt>
                <c:pt idx="4">
                  <c:v>0</c:v>
                </c:pt>
                <c:pt idx="5">
                  <c:v>480</c:v>
                </c:pt>
                <c:pt idx="6">
                  <c:v>0</c:v>
                </c:pt>
              </c:numCache>
            </c:numRef>
          </c:val>
          <c:extLst>
            <c:ext xmlns:c16="http://schemas.microsoft.com/office/drawing/2014/chart" uri="{C3380CC4-5D6E-409C-BE32-E72D297353CC}">
              <c16:uniqueId val="{00000000-3CE3-4E57-8FD0-26466D45898B}"/>
            </c:ext>
          </c:extLst>
        </c:ser>
        <c:ser>
          <c:idx val="1"/>
          <c:order val="1"/>
          <c:tx>
            <c:strRef>
              <c:f>Sheet14!$C$12</c:f>
              <c:strCache>
                <c:ptCount val="1"/>
                <c:pt idx="0">
                  <c:v>Sum of KIKUYU</c:v>
                </c:pt>
              </c:strCache>
            </c:strRef>
          </c:tx>
          <c:spPr>
            <a:solidFill>
              <a:schemeClr val="accent2"/>
            </a:solidFill>
            <a:ln>
              <a:noFill/>
            </a:ln>
            <a:effectLst/>
          </c:spPr>
          <c:invertIfNegative val="0"/>
          <c:cat>
            <c:strRef>
              <c:f>Sheet14!$A$13:$A$20</c:f>
              <c:strCache>
                <c:ptCount val="7"/>
                <c:pt idx="0">
                  <c:v>June</c:v>
                </c:pt>
                <c:pt idx="1">
                  <c:v>July</c:v>
                </c:pt>
                <c:pt idx="2">
                  <c:v>August</c:v>
                </c:pt>
                <c:pt idx="3">
                  <c:v>September</c:v>
                </c:pt>
                <c:pt idx="4">
                  <c:v>October</c:v>
                </c:pt>
                <c:pt idx="5">
                  <c:v>November</c:v>
                </c:pt>
                <c:pt idx="6">
                  <c:v>December</c:v>
                </c:pt>
              </c:strCache>
            </c:strRef>
          </c:cat>
          <c:val>
            <c:numRef>
              <c:f>Sheet14!$C$13:$C$20</c:f>
              <c:numCache>
                <c:formatCode>General</c:formatCode>
                <c:ptCount val="7"/>
                <c:pt idx="0">
                  <c:v>0</c:v>
                </c:pt>
                <c:pt idx="1">
                  <c:v>420</c:v>
                </c:pt>
                <c:pt idx="2">
                  <c:v>0</c:v>
                </c:pt>
                <c:pt idx="3">
                  <c:v>360</c:v>
                </c:pt>
                <c:pt idx="4">
                  <c:v>300</c:v>
                </c:pt>
                <c:pt idx="5">
                  <c:v>0</c:v>
                </c:pt>
                <c:pt idx="6">
                  <c:v>120</c:v>
                </c:pt>
              </c:numCache>
            </c:numRef>
          </c:val>
          <c:extLst>
            <c:ext xmlns:c16="http://schemas.microsoft.com/office/drawing/2014/chart" uri="{C3380CC4-5D6E-409C-BE32-E72D297353CC}">
              <c16:uniqueId val="{00000001-3CE3-4E57-8FD0-26466D45898B}"/>
            </c:ext>
          </c:extLst>
        </c:ser>
        <c:ser>
          <c:idx val="2"/>
          <c:order val="2"/>
          <c:tx>
            <c:strRef>
              <c:f>Sheet14!$D$12</c:f>
              <c:strCache>
                <c:ptCount val="1"/>
                <c:pt idx="0">
                  <c:v>Sum of EXPRESS</c:v>
                </c:pt>
              </c:strCache>
            </c:strRef>
          </c:tx>
          <c:spPr>
            <a:solidFill>
              <a:schemeClr val="accent6">
                <a:lumMod val="60000"/>
                <a:lumOff val="40000"/>
              </a:schemeClr>
            </a:solidFill>
            <a:ln>
              <a:noFill/>
            </a:ln>
            <a:effectLst/>
          </c:spPr>
          <c:invertIfNegative val="0"/>
          <c:cat>
            <c:strRef>
              <c:f>Sheet14!$A$13:$A$20</c:f>
              <c:strCache>
                <c:ptCount val="7"/>
                <c:pt idx="0">
                  <c:v>June</c:v>
                </c:pt>
                <c:pt idx="1">
                  <c:v>July</c:v>
                </c:pt>
                <c:pt idx="2">
                  <c:v>August</c:v>
                </c:pt>
                <c:pt idx="3">
                  <c:v>September</c:v>
                </c:pt>
                <c:pt idx="4">
                  <c:v>October</c:v>
                </c:pt>
                <c:pt idx="5">
                  <c:v>November</c:v>
                </c:pt>
                <c:pt idx="6">
                  <c:v>December</c:v>
                </c:pt>
              </c:strCache>
            </c:strRef>
          </c:cat>
          <c:val>
            <c:numRef>
              <c:f>Sheet14!$D$13:$D$20</c:f>
              <c:numCache>
                <c:formatCode>General</c:formatCode>
                <c:ptCount val="7"/>
                <c:pt idx="0">
                  <c:v>420</c:v>
                </c:pt>
                <c:pt idx="1">
                  <c:v>240</c:v>
                </c:pt>
                <c:pt idx="2">
                  <c:v>0</c:v>
                </c:pt>
                <c:pt idx="3">
                  <c:v>240</c:v>
                </c:pt>
                <c:pt idx="4">
                  <c:v>180</c:v>
                </c:pt>
                <c:pt idx="5">
                  <c:v>300</c:v>
                </c:pt>
                <c:pt idx="6">
                  <c:v>300</c:v>
                </c:pt>
              </c:numCache>
            </c:numRef>
          </c:val>
          <c:extLst>
            <c:ext xmlns:c16="http://schemas.microsoft.com/office/drawing/2014/chart" uri="{C3380CC4-5D6E-409C-BE32-E72D297353CC}">
              <c16:uniqueId val="{00000002-3CE3-4E57-8FD0-26466D45898B}"/>
            </c:ext>
          </c:extLst>
        </c:ser>
        <c:ser>
          <c:idx val="3"/>
          <c:order val="3"/>
          <c:tx>
            <c:strRef>
              <c:f>Sheet14!$E$12</c:f>
              <c:strCache>
                <c:ptCount val="1"/>
                <c:pt idx="0">
                  <c:v>Sum of BASE</c:v>
                </c:pt>
              </c:strCache>
            </c:strRef>
          </c:tx>
          <c:spPr>
            <a:solidFill>
              <a:schemeClr val="accent2">
                <a:lumMod val="75000"/>
              </a:schemeClr>
            </a:solidFill>
            <a:ln>
              <a:noFill/>
            </a:ln>
            <a:effectLst/>
          </c:spPr>
          <c:invertIfNegative val="0"/>
          <c:cat>
            <c:strRef>
              <c:f>Sheet14!$A$13:$A$20</c:f>
              <c:strCache>
                <c:ptCount val="7"/>
                <c:pt idx="0">
                  <c:v>June</c:v>
                </c:pt>
                <c:pt idx="1">
                  <c:v>July</c:v>
                </c:pt>
                <c:pt idx="2">
                  <c:v>August</c:v>
                </c:pt>
                <c:pt idx="3">
                  <c:v>September</c:v>
                </c:pt>
                <c:pt idx="4">
                  <c:v>October</c:v>
                </c:pt>
                <c:pt idx="5">
                  <c:v>November</c:v>
                </c:pt>
                <c:pt idx="6">
                  <c:v>December</c:v>
                </c:pt>
              </c:strCache>
            </c:strRef>
          </c:cat>
          <c:val>
            <c:numRef>
              <c:f>Sheet14!$E$13:$E$20</c:f>
              <c:numCache>
                <c:formatCode>General</c:formatCode>
                <c:ptCount val="7"/>
                <c:pt idx="0">
                  <c:v>360</c:v>
                </c:pt>
                <c:pt idx="1">
                  <c:v>0</c:v>
                </c:pt>
                <c:pt idx="2">
                  <c:v>12</c:v>
                </c:pt>
                <c:pt idx="3">
                  <c:v>0</c:v>
                </c:pt>
                <c:pt idx="4">
                  <c:v>180</c:v>
                </c:pt>
                <c:pt idx="5">
                  <c:v>300</c:v>
                </c:pt>
                <c:pt idx="6">
                  <c:v>120</c:v>
                </c:pt>
              </c:numCache>
            </c:numRef>
          </c:val>
          <c:extLst>
            <c:ext xmlns:c16="http://schemas.microsoft.com/office/drawing/2014/chart" uri="{C3380CC4-5D6E-409C-BE32-E72D297353CC}">
              <c16:uniqueId val="{00000003-3CE3-4E57-8FD0-26466D45898B}"/>
            </c:ext>
          </c:extLst>
        </c:ser>
        <c:dLbls>
          <c:showLegendKey val="0"/>
          <c:showVal val="0"/>
          <c:showCatName val="0"/>
          <c:showSerName val="0"/>
          <c:showPercent val="0"/>
          <c:showBubbleSize val="0"/>
        </c:dLbls>
        <c:gapWidth val="74"/>
        <c:overlap val="-3"/>
        <c:axId val="765940112"/>
        <c:axId val="765937592"/>
      </c:barChart>
      <c:catAx>
        <c:axId val="765940112"/>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Months</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5937592"/>
        <c:crosses val="autoZero"/>
        <c:auto val="1"/>
        <c:lblAlgn val="ctr"/>
        <c:lblOffset val="100"/>
        <c:noMultiLvlLbl val="0"/>
      </c:catAx>
      <c:valAx>
        <c:axId val="765937592"/>
        <c:scaling>
          <c:orientation val="minMax"/>
          <c:max val="840"/>
        </c:scaling>
        <c:delete val="0"/>
        <c:axPos val="l"/>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Sales</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59401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400"/>
              <a:t>OUTLET</a:t>
            </a:r>
            <a:r>
              <a:rPr lang="en-US" sz="1400" baseline="0"/>
              <a:t> PERFORMANCE BY AMOUNT 2024 C4</a:t>
            </a:r>
            <a:endParaRPr lang="en-US" sz="1400"/>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explosion val="13"/>
          <c:dPt>
            <c:idx val="0"/>
            <c:bubble3D val="0"/>
            <c:spPr>
              <a:solidFill>
                <a:schemeClr val="accent1"/>
              </a:solidFill>
              <a:ln>
                <a:noFill/>
              </a:ln>
              <a:effectLst>
                <a:outerShdw blurRad="254000" sx="102000" sy="102000" algn="ctr" rotWithShape="0">
                  <a:prstClr val="black">
                    <a:alpha val="20000"/>
                  </a:prstClr>
                </a:outerShdw>
              </a:effectLst>
              <a:sp3d/>
            </c:spPr>
          </c:dPt>
          <c:dPt>
            <c:idx val="1"/>
            <c:bubble3D val="0"/>
            <c:spPr>
              <a:solidFill>
                <a:schemeClr val="accent2"/>
              </a:solidFill>
              <a:ln>
                <a:noFill/>
              </a:ln>
              <a:effectLst>
                <a:outerShdw blurRad="254000" sx="102000" sy="102000" algn="ctr" rotWithShape="0">
                  <a:prstClr val="black">
                    <a:alpha val="20000"/>
                  </a:prstClr>
                </a:outerShdw>
              </a:effectLst>
              <a:sp3d/>
            </c:spPr>
          </c:dPt>
          <c:dPt>
            <c:idx val="2"/>
            <c:bubble3D val="0"/>
            <c:spPr>
              <a:solidFill>
                <a:schemeClr val="accent3"/>
              </a:solidFill>
              <a:ln>
                <a:noFill/>
              </a:ln>
              <a:effectLst>
                <a:outerShdw blurRad="254000" sx="102000" sy="102000" algn="ctr" rotWithShape="0">
                  <a:prstClr val="black">
                    <a:alpha val="20000"/>
                  </a:prstClr>
                </a:outerShdw>
              </a:effectLst>
              <a:sp3d/>
            </c:spPr>
          </c:dPt>
          <c:dPt>
            <c:idx val="3"/>
            <c:bubble3D val="0"/>
            <c:spPr>
              <a:solidFill>
                <a:schemeClr val="accent4"/>
              </a:solidFill>
              <a:ln>
                <a:noFill/>
              </a:ln>
              <a:effectLst>
                <a:outerShdw blurRad="254000" sx="102000" sy="102000" algn="ctr" rotWithShape="0">
                  <a:prstClr val="black">
                    <a:alpha val="20000"/>
                  </a:prstClr>
                </a:outerShdw>
              </a:effectLst>
              <a:sp3d/>
            </c:spPr>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'YEAR - 2024 C 4	'!$M$14:$M$17</c:f>
              <c:strCache>
                <c:ptCount val="4"/>
                <c:pt idx="0">
                  <c:v>BASE</c:v>
                </c:pt>
                <c:pt idx="1">
                  <c:v>EXPRESS</c:v>
                </c:pt>
                <c:pt idx="2">
                  <c:v>KITENGELA</c:v>
                </c:pt>
                <c:pt idx="3">
                  <c:v>KIKUYU</c:v>
                </c:pt>
              </c:strCache>
            </c:strRef>
          </c:cat>
          <c:val>
            <c:numRef>
              <c:f>'YEAR - 2024 C 4	'!$N$14:$N$17</c:f>
              <c:numCache>
                <c:formatCode>#,##0</c:formatCode>
                <c:ptCount val="4"/>
                <c:pt idx="0">
                  <c:v>64500</c:v>
                </c:pt>
                <c:pt idx="1">
                  <c:v>25800</c:v>
                </c:pt>
                <c:pt idx="2">
                  <c:v>80100</c:v>
                </c:pt>
                <c:pt idx="3">
                  <c:v>41400</c:v>
                </c:pt>
              </c:numCache>
            </c:numRef>
          </c:val>
          <c:extLst>
            <c:ext xmlns:c16="http://schemas.microsoft.com/office/drawing/2014/chart" uri="{C3380CC4-5D6E-409C-BE32-E72D297353CC}">
              <c16:uniqueId val="{00000000-2571-4469-BAE1-EE0905309A3A}"/>
            </c:ext>
          </c:extLst>
        </c:ser>
        <c:dLbls>
          <c:dLblPos val="ctr"/>
          <c:showLegendKey val="0"/>
          <c:showVal val="0"/>
          <c:showCatName val="0"/>
          <c:showSerName val="0"/>
          <c:showPercent val="1"/>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a:t>OUTLET</a:t>
            </a:r>
            <a:r>
              <a:rPr lang="en-US" sz="1400" b="1" baseline="0"/>
              <a:t> PERFORMANCE BY AMOUNT 2024 C3</a:t>
            </a:r>
            <a:endParaRPr lang="en-US" sz="14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'YEAR 2024 C3'!$G$9</c:f>
              <c:strCache>
                <c:ptCount val="1"/>
                <c:pt idx="0">
                  <c:v>SALES</c:v>
                </c:pt>
              </c:strCache>
            </c:strRef>
          </c:tx>
          <c:spPr>
            <a:gradFill>
              <a:gsLst>
                <a:gs pos="74000">
                  <a:schemeClr val="accent2">
                    <a:lumMod val="75000"/>
                  </a:schemeClr>
                </a:gs>
                <a:gs pos="16000">
                  <a:schemeClr val="accent1">
                    <a:lumMod val="75000"/>
                  </a:schemeClr>
                </a:gs>
              </a:gsLst>
              <a:lin ang="5400000" scaled="1"/>
            </a:gradFill>
            <a:ln>
              <a:noFill/>
            </a:ln>
            <a:effectLst/>
          </c:spPr>
          <c:invertIfNegative val="0"/>
          <c:cat>
            <c:multiLvlStrRef>
              <c:f>'YEAR 2024 C3'!$E$10:$F$17</c:f>
              <c:multiLvlStrCache>
                <c:ptCount val="8"/>
                <c:lvl>
                  <c:pt idx="0">
                    <c:v>BASE</c:v>
                  </c:pt>
                  <c:pt idx="1">
                    <c:v>EXPRESS</c:v>
                  </c:pt>
                  <c:pt idx="2">
                    <c:v>KITENGELA</c:v>
                  </c:pt>
                  <c:pt idx="3">
                    <c:v>KIKUYU</c:v>
                  </c:pt>
                  <c:pt idx="4">
                    <c:v>BASE</c:v>
                  </c:pt>
                  <c:pt idx="5">
                    <c:v>EXPRESS</c:v>
                  </c:pt>
                  <c:pt idx="6">
                    <c:v>KITENGELA</c:v>
                  </c:pt>
                  <c:pt idx="7">
                    <c:v>KIKUYU</c:v>
                  </c:pt>
                </c:lvl>
                <c:lvl>
                  <c:pt idx="0">
                    <c:v>JANUARY</c:v>
                  </c:pt>
                  <c:pt idx="4">
                    <c:v>FEBRUARY</c:v>
                  </c:pt>
                </c:lvl>
              </c:multiLvlStrCache>
            </c:multiLvlStrRef>
          </c:cat>
          <c:val>
            <c:numRef>
              <c:f>'YEAR 2024 C3'!$G$10:$G$17</c:f>
              <c:numCache>
                <c:formatCode>General</c:formatCode>
                <c:ptCount val="8"/>
                <c:pt idx="1">
                  <c:v>120</c:v>
                </c:pt>
                <c:pt idx="2">
                  <c:v>300</c:v>
                </c:pt>
                <c:pt idx="3">
                  <c:v>300</c:v>
                </c:pt>
                <c:pt idx="4">
                  <c:v>60</c:v>
                </c:pt>
                <c:pt idx="5">
                  <c:v>60</c:v>
                </c:pt>
                <c:pt idx="6">
                  <c:v>60</c:v>
                </c:pt>
                <c:pt idx="7">
                  <c:v>0</c:v>
                </c:pt>
              </c:numCache>
            </c:numRef>
          </c:val>
          <c:extLst>
            <c:ext xmlns:c16="http://schemas.microsoft.com/office/drawing/2014/chart" uri="{C3380CC4-5D6E-409C-BE32-E72D297353CC}">
              <c16:uniqueId val="{00000000-0148-4878-976F-7C2AFFBE938B}"/>
            </c:ext>
          </c:extLst>
        </c:ser>
        <c:dLbls>
          <c:showLegendKey val="0"/>
          <c:showVal val="0"/>
          <c:showCatName val="0"/>
          <c:showSerName val="0"/>
          <c:showPercent val="0"/>
          <c:showBubbleSize val="0"/>
        </c:dLbls>
        <c:gapWidth val="219"/>
        <c:overlap val="-27"/>
        <c:axId val="576039480"/>
        <c:axId val="576034800"/>
      </c:barChart>
      <c:catAx>
        <c:axId val="5760394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6034800"/>
        <c:crosses val="autoZero"/>
        <c:auto val="1"/>
        <c:lblAlgn val="ctr"/>
        <c:lblOffset val="100"/>
        <c:noMultiLvlLbl val="0"/>
      </c:catAx>
      <c:valAx>
        <c:axId val="57603480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603948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[POWERSTAR PERFORMANCE PER BRANCH.xlsx]Sheet14!PivotTable26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POWESTAR</a:t>
            </a:r>
            <a:r>
              <a:rPr lang="en-US" b="1" baseline="0"/>
              <a:t> PERFORMANCE PER OUTLET - 2022 C1</a:t>
            </a:r>
            <a:endParaRPr lang="en-US" b="1"/>
          </a:p>
        </c:rich>
      </c:tx>
      <c:layout>
        <c:manualLayout>
          <c:xMode val="edge"/>
          <c:yMode val="edge"/>
          <c:x val="0.21452430645862175"/>
          <c:y val="0.1193495561342466"/>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Sheet14!$B$12</c:f>
              <c:strCache>
                <c:ptCount val="1"/>
                <c:pt idx="0">
                  <c:v>Sum of KITENGELA</c:v>
                </c:pt>
              </c:strCache>
            </c:strRef>
          </c:tx>
          <c:spPr>
            <a:solidFill>
              <a:schemeClr val="accent1"/>
            </a:solidFill>
            <a:ln>
              <a:noFill/>
            </a:ln>
            <a:effectLst/>
          </c:spPr>
          <c:invertIfNegative val="0"/>
          <c:cat>
            <c:strRef>
              <c:f>Sheet14!$A$13:$A$20</c:f>
              <c:strCache>
                <c:ptCount val="7"/>
                <c:pt idx="0">
                  <c:v>June</c:v>
                </c:pt>
                <c:pt idx="1">
                  <c:v>July</c:v>
                </c:pt>
                <c:pt idx="2">
                  <c:v>August</c:v>
                </c:pt>
                <c:pt idx="3">
                  <c:v>September</c:v>
                </c:pt>
                <c:pt idx="4">
                  <c:v>October</c:v>
                </c:pt>
                <c:pt idx="5">
                  <c:v>November</c:v>
                </c:pt>
                <c:pt idx="6">
                  <c:v>December</c:v>
                </c:pt>
              </c:strCache>
            </c:strRef>
          </c:cat>
          <c:val>
            <c:numRef>
              <c:f>Sheet14!$B$13:$B$20</c:f>
              <c:numCache>
                <c:formatCode>General</c:formatCode>
                <c:ptCount val="7"/>
                <c:pt idx="0">
                  <c:v>0</c:v>
                </c:pt>
                <c:pt idx="1">
                  <c:v>840</c:v>
                </c:pt>
                <c:pt idx="2">
                  <c:v>0</c:v>
                </c:pt>
                <c:pt idx="3">
                  <c:v>180</c:v>
                </c:pt>
                <c:pt idx="4">
                  <c:v>0</c:v>
                </c:pt>
                <c:pt idx="5">
                  <c:v>480</c:v>
                </c:pt>
                <c:pt idx="6">
                  <c:v>0</c:v>
                </c:pt>
              </c:numCache>
            </c:numRef>
          </c:val>
          <c:extLst>
            <c:ext xmlns:c16="http://schemas.microsoft.com/office/drawing/2014/chart" uri="{C3380CC4-5D6E-409C-BE32-E72D297353CC}">
              <c16:uniqueId val="{00000000-B5A2-4A1A-B402-66B849915C2E}"/>
            </c:ext>
          </c:extLst>
        </c:ser>
        <c:ser>
          <c:idx val="1"/>
          <c:order val="1"/>
          <c:tx>
            <c:strRef>
              <c:f>Sheet14!$C$12</c:f>
              <c:strCache>
                <c:ptCount val="1"/>
                <c:pt idx="0">
                  <c:v>Sum of KIKUYU</c:v>
                </c:pt>
              </c:strCache>
            </c:strRef>
          </c:tx>
          <c:spPr>
            <a:solidFill>
              <a:schemeClr val="accent2"/>
            </a:solidFill>
            <a:ln>
              <a:noFill/>
            </a:ln>
            <a:effectLst/>
          </c:spPr>
          <c:invertIfNegative val="0"/>
          <c:cat>
            <c:strRef>
              <c:f>Sheet14!$A$13:$A$20</c:f>
              <c:strCache>
                <c:ptCount val="7"/>
                <c:pt idx="0">
                  <c:v>June</c:v>
                </c:pt>
                <c:pt idx="1">
                  <c:v>July</c:v>
                </c:pt>
                <c:pt idx="2">
                  <c:v>August</c:v>
                </c:pt>
                <c:pt idx="3">
                  <c:v>September</c:v>
                </c:pt>
                <c:pt idx="4">
                  <c:v>October</c:v>
                </c:pt>
                <c:pt idx="5">
                  <c:v>November</c:v>
                </c:pt>
                <c:pt idx="6">
                  <c:v>December</c:v>
                </c:pt>
              </c:strCache>
            </c:strRef>
          </c:cat>
          <c:val>
            <c:numRef>
              <c:f>Sheet14!$C$13:$C$20</c:f>
              <c:numCache>
                <c:formatCode>General</c:formatCode>
                <c:ptCount val="7"/>
                <c:pt idx="0">
                  <c:v>0</c:v>
                </c:pt>
                <c:pt idx="1">
                  <c:v>420</c:v>
                </c:pt>
                <c:pt idx="2">
                  <c:v>0</c:v>
                </c:pt>
                <c:pt idx="3">
                  <c:v>360</c:v>
                </c:pt>
                <c:pt idx="4">
                  <c:v>300</c:v>
                </c:pt>
                <c:pt idx="5">
                  <c:v>0</c:v>
                </c:pt>
                <c:pt idx="6">
                  <c:v>120</c:v>
                </c:pt>
              </c:numCache>
            </c:numRef>
          </c:val>
          <c:extLst>
            <c:ext xmlns:c16="http://schemas.microsoft.com/office/drawing/2014/chart" uri="{C3380CC4-5D6E-409C-BE32-E72D297353CC}">
              <c16:uniqueId val="{00000001-B5A2-4A1A-B402-66B849915C2E}"/>
            </c:ext>
          </c:extLst>
        </c:ser>
        <c:ser>
          <c:idx val="2"/>
          <c:order val="2"/>
          <c:tx>
            <c:strRef>
              <c:f>Sheet14!$D$12</c:f>
              <c:strCache>
                <c:ptCount val="1"/>
                <c:pt idx="0">
                  <c:v>Sum of EXPRESS</c:v>
                </c:pt>
              </c:strCache>
            </c:strRef>
          </c:tx>
          <c:spPr>
            <a:solidFill>
              <a:schemeClr val="accent6">
                <a:lumMod val="60000"/>
                <a:lumOff val="40000"/>
              </a:schemeClr>
            </a:solidFill>
            <a:ln>
              <a:noFill/>
            </a:ln>
            <a:effectLst/>
          </c:spPr>
          <c:invertIfNegative val="0"/>
          <c:cat>
            <c:strRef>
              <c:f>Sheet14!$A$13:$A$20</c:f>
              <c:strCache>
                <c:ptCount val="7"/>
                <c:pt idx="0">
                  <c:v>June</c:v>
                </c:pt>
                <c:pt idx="1">
                  <c:v>July</c:v>
                </c:pt>
                <c:pt idx="2">
                  <c:v>August</c:v>
                </c:pt>
                <c:pt idx="3">
                  <c:v>September</c:v>
                </c:pt>
                <c:pt idx="4">
                  <c:v>October</c:v>
                </c:pt>
                <c:pt idx="5">
                  <c:v>November</c:v>
                </c:pt>
                <c:pt idx="6">
                  <c:v>December</c:v>
                </c:pt>
              </c:strCache>
            </c:strRef>
          </c:cat>
          <c:val>
            <c:numRef>
              <c:f>Sheet14!$D$13:$D$20</c:f>
              <c:numCache>
                <c:formatCode>General</c:formatCode>
                <c:ptCount val="7"/>
                <c:pt idx="0">
                  <c:v>420</c:v>
                </c:pt>
                <c:pt idx="1">
                  <c:v>240</c:v>
                </c:pt>
                <c:pt idx="2">
                  <c:v>0</c:v>
                </c:pt>
                <c:pt idx="3">
                  <c:v>240</c:v>
                </c:pt>
                <c:pt idx="4">
                  <c:v>180</c:v>
                </c:pt>
                <c:pt idx="5">
                  <c:v>300</c:v>
                </c:pt>
                <c:pt idx="6">
                  <c:v>300</c:v>
                </c:pt>
              </c:numCache>
            </c:numRef>
          </c:val>
          <c:extLst>
            <c:ext xmlns:c16="http://schemas.microsoft.com/office/drawing/2014/chart" uri="{C3380CC4-5D6E-409C-BE32-E72D297353CC}">
              <c16:uniqueId val="{00000002-B5A2-4A1A-B402-66B849915C2E}"/>
            </c:ext>
          </c:extLst>
        </c:ser>
        <c:ser>
          <c:idx val="3"/>
          <c:order val="3"/>
          <c:tx>
            <c:strRef>
              <c:f>Sheet14!$E$12</c:f>
              <c:strCache>
                <c:ptCount val="1"/>
                <c:pt idx="0">
                  <c:v>Sum of BASE</c:v>
                </c:pt>
              </c:strCache>
            </c:strRef>
          </c:tx>
          <c:spPr>
            <a:solidFill>
              <a:schemeClr val="accent2">
                <a:lumMod val="75000"/>
              </a:schemeClr>
            </a:solidFill>
            <a:ln>
              <a:noFill/>
            </a:ln>
            <a:effectLst/>
          </c:spPr>
          <c:invertIfNegative val="0"/>
          <c:cat>
            <c:strRef>
              <c:f>Sheet14!$A$13:$A$20</c:f>
              <c:strCache>
                <c:ptCount val="7"/>
                <c:pt idx="0">
                  <c:v>June</c:v>
                </c:pt>
                <c:pt idx="1">
                  <c:v>July</c:v>
                </c:pt>
                <c:pt idx="2">
                  <c:v>August</c:v>
                </c:pt>
                <c:pt idx="3">
                  <c:v>September</c:v>
                </c:pt>
                <c:pt idx="4">
                  <c:v>October</c:v>
                </c:pt>
                <c:pt idx="5">
                  <c:v>November</c:v>
                </c:pt>
                <c:pt idx="6">
                  <c:v>December</c:v>
                </c:pt>
              </c:strCache>
            </c:strRef>
          </c:cat>
          <c:val>
            <c:numRef>
              <c:f>Sheet14!$E$13:$E$20</c:f>
              <c:numCache>
                <c:formatCode>General</c:formatCode>
                <c:ptCount val="7"/>
                <c:pt idx="0">
                  <c:v>360</c:v>
                </c:pt>
                <c:pt idx="1">
                  <c:v>0</c:v>
                </c:pt>
                <c:pt idx="2">
                  <c:v>12</c:v>
                </c:pt>
                <c:pt idx="3">
                  <c:v>0</c:v>
                </c:pt>
                <c:pt idx="4">
                  <c:v>180</c:v>
                </c:pt>
                <c:pt idx="5">
                  <c:v>300</c:v>
                </c:pt>
                <c:pt idx="6">
                  <c:v>120</c:v>
                </c:pt>
              </c:numCache>
            </c:numRef>
          </c:val>
          <c:extLst>
            <c:ext xmlns:c16="http://schemas.microsoft.com/office/drawing/2014/chart" uri="{C3380CC4-5D6E-409C-BE32-E72D297353CC}">
              <c16:uniqueId val="{00000003-B5A2-4A1A-B402-66B849915C2E}"/>
            </c:ext>
          </c:extLst>
        </c:ser>
        <c:dLbls>
          <c:showLegendKey val="0"/>
          <c:showVal val="0"/>
          <c:showCatName val="0"/>
          <c:showSerName val="0"/>
          <c:showPercent val="0"/>
          <c:showBubbleSize val="0"/>
        </c:dLbls>
        <c:gapWidth val="74"/>
        <c:overlap val="-3"/>
        <c:axId val="765940112"/>
        <c:axId val="765937592"/>
      </c:barChart>
      <c:catAx>
        <c:axId val="765940112"/>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5937592"/>
        <c:crosses val="autoZero"/>
        <c:auto val="1"/>
        <c:lblAlgn val="ctr"/>
        <c:lblOffset val="100"/>
        <c:noMultiLvlLbl val="0"/>
      </c:catAx>
      <c:valAx>
        <c:axId val="765937592"/>
        <c:scaling>
          <c:orientation val="minMax"/>
          <c:max val="840"/>
        </c:scaling>
        <c:delete val="0"/>
        <c:axPos val="l"/>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59401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[POWERSTAR PERFORMANCE PER BRANCH.xlsx]Sheet15!PivotTable28</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OVERALL</a:t>
            </a:r>
            <a:r>
              <a:rPr lang="en-US" b="1" baseline="0">
                <a:solidFill>
                  <a:schemeClr val="tx1"/>
                </a:solidFill>
              </a:rPr>
              <a:t> PERFORMANCE BY OUTLET- 2022 C1</a:t>
            </a:r>
            <a:endParaRPr lang="en-US" b="1">
              <a:solidFill>
                <a:schemeClr val="tx1"/>
              </a:solidFill>
            </a:endParaRPr>
          </a:p>
        </c:rich>
      </c:tx>
      <c:layout>
        <c:manualLayout>
          <c:xMode val="edge"/>
          <c:yMode val="edge"/>
          <c:x val="0.15914566929133858"/>
          <c:y val="8.694225721784776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gradFill>
            <a:gsLst>
              <a:gs pos="44000">
                <a:schemeClr val="accent1">
                  <a:lumMod val="75000"/>
                </a:schemeClr>
              </a:gs>
              <a:gs pos="93000">
                <a:schemeClr val="accent6">
                  <a:lumMod val="75000"/>
                </a:schemeClr>
              </a:gs>
            </a:gsLst>
            <a:lin ang="5400000" scaled="1"/>
          </a:gradFill>
          <a:ln>
            <a:noFill/>
          </a:ln>
          <a:effectLst>
            <a:outerShdw blurRad="406400" dist="419100" dir="5100000" sx="49000" sy="49000" algn="ctr" rotWithShape="0">
              <a:srgbClr val="000000">
                <a:alpha val="43137"/>
              </a:srgbClr>
            </a:outerShdw>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gradFill>
            <a:gsLst>
              <a:gs pos="44000">
                <a:schemeClr val="accent1">
                  <a:lumMod val="75000"/>
                </a:schemeClr>
              </a:gs>
              <a:gs pos="93000">
                <a:schemeClr val="accent6">
                  <a:lumMod val="75000"/>
                </a:schemeClr>
              </a:gs>
            </a:gsLst>
            <a:lin ang="5400000" scaled="1"/>
          </a:gradFill>
          <a:ln>
            <a:noFill/>
          </a:ln>
          <a:effectLst>
            <a:outerShdw blurRad="406400" dist="419100" dir="5100000" sx="49000" sy="49000" algn="ctr" rotWithShape="0">
              <a:srgbClr val="000000">
                <a:alpha val="43137"/>
              </a:srgbClr>
            </a:outerShdw>
          </a:effectLst>
        </c:spPr>
      </c:pivotFmt>
      <c:pivotFmt>
        <c:idx val="2"/>
        <c:spPr>
          <a:gradFill>
            <a:gsLst>
              <a:gs pos="44000">
                <a:schemeClr val="accent1">
                  <a:lumMod val="75000"/>
                </a:schemeClr>
              </a:gs>
              <a:gs pos="93000">
                <a:schemeClr val="accent6">
                  <a:lumMod val="75000"/>
                </a:schemeClr>
              </a:gs>
            </a:gsLst>
            <a:lin ang="5400000" scaled="1"/>
          </a:gradFill>
          <a:ln>
            <a:noFill/>
          </a:ln>
          <a:effectLst>
            <a:outerShdw blurRad="406400" dist="419100" dir="5100000" sx="49000" sy="49000" algn="ctr" rotWithShape="0">
              <a:srgbClr val="000000">
                <a:alpha val="43137"/>
              </a:srgbClr>
            </a:outerShdw>
          </a:effectLst>
        </c:spPr>
      </c:pivotFmt>
      <c:pivotFmt>
        <c:idx val="3"/>
        <c:spPr>
          <a:gradFill>
            <a:gsLst>
              <a:gs pos="44000">
                <a:schemeClr val="accent1">
                  <a:lumMod val="75000"/>
                </a:schemeClr>
              </a:gs>
              <a:gs pos="93000">
                <a:schemeClr val="accent6">
                  <a:lumMod val="75000"/>
                </a:schemeClr>
              </a:gs>
            </a:gsLst>
            <a:lin ang="5400000" scaled="1"/>
          </a:gradFill>
          <a:ln>
            <a:noFill/>
          </a:ln>
          <a:effectLst>
            <a:outerShdw blurRad="406400" dist="419100" dir="5100000" sx="49000" sy="49000" algn="ctr" rotWithShape="0">
              <a:srgbClr val="000000">
                <a:alpha val="43137"/>
              </a:srgbClr>
            </a:outerShdw>
          </a:effectLst>
        </c:spPr>
      </c:pivotFmt>
      <c:pivotFmt>
        <c:idx val="4"/>
        <c:spPr>
          <a:gradFill>
            <a:gsLst>
              <a:gs pos="44000">
                <a:schemeClr val="accent1">
                  <a:lumMod val="75000"/>
                </a:schemeClr>
              </a:gs>
              <a:gs pos="93000">
                <a:schemeClr val="accent6">
                  <a:lumMod val="75000"/>
                </a:schemeClr>
              </a:gs>
            </a:gsLst>
            <a:lin ang="5400000" scaled="1"/>
          </a:gradFill>
          <a:ln>
            <a:noFill/>
          </a:ln>
          <a:effectLst>
            <a:outerShdw blurRad="406400" dist="419100" dir="5100000" sx="49000" sy="49000" algn="ctr" rotWithShape="0">
              <a:srgbClr val="000000">
                <a:alpha val="43137"/>
              </a:srgbClr>
            </a:outerShdw>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gradFill>
            <a:gsLst>
              <a:gs pos="44000">
                <a:schemeClr val="accent1">
                  <a:lumMod val="75000"/>
                </a:schemeClr>
              </a:gs>
              <a:gs pos="93000">
                <a:schemeClr val="accent6">
                  <a:lumMod val="75000"/>
                </a:schemeClr>
              </a:gs>
            </a:gsLst>
            <a:lin ang="5400000" scaled="1"/>
          </a:gradFill>
          <a:ln>
            <a:noFill/>
          </a:ln>
          <a:effectLst>
            <a:outerShdw blurRad="406400" dist="419100" dir="5100000" sx="49000" sy="49000" algn="ctr" rotWithShape="0">
              <a:srgbClr val="000000">
                <a:alpha val="43137"/>
              </a:srgbClr>
            </a:outerShdw>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barChart>
        <c:barDir val="col"/>
        <c:grouping val="clustered"/>
        <c:varyColors val="0"/>
        <c:ser>
          <c:idx val="0"/>
          <c:order val="0"/>
          <c:tx>
            <c:strRef>
              <c:f>Sheet15!$B$3</c:f>
              <c:strCache>
                <c:ptCount val="1"/>
                <c:pt idx="0">
                  <c:v>Total</c:v>
                </c:pt>
              </c:strCache>
            </c:strRef>
          </c:tx>
          <c:spPr>
            <a:gradFill>
              <a:gsLst>
                <a:gs pos="44000">
                  <a:schemeClr val="accent1">
                    <a:lumMod val="75000"/>
                  </a:schemeClr>
                </a:gs>
                <a:gs pos="93000">
                  <a:schemeClr val="accent6">
                    <a:lumMod val="75000"/>
                  </a:schemeClr>
                </a:gs>
              </a:gsLst>
              <a:lin ang="5400000" scaled="1"/>
            </a:gradFill>
            <a:ln>
              <a:noFill/>
            </a:ln>
            <a:effectLst>
              <a:outerShdw blurRad="406400" dist="419100" dir="5100000" sx="49000" sy="49000" algn="ctr" rotWithShape="0">
                <a:srgbClr val="000000">
                  <a:alpha val="43137"/>
                </a:srgbClr>
              </a:outerShdw>
            </a:effectLst>
          </c:spPr>
          <c:invertIfNegative val="0"/>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Sheet15!$A$4:$A$8</c:f>
              <c:strCache>
                <c:ptCount val="4"/>
                <c:pt idx="0">
                  <c:v>BASE</c:v>
                </c:pt>
                <c:pt idx="1">
                  <c:v>EXPRESS</c:v>
                </c:pt>
                <c:pt idx="2">
                  <c:v>KIKUYU</c:v>
                </c:pt>
                <c:pt idx="3">
                  <c:v>KITENGELA</c:v>
                </c:pt>
              </c:strCache>
            </c:strRef>
          </c:cat>
          <c:val>
            <c:numRef>
              <c:f>Sheet15!$B$4:$B$8</c:f>
              <c:numCache>
                <c:formatCode>General</c:formatCode>
                <c:ptCount val="4"/>
                <c:pt idx="0">
                  <c:v>51516</c:v>
                </c:pt>
                <c:pt idx="1">
                  <c:v>89040</c:v>
                </c:pt>
                <c:pt idx="2">
                  <c:v>63600</c:v>
                </c:pt>
                <c:pt idx="3">
                  <c:v>79500</c:v>
                </c:pt>
              </c:numCache>
            </c:numRef>
          </c:val>
          <c:extLst>
            <c:ext xmlns:c16="http://schemas.microsoft.com/office/drawing/2014/chart" uri="{C3380CC4-5D6E-409C-BE32-E72D297353CC}">
              <c16:uniqueId val="{00000000-C8FF-4EFE-A468-A200A19D7C86}"/>
            </c:ext>
          </c:extLst>
        </c:ser>
        <c:dLbls>
          <c:showLegendKey val="0"/>
          <c:showVal val="0"/>
          <c:showCatName val="0"/>
          <c:showSerName val="0"/>
          <c:showPercent val="0"/>
          <c:showBubbleSize val="0"/>
        </c:dLbls>
        <c:gapWidth val="299"/>
        <c:overlap val="2"/>
        <c:axId val="539668448"/>
        <c:axId val="539669888"/>
      </c:barChart>
      <c:catAx>
        <c:axId val="5396684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9669888"/>
        <c:crosses val="autoZero"/>
        <c:auto val="1"/>
        <c:lblAlgn val="ctr"/>
        <c:lblOffset val="100"/>
        <c:noMultiLvlLbl val="0"/>
      </c:catAx>
      <c:valAx>
        <c:axId val="539669888"/>
        <c:scaling>
          <c:orientation val="minMax"/>
          <c:max val="90000"/>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96684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1" i="0" u="none" strike="noStrike" kern="1200" spc="0" baseline="0">
                <a:solidFill>
                  <a:sysClr val="windowText" lastClr="000000">
                    <a:lumMod val="65000"/>
                    <a:lumOff val="35000"/>
                  </a:sysClr>
                </a:solidFill>
              </a:rPr>
              <a:t>POWESTAR PERFORMANCE PER OUTLET - 2022 C2 &amp; C3 SKU - 290MM</a:t>
            </a:r>
          </a:p>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manualLayout>
          <c:layoutTarget val="inner"/>
          <c:xMode val="edge"/>
          <c:yMode val="edge"/>
          <c:x val="8.0990499384345549E-2"/>
          <c:y val="4.4989775051124746E-2"/>
          <c:w val="0.89823627499534286"/>
          <c:h val="0.65297103199523376"/>
        </c:manualLayout>
      </c:layout>
      <c:barChart>
        <c:barDir val="col"/>
        <c:grouping val="clustered"/>
        <c:varyColors val="0"/>
        <c:ser>
          <c:idx val="0"/>
          <c:order val="0"/>
          <c:tx>
            <c:strRef>
              <c:f>'YEAR 2023 C2 &amp; C3'!$F$10</c:f>
              <c:strCache>
                <c:ptCount val="1"/>
                <c:pt idx="0">
                  <c:v>BASE</c:v>
                </c:pt>
              </c:strCache>
            </c:strRef>
          </c:tx>
          <c:spPr>
            <a:solidFill>
              <a:schemeClr val="accent1"/>
            </a:solidFill>
            <a:ln>
              <a:noFill/>
            </a:ln>
            <a:effectLst/>
          </c:spPr>
          <c:invertIfNegative val="0"/>
          <c:cat>
            <c:strRef>
              <c:f>'YEAR 2023 C2 &amp; C3'!$E$11:$E$22</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'YEAR 2023 C2 &amp; C3'!$F$11:$F$22</c:f>
              <c:numCache>
                <c:formatCode>General</c:formatCode>
                <c:ptCount val="12"/>
                <c:pt idx="0">
                  <c:v>600</c:v>
                </c:pt>
                <c:pt idx="1">
                  <c:v>60</c:v>
                </c:pt>
                <c:pt idx="2">
                  <c:v>0</c:v>
                </c:pt>
                <c:pt idx="3">
                  <c:v>180</c:v>
                </c:pt>
                <c:pt idx="4">
                  <c:v>420</c:v>
                </c:pt>
                <c:pt idx="5">
                  <c:v>180</c:v>
                </c:pt>
                <c:pt idx="6">
                  <c:v>240</c:v>
                </c:pt>
                <c:pt idx="7">
                  <c:v>0</c:v>
                </c:pt>
                <c:pt idx="8">
                  <c:v>0</c:v>
                </c:pt>
                <c:pt idx="9">
                  <c:v>300</c:v>
                </c:pt>
                <c:pt idx="10">
                  <c:v>0</c:v>
                </c:pt>
                <c:pt idx="11">
                  <c:v>300</c:v>
                </c:pt>
              </c:numCache>
            </c:numRef>
          </c:val>
          <c:extLst>
            <c:ext xmlns:c16="http://schemas.microsoft.com/office/drawing/2014/chart" uri="{C3380CC4-5D6E-409C-BE32-E72D297353CC}">
              <c16:uniqueId val="{00000000-C48B-420B-A01B-8415B6D2E3AD}"/>
            </c:ext>
          </c:extLst>
        </c:ser>
        <c:ser>
          <c:idx val="1"/>
          <c:order val="1"/>
          <c:tx>
            <c:strRef>
              <c:f>'YEAR 2023 C2 &amp; C3'!$G$10</c:f>
              <c:strCache>
                <c:ptCount val="1"/>
                <c:pt idx="0">
                  <c:v>EXPRESS</c:v>
                </c:pt>
              </c:strCache>
            </c:strRef>
          </c:tx>
          <c:spPr>
            <a:solidFill>
              <a:schemeClr val="accent6">
                <a:lumMod val="75000"/>
              </a:schemeClr>
            </a:solidFill>
            <a:ln>
              <a:noFill/>
            </a:ln>
            <a:effectLst/>
          </c:spPr>
          <c:invertIfNegative val="0"/>
          <c:cat>
            <c:strRef>
              <c:f>'YEAR 2023 C2 &amp; C3'!$E$11:$E$22</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'YEAR 2023 C2 &amp; C3'!$G$11:$G$22</c:f>
              <c:numCache>
                <c:formatCode>General</c:formatCode>
                <c:ptCount val="12"/>
                <c:pt idx="0">
                  <c:v>300</c:v>
                </c:pt>
                <c:pt idx="1">
                  <c:v>0</c:v>
                </c:pt>
                <c:pt idx="2">
                  <c:v>0</c:v>
                </c:pt>
                <c:pt idx="3">
                  <c:v>300</c:v>
                </c:pt>
                <c:pt idx="4">
                  <c:v>360</c:v>
                </c:pt>
                <c:pt idx="5">
                  <c:v>120</c:v>
                </c:pt>
                <c:pt idx="6">
                  <c:v>120</c:v>
                </c:pt>
                <c:pt idx="7">
                  <c:v>0</c:v>
                </c:pt>
                <c:pt idx="8">
                  <c:v>0</c:v>
                </c:pt>
                <c:pt idx="9">
                  <c:v>300</c:v>
                </c:pt>
                <c:pt idx="10">
                  <c:v>0</c:v>
                </c:pt>
                <c:pt idx="11">
                  <c:v>300</c:v>
                </c:pt>
              </c:numCache>
            </c:numRef>
          </c:val>
          <c:extLst>
            <c:ext xmlns:c16="http://schemas.microsoft.com/office/drawing/2014/chart" uri="{C3380CC4-5D6E-409C-BE32-E72D297353CC}">
              <c16:uniqueId val="{00000001-C48B-420B-A01B-8415B6D2E3AD}"/>
            </c:ext>
          </c:extLst>
        </c:ser>
        <c:ser>
          <c:idx val="2"/>
          <c:order val="2"/>
          <c:tx>
            <c:strRef>
              <c:f>'YEAR 2023 C2 &amp; C3'!$H$10</c:f>
              <c:strCache>
                <c:ptCount val="1"/>
                <c:pt idx="0">
                  <c:v>KITENGELA</c:v>
                </c:pt>
              </c:strCache>
            </c:strRef>
          </c:tx>
          <c:spPr>
            <a:solidFill>
              <a:schemeClr val="accent6">
                <a:lumMod val="60000"/>
                <a:lumOff val="40000"/>
              </a:schemeClr>
            </a:solidFill>
            <a:ln>
              <a:noFill/>
            </a:ln>
            <a:effectLst/>
          </c:spPr>
          <c:invertIfNegative val="0"/>
          <c:cat>
            <c:strRef>
              <c:f>'YEAR 2023 C2 &amp; C3'!$E$11:$E$22</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'YEAR 2023 C2 &amp; C3'!$H$11:$H$22</c:f>
              <c:numCache>
                <c:formatCode>General</c:formatCode>
                <c:ptCount val="12"/>
                <c:pt idx="0">
                  <c:v>900</c:v>
                </c:pt>
                <c:pt idx="1">
                  <c:v>0</c:v>
                </c:pt>
                <c:pt idx="2">
                  <c:v>0</c:v>
                </c:pt>
                <c:pt idx="3">
                  <c:v>600</c:v>
                </c:pt>
                <c:pt idx="4">
                  <c:v>480</c:v>
                </c:pt>
                <c:pt idx="5">
                  <c:v>540</c:v>
                </c:pt>
                <c:pt idx="6">
                  <c:v>300</c:v>
                </c:pt>
                <c:pt idx="7">
                  <c:v>0</c:v>
                </c:pt>
                <c:pt idx="8">
                  <c:v>0</c:v>
                </c:pt>
                <c:pt idx="9">
                  <c:v>600</c:v>
                </c:pt>
                <c:pt idx="10">
                  <c:v>0</c:v>
                </c:pt>
                <c:pt idx="11">
                  <c:v>600</c:v>
                </c:pt>
              </c:numCache>
            </c:numRef>
          </c:val>
          <c:extLst>
            <c:ext xmlns:c16="http://schemas.microsoft.com/office/drawing/2014/chart" uri="{C3380CC4-5D6E-409C-BE32-E72D297353CC}">
              <c16:uniqueId val="{00000002-C48B-420B-A01B-8415B6D2E3AD}"/>
            </c:ext>
          </c:extLst>
        </c:ser>
        <c:ser>
          <c:idx val="3"/>
          <c:order val="3"/>
          <c:tx>
            <c:strRef>
              <c:f>'YEAR 2023 C2 &amp; C3'!$I$10</c:f>
              <c:strCache>
                <c:ptCount val="1"/>
                <c:pt idx="0">
                  <c:v>KIKUYU</c:v>
                </c:pt>
              </c:strCache>
            </c:strRef>
          </c:tx>
          <c:spPr>
            <a:solidFill>
              <a:schemeClr val="accent4"/>
            </a:solidFill>
            <a:ln>
              <a:noFill/>
            </a:ln>
            <a:effectLst/>
          </c:spPr>
          <c:invertIfNegative val="0"/>
          <c:cat>
            <c:strRef>
              <c:f>'YEAR 2023 C2 &amp; C3'!$E$11:$E$22</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'YEAR 2023 C2 &amp; C3'!$I$11:$I$22</c:f>
              <c:numCache>
                <c:formatCode>General</c:formatCode>
                <c:ptCount val="12"/>
                <c:pt idx="0">
                  <c:v>600</c:v>
                </c:pt>
                <c:pt idx="1">
                  <c:v>0</c:v>
                </c:pt>
                <c:pt idx="2">
                  <c:v>0</c:v>
                </c:pt>
                <c:pt idx="3">
                  <c:v>240</c:v>
                </c:pt>
                <c:pt idx="4">
                  <c:v>960</c:v>
                </c:pt>
                <c:pt idx="5">
                  <c:v>600</c:v>
                </c:pt>
                <c:pt idx="6">
                  <c:v>300</c:v>
                </c:pt>
                <c:pt idx="7">
                  <c:v>0</c:v>
                </c:pt>
                <c:pt idx="8">
                  <c:v>0</c:v>
                </c:pt>
                <c:pt idx="9">
                  <c:v>600</c:v>
                </c:pt>
                <c:pt idx="10">
                  <c:v>0</c:v>
                </c:pt>
                <c:pt idx="11">
                  <c:v>600</c:v>
                </c:pt>
              </c:numCache>
            </c:numRef>
          </c:val>
          <c:extLst>
            <c:ext xmlns:c16="http://schemas.microsoft.com/office/drawing/2014/chart" uri="{C3380CC4-5D6E-409C-BE32-E72D297353CC}">
              <c16:uniqueId val="{00000003-C48B-420B-A01B-8415B6D2E3AD}"/>
            </c:ext>
          </c:extLst>
        </c:ser>
        <c:dLbls>
          <c:showLegendKey val="0"/>
          <c:showVal val="0"/>
          <c:showCatName val="0"/>
          <c:showSerName val="0"/>
          <c:showPercent val="0"/>
          <c:showBubbleSize val="0"/>
        </c:dLbls>
        <c:gapWidth val="0"/>
        <c:overlap val="-27"/>
        <c:axId val="526239232"/>
        <c:axId val="526236712"/>
      </c:barChart>
      <c:catAx>
        <c:axId val="5262392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6236712"/>
        <c:crosses val="autoZero"/>
        <c:auto val="1"/>
        <c:lblAlgn val="ctr"/>
        <c:lblOffset val="100"/>
        <c:noMultiLvlLbl val="0"/>
      </c:catAx>
      <c:valAx>
        <c:axId val="526236712"/>
        <c:scaling>
          <c:orientation val="minMax"/>
          <c:max val="1000"/>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62392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[POWERSTAR PERFORMANCE PER BRANCH.xlsx]Sheet15!PivotTable28</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OVERALL</a:t>
            </a:r>
            <a:r>
              <a:rPr lang="en-US" b="1" baseline="0">
                <a:solidFill>
                  <a:schemeClr val="tx1"/>
                </a:solidFill>
              </a:rPr>
              <a:t> PERFORMANCE BY OUTLET- 2022 C1</a:t>
            </a:r>
            <a:endParaRPr lang="en-US" b="1">
              <a:solidFill>
                <a:schemeClr val="tx1"/>
              </a:solidFill>
            </a:endParaRPr>
          </a:p>
        </c:rich>
      </c:tx>
      <c:layout>
        <c:manualLayout>
          <c:xMode val="edge"/>
          <c:yMode val="edge"/>
          <c:x val="0.15914566929133858"/>
          <c:y val="8.694225721784776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gradFill>
            <a:gsLst>
              <a:gs pos="44000">
                <a:schemeClr val="accent1">
                  <a:lumMod val="75000"/>
                </a:schemeClr>
              </a:gs>
              <a:gs pos="93000">
                <a:schemeClr val="accent6">
                  <a:lumMod val="75000"/>
                </a:schemeClr>
              </a:gs>
            </a:gsLst>
            <a:lin ang="5400000" scaled="1"/>
          </a:gradFill>
          <a:ln>
            <a:noFill/>
          </a:ln>
          <a:effectLst>
            <a:outerShdw blurRad="406400" dist="419100" dir="5100000" sx="49000" sy="49000" algn="ctr" rotWithShape="0">
              <a:srgbClr val="000000">
                <a:alpha val="43137"/>
              </a:srgbClr>
            </a:outerShdw>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gradFill>
            <a:gsLst>
              <a:gs pos="44000">
                <a:schemeClr val="accent1">
                  <a:lumMod val="75000"/>
                </a:schemeClr>
              </a:gs>
              <a:gs pos="93000">
                <a:schemeClr val="accent6">
                  <a:lumMod val="75000"/>
                </a:schemeClr>
              </a:gs>
            </a:gsLst>
            <a:lin ang="5400000" scaled="1"/>
          </a:gradFill>
          <a:ln>
            <a:noFill/>
          </a:ln>
          <a:effectLst>
            <a:outerShdw blurRad="406400" dist="419100" dir="5100000" sx="49000" sy="49000" algn="ctr" rotWithShape="0">
              <a:srgbClr val="000000">
                <a:alpha val="43137"/>
              </a:srgbClr>
            </a:outerShdw>
          </a:effectLst>
        </c:spPr>
      </c:pivotFmt>
      <c:pivotFmt>
        <c:idx val="2"/>
        <c:spPr>
          <a:gradFill>
            <a:gsLst>
              <a:gs pos="44000">
                <a:schemeClr val="accent1">
                  <a:lumMod val="75000"/>
                </a:schemeClr>
              </a:gs>
              <a:gs pos="93000">
                <a:schemeClr val="accent6">
                  <a:lumMod val="75000"/>
                </a:schemeClr>
              </a:gs>
            </a:gsLst>
            <a:lin ang="5400000" scaled="1"/>
          </a:gradFill>
          <a:ln>
            <a:noFill/>
          </a:ln>
          <a:effectLst>
            <a:outerShdw blurRad="406400" dist="419100" dir="5100000" sx="49000" sy="49000" algn="ctr" rotWithShape="0">
              <a:srgbClr val="000000">
                <a:alpha val="43137"/>
              </a:srgbClr>
            </a:outerShdw>
          </a:effectLst>
        </c:spPr>
      </c:pivotFmt>
      <c:pivotFmt>
        <c:idx val="3"/>
        <c:spPr>
          <a:gradFill>
            <a:gsLst>
              <a:gs pos="44000">
                <a:schemeClr val="accent1">
                  <a:lumMod val="75000"/>
                </a:schemeClr>
              </a:gs>
              <a:gs pos="93000">
                <a:schemeClr val="accent6">
                  <a:lumMod val="75000"/>
                </a:schemeClr>
              </a:gs>
            </a:gsLst>
            <a:lin ang="5400000" scaled="1"/>
          </a:gradFill>
          <a:ln>
            <a:noFill/>
          </a:ln>
          <a:effectLst>
            <a:outerShdw blurRad="406400" dist="419100" dir="5100000" sx="49000" sy="49000" algn="ctr" rotWithShape="0">
              <a:srgbClr val="000000">
                <a:alpha val="43137"/>
              </a:srgbClr>
            </a:outerShdw>
          </a:effectLst>
        </c:spPr>
      </c:pivotFmt>
      <c:pivotFmt>
        <c:idx val="4"/>
        <c:spPr>
          <a:gradFill>
            <a:gsLst>
              <a:gs pos="44000">
                <a:schemeClr val="accent1">
                  <a:lumMod val="75000"/>
                </a:schemeClr>
              </a:gs>
              <a:gs pos="93000">
                <a:schemeClr val="accent6">
                  <a:lumMod val="75000"/>
                </a:schemeClr>
              </a:gs>
            </a:gsLst>
            <a:lin ang="5400000" scaled="1"/>
          </a:gradFill>
          <a:ln>
            <a:noFill/>
          </a:ln>
          <a:effectLst>
            <a:outerShdw blurRad="406400" dist="419100" dir="5100000" sx="49000" sy="49000" algn="ctr" rotWithShape="0">
              <a:srgbClr val="000000">
                <a:alpha val="43137"/>
              </a:srgbClr>
            </a:outerShdw>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gradFill>
            <a:gsLst>
              <a:gs pos="44000">
                <a:schemeClr val="accent1">
                  <a:lumMod val="75000"/>
                </a:schemeClr>
              </a:gs>
              <a:gs pos="93000">
                <a:schemeClr val="accent6">
                  <a:lumMod val="75000"/>
                </a:schemeClr>
              </a:gs>
            </a:gsLst>
            <a:lin ang="5400000" scaled="1"/>
          </a:gradFill>
          <a:ln>
            <a:noFill/>
          </a:ln>
          <a:effectLst>
            <a:outerShdw blurRad="406400" dist="419100" dir="5100000" sx="49000" sy="49000" algn="ctr" rotWithShape="0">
              <a:srgbClr val="000000">
                <a:alpha val="43137"/>
              </a:srgbClr>
            </a:outerShdw>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barChart>
        <c:barDir val="col"/>
        <c:grouping val="clustered"/>
        <c:varyColors val="0"/>
        <c:ser>
          <c:idx val="0"/>
          <c:order val="0"/>
          <c:tx>
            <c:strRef>
              <c:f>Sheet15!$B$3</c:f>
              <c:strCache>
                <c:ptCount val="1"/>
                <c:pt idx="0">
                  <c:v>Total</c:v>
                </c:pt>
              </c:strCache>
            </c:strRef>
          </c:tx>
          <c:spPr>
            <a:gradFill>
              <a:gsLst>
                <a:gs pos="44000">
                  <a:schemeClr val="accent1">
                    <a:lumMod val="75000"/>
                  </a:schemeClr>
                </a:gs>
                <a:gs pos="93000">
                  <a:schemeClr val="accent6">
                    <a:lumMod val="75000"/>
                  </a:schemeClr>
                </a:gs>
              </a:gsLst>
              <a:lin ang="5400000" scaled="1"/>
            </a:gradFill>
            <a:ln>
              <a:noFill/>
            </a:ln>
            <a:effectLst>
              <a:outerShdw blurRad="406400" dist="419100" dir="5100000" sx="49000" sy="49000" algn="ctr" rotWithShape="0">
                <a:srgbClr val="000000">
                  <a:alpha val="43137"/>
                </a:srgbClr>
              </a:outerShdw>
            </a:effectLst>
          </c:spPr>
          <c:invertIfNegative val="0"/>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Sheet15!$A$4:$A$8</c:f>
              <c:strCache>
                <c:ptCount val="4"/>
                <c:pt idx="0">
                  <c:v>BASE</c:v>
                </c:pt>
                <c:pt idx="1">
                  <c:v>EXPRESS</c:v>
                </c:pt>
                <c:pt idx="2">
                  <c:v>KIKUYU</c:v>
                </c:pt>
                <c:pt idx="3">
                  <c:v>KITENGELA</c:v>
                </c:pt>
              </c:strCache>
            </c:strRef>
          </c:cat>
          <c:val>
            <c:numRef>
              <c:f>Sheet15!$B$4:$B$8</c:f>
              <c:numCache>
                <c:formatCode>General</c:formatCode>
                <c:ptCount val="4"/>
                <c:pt idx="0">
                  <c:v>51516</c:v>
                </c:pt>
                <c:pt idx="1">
                  <c:v>89040</c:v>
                </c:pt>
                <c:pt idx="2">
                  <c:v>63600</c:v>
                </c:pt>
                <c:pt idx="3">
                  <c:v>79500</c:v>
                </c:pt>
              </c:numCache>
            </c:numRef>
          </c:val>
          <c:extLst>
            <c:ext xmlns:c16="http://schemas.microsoft.com/office/drawing/2014/chart" uri="{C3380CC4-5D6E-409C-BE32-E72D297353CC}">
              <c16:uniqueId val="{00000000-8C8C-4A01-8321-7D375F5A0A4F}"/>
            </c:ext>
          </c:extLst>
        </c:ser>
        <c:dLbls>
          <c:showLegendKey val="0"/>
          <c:showVal val="0"/>
          <c:showCatName val="0"/>
          <c:showSerName val="0"/>
          <c:showPercent val="0"/>
          <c:showBubbleSize val="0"/>
        </c:dLbls>
        <c:gapWidth val="299"/>
        <c:overlap val="2"/>
        <c:axId val="539668448"/>
        <c:axId val="539669888"/>
      </c:barChart>
      <c:catAx>
        <c:axId val="5396684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9669888"/>
        <c:crosses val="autoZero"/>
        <c:auto val="1"/>
        <c:lblAlgn val="ctr"/>
        <c:lblOffset val="100"/>
        <c:noMultiLvlLbl val="0"/>
      </c:catAx>
      <c:valAx>
        <c:axId val="539669888"/>
        <c:scaling>
          <c:orientation val="minMax"/>
          <c:max val="90000"/>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96684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[POWERSTAR PERFORMANCE PER BRANCH.xlsx]Sheet14!PivotTable26</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Sheet14!$B$12</c:f>
              <c:strCache>
                <c:ptCount val="1"/>
                <c:pt idx="0">
                  <c:v>Sum of KITENGELA</c:v>
                </c:pt>
              </c:strCache>
            </c:strRef>
          </c:tx>
          <c:spPr>
            <a:solidFill>
              <a:schemeClr val="accent1"/>
            </a:solidFill>
            <a:ln>
              <a:noFill/>
            </a:ln>
            <a:effectLst/>
          </c:spPr>
          <c:invertIfNegative val="0"/>
          <c:cat>
            <c:strRef>
              <c:f>Sheet14!$A$13:$A$20</c:f>
              <c:strCache>
                <c:ptCount val="7"/>
                <c:pt idx="0">
                  <c:v>June</c:v>
                </c:pt>
                <c:pt idx="1">
                  <c:v>July</c:v>
                </c:pt>
                <c:pt idx="2">
                  <c:v>August</c:v>
                </c:pt>
                <c:pt idx="3">
                  <c:v>September</c:v>
                </c:pt>
                <c:pt idx="4">
                  <c:v>October</c:v>
                </c:pt>
                <c:pt idx="5">
                  <c:v>November</c:v>
                </c:pt>
                <c:pt idx="6">
                  <c:v>December</c:v>
                </c:pt>
              </c:strCache>
            </c:strRef>
          </c:cat>
          <c:val>
            <c:numRef>
              <c:f>Sheet14!$B$13:$B$20</c:f>
              <c:numCache>
                <c:formatCode>General</c:formatCode>
                <c:ptCount val="7"/>
                <c:pt idx="0">
                  <c:v>0</c:v>
                </c:pt>
                <c:pt idx="1">
                  <c:v>840</c:v>
                </c:pt>
                <c:pt idx="2">
                  <c:v>0</c:v>
                </c:pt>
                <c:pt idx="3">
                  <c:v>180</c:v>
                </c:pt>
                <c:pt idx="4">
                  <c:v>0</c:v>
                </c:pt>
                <c:pt idx="5">
                  <c:v>480</c:v>
                </c:pt>
                <c:pt idx="6">
                  <c:v>0</c:v>
                </c:pt>
              </c:numCache>
            </c:numRef>
          </c:val>
          <c:extLst>
            <c:ext xmlns:c16="http://schemas.microsoft.com/office/drawing/2014/chart" uri="{C3380CC4-5D6E-409C-BE32-E72D297353CC}">
              <c16:uniqueId val="{00000000-ED1C-4974-914F-58B68483F694}"/>
            </c:ext>
          </c:extLst>
        </c:ser>
        <c:ser>
          <c:idx val="1"/>
          <c:order val="1"/>
          <c:tx>
            <c:strRef>
              <c:f>Sheet14!$C$12</c:f>
              <c:strCache>
                <c:ptCount val="1"/>
                <c:pt idx="0">
                  <c:v>Sum of KIKUYU</c:v>
                </c:pt>
              </c:strCache>
            </c:strRef>
          </c:tx>
          <c:spPr>
            <a:solidFill>
              <a:schemeClr val="accent2"/>
            </a:solidFill>
            <a:ln>
              <a:noFill/>
            </a:ln>
            <a:effectLst/>
          </c:spPr>
          <c:invertIfNegative val="0"/>
          <c:cat>
            <c:strRef>
              <c:f>Sheet14!$A$13:$A$20</c:f>
              <c:strCache>
                <c:ptCount val="7"/>
                <c:pt idx="0">
                  <c:v>June</c:v>
                </c:pt>
                <c:pt idx="1">
                  <c:v>July</c:v>
                </c:pt>
                <c:pt idx="2">
                  <c:v>August</c:v>
                </c:pt>
                <c:pt idx="3">
                  <c:v>September</c:v>
                </c:pt>
                <c:pt idx="4">
                  <c:v>October</c:v>
                </c:pt>
                <c:pt idx="5">
                  <c:v>November</c:v>
                </c:pt>
                <c:pt idx="6">
                  <c:v>December</c:v>
                </c:pt>
              </c:strCache>
            </c:strRef>
          </c:cat>
          <c:val>
            <c:numRef>
              <c:f>Sheet14!$C$13:$C$20</c:f>
              <c:numCache>
                <c:formatCode>General</c:formatCode>
                <c:ptCount val="7"/>
                <c:pt idx="0">
                  <c:v>0</c:v>
                </c:pt>
                <c:pt idx="1">
                  <c:v>420</c:v>
                </c:pt>
                <c:pt idx="2">
                  <c:v>0</c:v>
                </c:pt>
                <c:pt idx="3">
                  <c:v>360</c:v>
                </c:pt>
                <c:pt idx="4">
                  <c:v>300</c:v>
                </c:pt>
                <c:pt idx="5">
                  <c:v>0</c:v>
                </c:pt>
                <c:pt idx="6">
                  <c:v>120</c:v>
                </c:pt>
              </c:numCache>
            </c:numRef>
          </c:val>
          <c:extLst>
            <c:ext xmlns:c16="http://schemas.microsoft.com/office/drawing/2014/chart" uri="{C3380CC4-5D6E-409C-BE32-E72D297353CC}">
              <c16:uniqueId val="{00000001-ED1C-4974-914F-58B68483F694}"/>
            </c:ext>
          </c:extLst>
        </c:ser>
        <c:ser>
          <c:idx val="2"/>
          <c:order val="2"/>
          <c:tx>
            <c:strRef>
              <c:f>Sheet14!$D$12</c:f>
              <c:strCache>
                <c:ptCount val="1"/>
                <c:pt idx="0">
                  <c:v>Sum of EXPRESS</c:v>
                </c:pt>
              </c:strCache>
            </c:strRef>
          </c:tx>
          <c:spPr>
            <a:solidFill>
              <a:schemeClr val="accent3"/>
            </a:solidFill>
            <a:ln>
              <a:noFill/>
            </a:ln>
            <a:effectLst/>
          </c:spPr>
          <c:invertIfNegative val="0"/>
          <c:cat>
            <c:strRef>
              <c:f>Sheet14!$A$13:$A$20</c:f>
              <c:strCache>
                <c:ptCount val="7"/>
                <c:pt idx="0">
                  <c:v>June</c:v>
                </c:pt>
                <c:pt idx="1">
                  <c:v>July</c:v>
                </c:pt>
                <c:pt idx="2">
                  <c:v>August</c:v>
                </c:pt>
                <c:pt idx="3">
                  <c:v>September</c:v>
                </c:pt>
                <c:pt idx="4">
                  <c:v>October</c:v>
                </c:pt>
                <c:pt idx="5">
                  <c:v>November</c:v>
                </c:pt>
                <c:pt idx="6">
                  <c:v>December</c:v>
                </c:pt>
              </c:strCache>
            </c:strRef>
          </c:cat>
          <c:val>
            <c:numRef>
              <c:f>Sheet14!$D$13:$D$20</c:f>
              <c:numCache>
                <c:formatCode>General</c:formatCode>
                <c:ptCount val="7"/>
                <c:pt idx="0">
                  <c:v>420</c:v>
                </c:pt>
                <c:pt idx="1">
                  <c:v>240</c:v>
                </c:pt>
                <c:pt idx="2">
                  <c:v>0</c:v>
                </c:pt>
                <c:pt idx="3">
                  <c:v>240</c:v>
                </c:pt>
                <c:pt idx="4">
                  <c:v>180</c:v>
                </c:pt>
                <c:pt idx="5">
                  <c:v>300</c:v>
                </c:pt>
                <c:pt idx="6">
                  <c:v>300</c:v>
                </c:pt>
              </c:numCache>
            </c:numRef>
          </c:val>
          <c:extLst>
            <c:ext xmlns:c16="http://schemas.microsoft.com/office/drawing/2014/chart" uri="{C3380CC4-5D6E-409C-BE32-E72D297353CC}">
              <c16:uniqueId val="{00000002-ED1C-4974-914F-58B68483F694}"/>
            </c:ext>
          </c:extLst>
        </c:ser>
        <c:ser>
          <c:idx val="3"/>
          <c:order val="3"/>
          <c:tx>
            <c:strRef>
              <c:f>Sheet14!$E$12</c:f>
              <c:strCache>
                <c:ptCount val="1"/>
                <c:pt idx="0">
                  <c:v>Sum of BASE</c:v>
                </c:pt>
              </c:strCache>
            </c:strRef>
          </c:tx>
          <c:spPr>
            <a:solidFill>
              <a:schemeClr val="accent4"/>
            </a:solidFill>
            <a:ln>
              <a:noFill/>
            </a:ln>
            <a:effectLst/>
          </c:spPr>
          <c:invertIfNegative val="0"/>
          <c:cat>
            <c:strRef>
              <c:f>Sheet14!$A$13:$A$20</c:f>
              <c:strCache>
                <c:ptCount val="7"/>
                <c:pt idx="0">
                  <c:v>June</c:v>
                </c:pt>
                <c:pt idx="1">
                  <c:v>July</c:v>
                </c:pt>
                <c:pt idx="2">
                  <c:v>August</c:v>
                </c:pt>
                <c:pt idx="3">
                  <c:v>September</c:v>
                </c:pt>
                <c:pt idx="4">
                  <c:v>October</c:v>
                </c:pt>
                <c:pt idx="5">
                  <c:v>November</c:v>
                </c:pt>
                <c:pt idx="6">
                  <c:v>December</c:v>
                </c:pt>
              </c:strCache>
            </c:strRef>
          </c:cat>
          <c:val>
            <c:numRef>
              <c:f>Sheet14!$E$13:$E$20</c:f>
              <c:numCache>
                <c:formatCode>General</c:formatCode>
                <c:ptCount val="7"/>
                <c:pt idx="0">
                  <c:v>360</c:v>
                </c:pt>
                <c:pt idx="1">
                  <c:v>0</c:v>
                </c:pt>
                <c:pt idx="2">
                  <c:v>12</c:v>
                </c:pt>
                <c:pt idx="3">
                  <c:v>0</c:v>
                </c:pt>
                <c:pt idx="4">
                  <c:v>180</c:v>
                </c:pt>
                <c:pt idx="5">
                  <c:v>300</c:v>
                </c:pt>
                <c:pt idx="6">
                  <c:v>120</c:v>
                </c:pt>
              </c:numCache>
            </c:numRef>
          </c:val>
          <c:extLst>
            <c:ext xmlns:c16="http://schemas.microsoft.com/office/drawing/2014/chart" uri="{C3380CC4-5D6E-409C-BE32-E72D297353CC}">
              <c16:uniqueId val="{00000003-ED1C-4974-914F-58B68483F694}"/>
            </c:ext>
          </c:extLst>
        </c:ser>
        <c:dLbls>
          <c:showLegendKey val="0"/>
          <c:showVal val="0"/>
          <c:showCatName val="0"/>
          <c:showSerName val="0"/>
          <c:showPercent val="0"/>
          <c:showBubbleSize val="0"/>
        </c:dLbls>
        <c:gapWidth val="219"/>
        <c:overlap val="-27"/>
        <c:axId val="765940112"/>
        <c:axId val="765937592"/>
      </c:barChart>
      <c:catAx>
        <c:axId val="765940112"/>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5937592"/>
        <c:crosses val="autoZero"/>
        <c:auto val="1"/>
        <c:lblAlgn val="ctr"/>
        <c:lblOffset val="100"/>
        <c:noMultiLvlLbl val="0"/>
      </c:catAx>
      <c:valAx>
        <c:axId val="76593759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SALES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59401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[POWERSTAR PERFORMANCE PER BRANCH.xlsx]Sheet15!PivotTable28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OVERALL</a:t>
            </a:r>
            <a:r>
              <a:rPr lang="en-US" b="1" baseline="0">
                <a:solidFill>
                  <a:schemeClr val="tx1"/>
                </a:solidFill>
              </a:rPr>
              <a:t> PERFORMANCE BY OUTLET- 2022 C1</a:t>
            </a:r>
            <a:endParaRPr lang="en-US" b="1">
              <a:solidFill>
                <a:schemeClr val="tx1"/>
              </a:solidFill>
            </a:endParaRPr>
          </a:p>
        </c:rich>
      </c:tx>
      <c:layout>
        <c:manualLayout>
          <c:xMode val="edge"/>
          <c:yMode val="edge"/>
          <c:x val="0.15914566929133858"/>
          <c:y val="8.694225721784776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gradFill>
            <a:gsLst>
              <a:gs pos="44000">
                <a:schemeClr val="accent1">
                  <a:lumMod val="75000"/>
                </a:schemeClr>
              </a:gs>
              <a:gs pos="93000">
                <a:schemeClr val="accent6">
                  <a:lumMod val="75000"/>
                </a:schemeClr>
              </a:gs>
            </a:gsLst>
            <a:lin ang="5400000" scaled="1"/>
          </a:gradFill>
          <a:ln>
            <a:noFill/>
          </a:ln>
          <a:effectLst>
            <a:outerShdw blurRad="406400" dist="419100" dir="5100000" sx="49000" sy="49000" algn="ctr" rotWithShape="0">
              <a:srgbClr val="000000">
                <a:alpha val="43137"/>
              </a:srgbClr>
            </a:outerShdw>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gradFill>
            <a:gsLst>
              <a:gs pos="44000">
                <a:schemeClr val="accent1">
                  <a:lumMod val="75000"/>
                </a:schemeClr>
              </a:gs>
              <a:gs pos="93000">
                <a:schemeClr val="accent6">
                  <a:lumMod val="75000"/>
                </a:schemeClr>
              </a:gs>
            </a:gsLst>
            <a:lin ang="5400000" scaled="1"/>
          </a:gradFill>
          <a:ln>
            <a:noFill/>
          </a:ln>
          <a:effectLst>
            <a:outerShdw blurRad="406400" dist="419100" dir="5100000" sx="49000" sy="49000" algn="ctr" rotWithShape="0">
              <a:srgbClr val="000000">
                <a:alpha val="43137"/>
              </a:srgbClr>
            </a:outerShdw>
          </a:effectLst>
        </c:spPr>
      </c:pivotFmt>
      <c:pivotFmt>
        <c:idx val="2"/>
        <c:spPr>
          <a:gradFill>
            <a:gsLst>
              <a:gs pos="44000">
                <a:schemeClr val="accent1">
                  <a:lumMod val="75000"/>
                </a:schemeClr>
              </a:gs>
              <a:gs pos="93000">
                <a:schemeClr val="accent6">
                  <a:lumMod val="75000"/>
                </a:schemeClr>
              </a:gs>
            </a:gsLst>
            <a:lin ang="5400000" scaled="1"/>
          </a:gradFill>
          <a:ln>
            <a:noFill/>
          </a:ln>
          <a:effectLst>
            <a:outerShdw blurRad="406400" dist="419100" dir="5100000" sx="49000" sy="49000" algn="ctr" rotWithShape="0">
              <a:srgbClr val="000000">
                <a:alpha val="43137"/>
              </a:srgbClr>
            </a:outerShdw>
          </a:effectLst>
        </c:spPr>
      </c:pivotFmt>
      <c:pivotFmt>
        <c:idx val="3"/>
        <c:spPr>
          <a:gradFill>
            <a:gsLst>
              <a:gs pos="44000">
                <a:schemeClr val="accent1">
                  <a:lumMod val="75000"/>
                </a:schemeClr>
              </a:gs>
              <a:gs pos="93000">
                <a:schemeClr val="accent6">
                  <a:lumMod val="75000"/>
                </a:schemeClr>
              </a:gs>
            </a:gsLst>
            <a:lin ang="5400000" scaled="1"/>
          </a:gradFill>
          <a:ln>
            <a:noFill/>
          </a:ln>
          <a:effectLst>
            <a:outerShdw blurRad="406400" dist="419100" dir="5100000" sx="49000" sy="49000" algn="ctr" rotWithShape="0">
              <a:srgbClr val="000000">
                <a:alpha val="43137"/>
              </a:srgbClr>
            </a:outerShdw>
          </a:effectLst>
        </c:spPr>
      </c:pivotFmt>
    </c:pivotFmts>
    <c:plotArea>
      <c:layout/>
      <c:barChart>
        <c:barDir val="col"/>
        <c:grouping val="clustered"/>
        <c:varyColors val="0"/>
        <c:ser>
          <c:idx val="0"/>
          <c:order val="0"/>
          <c:tx>
            <c:strRef>
              <c:f>Sheet15!$B$3</c:f>
              <c:strCache>
                <c:ptCount val="1"/>
                <c:pt idx="0">
                  <c:v>Total</c:v>
                </c:pt>
              </c:strCache>
            </c:strRef>
          </c:tx>
          <c:spPr>
            <a:gradFill>
              <a:gsLst>
                <a:gs pos="44000">
                  <a:schemeClr val="accent1">
                    <a:lumMod val="75000"/>
                  </a:schemeClr>
                </a:gs>
                <a:gs pos="93000">
                  <a:schemeClr val="accent6">
                    <a:lumMod val="75000"/>
                  </a:schemeClr>
                </a:gs>
              </a:gsLst>
              <a:lin ang="5400000" scaled="1"/>
            </a:gradFill>
            <a:ln>
              <a:noFill/>
            </a:ln>
            <a:effectLst>
              <a:outerShdw blurRad="406400" dist="419100" dir="5100000" sx="49000" sy="49000" algn="ctr" rotWithShape="0">
                <a:srgbClr val="000000">
                  <a:alpha val="43137"/>
                </a:srgbClr>
              </a:outerShdw>
            </a:effectLst>
          </c:spPr>
          <c:invertIfNegative val="0"/>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Sheet15!$A$4:$A$8</c:f>
              <c:strCache>
                <c:ptCount val="4"/>
                <c:pt idx="0">
                  <c:v>BASE</c:v>
                </c:pt>
                <c:pt idx="1">
                  <c:v>EXPRESS</c:v>
                </c:pt>
                <c:pt idx="2">
                  <c:v>KIKUYU</c:v>
                </c:pt>
                <c:pt idx="3">
                  <c:v>KITENGELA</c:v>
                </c:pt>
              </c:strCache>
            </c:strRef>
          </c:cat>
          <c:val>
            <c:numRef>
              <c:f>Sheet15!$B$4:$B$8</c:f>
              <c:numCache>
                <c:formatCode>General</c:formatCode>
                <c:ptCount val="4"/>
                <c:pt idx="0">
                  <c:v>51516</c:v>
                </c:pt>
                <c:pt idx="1">
                  <c:v>89040</c:v>
                </c:pt>
                <c:pt idx="2">
                  <c:v>63600</c:v>
                </c:pt>
                <c:pt idx="3">
                  <c:v>79500</c:v>
                </c:pt>
              </c:numCache>
            </c:numRef>
          </c:val>
          <c:extLst>
            <c:ext xmlns:c16="http://schemas.microsoft.com/office/drawing/2014/chart" uri="{C3380CC4-5D6E-409C-BE32-E72D297353CC}">
              <c16:uniqueId val="{00000000-3EF4-4684-856C-6A017037A5DD}"/>
            </c:ext>
          </c:extLst>
        </c:ser>
        <c:dLbls>
          <c:showLegendKey val="0"/>
          <c:showVal val="0"/>
          <c:showCatName val="0"/>
          <c:showSerName val="0"/>
          <c:showPercent val="0"/>
          <c:showBubbleSize val="0"/>
        </c:dLbls>
        <c:gapWidth val="299"/>
        <c:overlap val="2"/>
        <c:axId val="539668448"/>
        <c:axId val="539669888"/>
      </c:barChart>
      <c:catAx>
        <c:axId val="5396684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9669888"/>
        <c:crosses val="autoZero"/>
        <c:auto val="1"/>
        <c:lblAlgn val="ctr"/>
        <c:lblOffset val="100"/>
        <c:noMultiLvlLbl val="0"/>
      </c:catAx>
      <c:valAx>
        <c:axId val="539669888"/>
        <c:scaling>
          <c:orientation val="minMax"/>
          <c:max val="90000"/>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96684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[POWERSTAR PERFORMANCE PER BRANCH.xlsx]Sheet15!PivotTable28</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OVERALL</a:t>
            </a:r>
            <a:r>
              <a:rPr lang="en-US" b="1" baseline="0">
                <a:solidFill>
                  <a:schemeClr val="tx1"/>
                </a:solidFill>
              </a:rPr>
              <a:t> AMOUNT BY OUTLET- 2022 C1</a:t>
            </a:r>
          </a:p>
          <a:p>
            <a:pPr>
              <a:defRPr/>
            </a:pPr>
            <a:r>
              <a:rPr lang="en-US" b="1" baseline="0">
                <a:solidFill>
                  <a:schemeClr val="tx1"/>
                </a:solidFill>
              </a:rPr>
              <a:t>SKU 290MM</a:t>
            </a:r>
            <a:endParaRPr lang="en-US" b="1">
              <a:solidFill>
                <a:schemeClr val="tx1"/>
              </a:solidFill>
            </a:endParaRPr>
          </a:p>
        </c:rich>
      </c:tx>
      <c:layout>
        <c:manualLayout>
          <c:xMode val="edge"/>
          <c:yMode val="edge"/>
          <c:x val="0.269218148403011"/>
          <c:y val="7.277783953208165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gradFill>
            <a:gsLst>
              <a:gs pos="44000">
                <a:schemeClr val="accent1">
                  <a:lumMod val="75000"/>
                </a:schemeClr>
              </a:gs>
              <a:gs pos="93000">
                <a:schemeClr val="accent6">
                  <a:lumMod val="75000"/>
                </a:schemeClr>
              </a:gs>
            </a:gsLst>
            <a:lin ang="5400000" scaled="1"/>
          </a:gradFill>
          <a:ln>
            <a:noFill/>
          </a:ln>
          <a:effectLst>
            <a:outerShdw blurRad="406400" dist="419100" dir="5100000" sx="49000" sy="49000" algn="ctr" rotWithShape="0">
              <a:srgbClr val="000000">
                <a:alpha val="43137"/>
              </a:srgbClr>
            </a:outerShdw>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gradFill>
            <a:gsLst>
              <a:gs pos="44000">
                <a:schemeClr val="accent1">
                  <a:lumMod val="75000"/>
                </a:schemeClr>
              </a:gs>
              <a:gs pos="93000">
                <a:schemeClr val="accent6">
                  <a:lumMod val="75000"/>
                </a:schemeClr>
              </a:gs>
            </a:gsLst>
            <a:lin ang="5400000" scaled="1"/>
          </a:gradFill>
          <a:ln>
            <a:noFill/>
          </a:ln>
          <a:effectLst>
            <a:outerShdw blurRad="406400" dist="419100" dir="5100000" sx="49000" sy="49000" algn="ctr" rotWithShape="0">
              <a:srgbClr val="000000">
                <a:alpha val="43137"/>
              </a:srgbClr>
            </a:outerShdw>
          </a:effectLst>
        </c:spPr>
      </c:pivotFmt>
      <c:pivotFmt>
        <c:idx val="2"/>
        <c:spPr>
          <a:gradFill>
            <a:gsLst>
              <a:gs pos="44000">
                <a:schemeClr val="accent1">
                  <a:lumMod val="75000"/>
                </a:schemeClr>
              </a:gs>
              <a:gs pos="93000">
                <a:schemeClr val="accent6">
                  <a:lumMod val="75000"/>
                </a:schemeClr>
              </a:gs>
            </a:gsLst>
            <a:lin ang="5400000" scaled="1"/>
          </a:gradFill>
          <a:ln>
            <a:noFill/>
          </a:ln>
          <a:effectLst>
            <a:outerShdw blurRad="406400" dist="419100" dir="5100000" sx="49000" sy="49000" algn="ctr" rotWithShape="0">
              <a:srgbClr val="000000">
                <a:alpha val="43137"/>
              </a:srgbClr>
            </a:outerShdw>
          </a:effectLst>
        </c:spPr>
      </c:pivotFmt>
      <c:pivotFmt>
        <c:idx val="3"/>
        <c:spPr>
          <a:gradFill>
            <a:gsLst>
              <a:gs pos="44000">
                <a:schemeClr val="accent1">
                  <a:lumMod val="75000"/>
                </a:schemeClr>
              </a:gs>
              <a:gs pos="93000">
                <a:schemeClr val="accent6">
                  <a:lumMod val="75000"/>
                </a:schemeClr>
              </a:gs>
            </a:gsLst>
            <a:lin ang="5400000" scaled="1"/>
          </a:gradFill>
          <a:ln>
            <a:noFill/>
          </a:ln>
          <a:effectLst>
            <a:outerShdw blurRad="406400" dist="419100" dir="5100000" sx="49000" sy="49000" algn="ctr" rotWithShape="0">
              <a:srgbClr val="000000">
                <a:alpha val="43137"/>
              </a:srgbClr>
            </a:outerShdw>
          </a:effectLst>
        </c:spPr>
      </c:pivotFmt>
      <c:pivotFmt>
        <c:idx val="4"/>
        <c:spPr>
          <a:gradFill>
            <a:gsLst>
              <a:gs pos="44000">
                <a:schemeClr val="accent1">
                  <a:lumMod val="75000"/>
                </a:schemeClr>
              </a:gs>
              <a:gs pos="93000">
                <a:schemeClr val="accent6">
                  <a:lumMod val="75000"/>
                </a:schemeClr>
              </a:gs>
            </a:gsLst>
            <a:lin ang="5400000" scaled="1"/>
          </a:gradFill>
          <a:ln>
            <a:noFill/>
          </a:ln>
          <a:effectLst>
            <a:outerShdw blurRad="406400" dist="419100" dir="5100000" sx="49000" sy="49000" algn="ctr" rotWithShape="0">
              <a:srgbClr val="000000">
                <a:alpha val="43137"/>
              </a:srgbClr>
            </a:outerShdw>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gradFill>
            <a:gsLst>
              <a:gs pos="44000">
                <a:schemeClr val="accent1">
                  <a:lumMod val="75000"/>
                </a:schemeClr>
              </a:gs>
              <a:gs pos="93000">
                <a:schemeClr val="accent6">
                  <a:lumMod val="75000"/>
                </a:schemeClr>
              </a:gs>
            </a:gsLst>
            <a:lin ang="5400000" scaled="1"/>
          </a:gradFill>
          <a:ln>
            <a:noFill/>
          </a:ln>
          <a:effectLst>
            <a:outerShdw blurRad="406400" dist="419100" dir="5100000" sx="49000" sy="49000" algn="ctr" rotWithShape="0">
              <a:srgbClr val="000000">
                <a:alpha val="43137"/>
              </a:srgbClr>
            </a:outerShdw>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barChart>
        <c:barDir val="col"/>
        <c:grouping val="clustered"/>
        <c:varyColors val="0"/>
        <c:ser>
          <c:idx val="0"/>
          <c:order val="0"/>
          <c:tx>
            <c:strRef>
              <c:f>Sheet15!$B$3</c:f>
              <c:strCache>
                <c:ptCount val="1"/>
                <c:pt idx="0">
                  <c:v>Total</c:v>
                </c:pt>
              </c:strCache>
            </c:strRef>
          </c:tx>
          <c:spPr>
            <a:gradFill>
              <a:gsLst>
                <a:gs pos="44000">
                  <a:schemeClr val="accent1">
                    <a:lumMod val="75000"/>
                  </a:schemeClr>
                </a:gs>
                <a:gs pos="93000">
                  <a:schemeClr val="accent6">
                    <a:lumMod val="75000"/>
                  </a:schemeClr>
                </a:gs>
              </a:gsLst>
              <a:lin ang="5400000" scaled="1"/>
            </a:gradFill>
            <a:ln>
              <a:noFill/>
            </a:ln>
            <a:effectLst>
              <a:outerShdw blurRad="406400" dist="419100" dir="5100000" sx="49000" sy="49000" algn="ctr" rotWithShape="0">
                <a:srgbClr val="000000">
                  <a:alpha val="43137"/>
                </a:srgbClr>
              </a:outerShdw>
            </a:effectLst>
          </c:spPr>
          <c:invertIfNegative val="0"/>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Sheet15!$A$4:$A$8</c:f>
              <c:strCache>
                <c:ptCount val="4"/>
                <c:pt idx="0">
                  <c:v>BASE</c:v>
                </c:pt>
                <c:pt idx="1">
                  <c:v>EXPRESS</c:v>
                </c:pt>
                <c:pt idx="2">
                  <c:v>KIKUYU</c:v>
                </c:pt>
                <c:pt idx="3">
                  <c:v>KITENGELA</c:v>
                </c:pt>
              </c:strCache>
            </c:strRef>
          </c:cat>
          <c:val>
            <c:numRef>
              <c:f>Sheet15!$B$4:$B$8</c:f>
              <c:numCache>
                <c:formatCode>General</c:formatCode>
                <c:ptCount val="4"/>
                <c:pt idx="0">
                  <c:v>51516</c:v>
                </c:pt>
                <c:pt idx="1">
                  <c:v>89040</c:v>
                </c:pt>
                <c:pt idx="2">
                  <c:v>63600</c:v>
                </c:pt>
                <c:pt idx="3">
                  <c:v>79500</c:v>
                </c:pt>
              </c:numCache>
            </c:numRef>
          </c:val>
          <c:extLst>
            <c:ext xmlns:c16="http://schemas.microsoft.com/office/drawing/2014/chart" uri="{C3380CC4-5D6E-409C-BE32-E72D297353CC}">
              <c16:uniqueId val="{00000000-45FE-4FDD-937D-299DD69D85D8}"/>
            </c:ext>
          </c:extLst>
        </c:ser>
        <c:dLbls>
          <c:showLegendKey val="0"/>
          <c:showVal val="0"/>
          <c:showCatName val="0"/>
          <c:showSerName val="0"/>
          <c:showPercent val="0"/>
          <c:showBubbleSize val="0"/>
        </c:dLbls>
        <c:gapWidth val="299"/>
        <c:overlap val="2"/>
        <c:axId val="539668448"/>
        <c:axId val="539669888"/>
      </c:barChart>
      <c:catAx>
        <c:axId val="5396684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9669888"/>
        <c:crosses val="autoZero"/>
        <c:auto val="1"/>
        <c:lblAlgn val="ctr"/>
        <c:lblOffset val="100"/>
        <c:noMultiLvlLbl val="0"/>
      </c:catAx>
      <c:valAx>
        <c:axId val="539669888"/>
        <c:scaling>
          <c:orientation val="minMax"/>
          <c:max val="90000"/>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96684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1" i="0" u="none" strike="noStrike" kern="1200" spc="0" baseline="0">
                <a:solidFill>
                  <a:sysClr val="windowText" lastClr="000000">
                    <a:lumMod val="65000"/>
                    <a:lumOff val="35000"/>
                  </a:sysClr>
                </a:solidFill>
              </a:rPr>
              <a:t>POWESTAR PERFORMANCE PER OUTLET - 2022 C2 &amp; C3 SKU - 290MM</a:t>
            </a: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endParaRPr lang="en-US"/>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manualLayout>
          <c:layoutTarget val="inner"/>
          <c:xMode val="edge"/>
          <c:yMode val="edge"/>
          <c:x val="7.2875952871525068E-2"/>
          <c:y val="0.13830017162005537"/>
          <c:w val="0.89823627499534286"/>
          <c:h val="0.65297103199523376"/>
        </c:manualLayout>
      </c:layout>
      <c:barChart>
        <c:barDir val="col"/>
        <c:grouping val="clustered"/>
        <c:varyColors val="0"/>
        <c:ser>
          <c:idx val="0"/>
          <c:order val="0"/>
          <c:tx>
            <c:strRef>
              <c:f>'YEAR 2023 C2 &amp; C3'!$F$10</c:f>
              <c:strCache>
                <c:ptCount val="1"/>
                <c:pt idx="0">
                  <c:v>BASE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'YEAR 2023 C2 &amp; C3'!$E$11:$E$22</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'YEAR 2023 C2 &amp; C3'!$F$11:$F$22</c:f>
              <c:numCache>
                <c:formatCode>General</c:formatCode>
                <c:ptCount val="12"/>
                <c:pt idx="0">
                  <c:v>600</c:v>
                </c:pt>
                <c:pt idx="1">
                  <c:v>60</c:v>
                </c:pt>
                <c:pt idx="2">
                  <c:v>0</c:v>
                </c:pt>
                <c:pt idx="3">
                  <c:v>180</c:v>
                </c:pt>
                <c:pt idx="4">
                  <c:v>420</c:v>
                </c:pt>
                <c:pt idx="5">
                  <c:v>180</c:v>
                </c:pt>
                <c:pt idx="6">
                  <c:v>240</c:v>
                </c:pt>
                <c:pt idx="7">
                  <c:v>0</c:v>
                </c:pt>
                <c:pt idx="8">
                  <c:v>0</c:v>
                </c:pt>
                <c:pt idx="9">
                  <c:v>300</c:v>
                </c:pt>
                <c:pt idx="10">
                  <c:v>0</c:v>
                </c:pt>
                <c:pt idx="11">
                  <c:v>300</c:v>
                </c:pt>
              </c:numCache>
            </c:numRef>
          </c:val>
          <c:extLst>
            <c:ext xmlns:c16="http://schemas.microsoft.com/office/drawing/2014/chart" uri="{C3380CC4-5D6E-409C-BE32-E72D297353CC}">
              <c16:uniqueId val="{00000000-FAA7-4DFC-94B8-6935C6515E80}"/>
            </c:ext>
          </c:extLst>
        </c:ser>
        <c:ser>
          <c:idx val="1"/>
          <c:order val="1"/>
          <c:tx>
            <c:strRef>
              <c:f>'YEAR 2023 C2 &amp; C3'!$G$10</c:f>
              <c:strCache>
                <c:ptCount val="1"/>
                <c:pt idx="0">
                  <c:v>EXPRESS</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'YEAR 2023 C2 &amp; C3'!$E$11:$E$22</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'YEAR 2023 C2 &amp; C3'!$G$11:$G$22</c:f>
              <c:numCache>
                <c:formatCode>General</c:formatCode>
                <c:ptCount val="12"/>
                <c:pt idx="0">
                  <c:v>300</c:v>
                </c:pt>
                <c:pt idx="1">
                  <c:v>0</c:v>
                </c:pt>
                <c:pt idx="2">
                  <c:v>0</c:v>
                </c:pt>
                <c:pt idx="3">
                  <c:v>300</c:v>
                </c:pt>
                <c:pt idx="4">
                  <c:v>360</c:v>
                </c:pt>
                <c:pt idx="5">
                  <c:v>120</c:v>
                </c:pt>
                <c:pt idx="6">
                  <c:v>120</c:v>
                </c:pt>
                <c:pt idx="7">
                  <c:v>0</c:v>
                </c:pt>
                <c:pt idx="8">
                  <c:v>0</c:v>
                </c:pt>
                <c:pt idx="9">
                  <c:v>300</c:v>
                </c:pt>
                <c:pt idx="10">
                  <c:v>0</c:v>
                </c:pt>
                <c:pt idx="11">
                  <c:v>300</c:v>
                </c:pt>
              </c:numCache>
            </c:numRef>
          </c:val>
          <c:extLst>
            <c:ext xmlns:c16="http://schemas.microsoft.com/office/drawing/2014/chart" uri="{C3380CC4-5D6E-409C-BE32-E72D297353CC}">
              <c16:uniqueId val="{00000001-FAA7-4DFC-94B8-6935C6515E80}"/>
            </c:ext>
          </c:extLst>
        </c:ser>
        <c:ser>
          <c:idx val="2"/>
          <c:order val="2"/>
          <c:tx>
            <c:strRef>
              <c:f>'YEAR 2023 C2 &amp; C3'!$H$10</c:f>
              <c:strCache>
                <c:ptCount val="1"/>
                <c:pt idx="0">
                  <c:v>KITENGELA</c:v>
                </c:pt>
              </c:strCache>
            </c:strRef>
          </c:tx>
          <c:spPr>
            <a:solidFill>
              <a:schemeClr val="accent6">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'YEAR 2023 C2 &amp; C3'!$E$11:$E$22</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'YEAR 2023 C2 &amp; C3'!$H$11:$H$22</c:f>
              <c:numCache>
                <c:formatCode>General</c:formatCode>
                <c:ptCount val="12"/>
                <c:pt idx="0">
                  <c:v>900</c:v>
                </c:pt>
                <c:pt idx="1">
                  <c:v>0</c:v>
                </c:pt>
                <c:pt idx="2">
                  <c:v>0</c:v>
                </c:pt>
                <c:pt idx="3">
                  <c:v>600</c:v>
                </c:pt>
                <c:pt idx="4">
                  <c:v>480</c:v>
                </c:pt>
                <c:pt idx="5">
                  <c:v>540</c:v>
                </c:pt>
                <c:pt idx="6">
                  <c:v>300</c:v>
                </c:pt>
                <c:pt idx="7">
                  <c:v>0</c:v>
                </c:pt>
                <c:pt idx="8">
                  <c:v>0</c:v>
                </c:pt>
                <c:pt idx="9">
                  <c:v>600</c:v>
                </c:pt>
                <c:pt idx="10">
                  <c:v>0</c:v>
                </c:pt>
                <c:pt idx="11">
                  <c:v>600</c:v>
                </c:pt>
              </c:numCache>
            </c:numRef>
          </c:val>
          <c:extLst>
            <c:ext xmlns:c16="http://schemas.microsoft.com/office/drawing/2014/chart" uri="{C3380CC4-5D6E-409C-BE32-E72D297353CC}">
              <c16:uniqueId val="{00000002-FAA7-4DFC-94B8-6935C6515E80}"/>
            </c:ext>
          </c:extLst>
        </c:ser>
        <c:ser>
          <c:idx val="3"/>
          <c:order val="3"/>
          <c:tx>
            <c:strRef>
              <c:f>'YEAR 2023 C2 &amp; C3'!$I$10</c:f>
              <c:strCache>
                <c:ptCount val="1"/>
                <c:pt idx="0">
                  <c:v>KIKUYU</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'YEAR 2023 C2 &amp; C3'!$E$11:$E$22</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'YEAR 2023 C2 &amp; C3'!$I$11:$I$22</c:f>
              <c:numCache>
                <c:formatCode>General</c:formatCode>
                <c:ptCount val="12"/>
                <c:pt idx="0">
                  <c:v>600</c:v>
                </c:pt>
                <c:pt idx="1">
                  <c:v>0</c:v>
                </c:pt>
                <c:pt idx="2">
                  <c:v>0</c:v>
                </c:pt>
                <c:pt idx="3">
                  <c:v>240</c:v>
                </c:pt>
                <c:pt idx="4">
                  <c:v>960</c:v>
                </c:pt>
                <c:pt idx="5">
                  <c:v>600</c:v>
                </c:pt>
                <c:pt idx="6">
                  <c:v>300</c:v>
                </c:pt>
                <c:pt idx="7">
                  <c:v>0</c:v>
                </c:pt>
                <c:pt idx="8">
                  <c:v>0</c:v>
                </c:pt>
                <c:pt idx="9">
                  <c:v>600</c:v>
                </c:pt>
                <c:pt idx="10">
                  <c:v>0</c:v>
                </c:pt>
                <c:pt idx="11">
                  <c:v>600</c:v>
                </c:pt>
              </c:numCache>
            </c:numRef>
          </c:val>
          <c:extLst>
            <c:ext xmlns:c16="http://schemas.microsoft.com/office/drawing/2014/chart" uri="{C3380CC4-5D6E-409C-BE32-E72D297353CC}">
              <c16:uniqueId val="{00000003-FAA7-4DFC-94B8-6935C6515E80}"/>
            </c:ext>
          </c:extLst>
        </c:ser>
        <c:dLbls>
          <c:dLblPos val="outEnd"/>
          <c:showLegendKey val="0"/>
          <c:showVal val="1"/>
          <c:showCatName val="0"/>
          <c:showSerName val="0"/>
          <c:showPercent val="0"/>
          <c:showBubbleSize val="0"/>
        </c:dLbls>
        <c:gapWidth val="35"/>
        <c:overlap val="-59"/>
        <c:axId val="526239232"/>
        <c:axId val="526236712"/>
      </c:barChart>
      <c:catAx>
        <c:axId val="5262392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6236712"/>
        <c:crosses val="autoZero"/>
        <c:auto val="1"/>
        <c:lblAlgn val="ctr"/>
        <c:lblOffset val="100"/>
        <c:noMultiLvlLbl val="0"/>
      </c:catAx>
      <c:valAx>
        <c:axId val="526236712"/>
        <c:scaling>
          <c:orientation val="minMax"/>
          <c:max val="1000"/>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62392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a:t>OUTLET</a:t>
            </a:r>
            <a:r>
              <a:rPr lang="en-US" sz="1400" b="1" baseline="0"/>
              <a:t> PERFORMANCE BY AMOUNT 2024 C3</a:t>
            </a:r>
            <a:endParaRPr lang="en-US" sz="14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4265993867754487"/>
          <c:y val="0.18323895328848933"/>
          <c:w val="0.83268045803851787"/>
          <c:h val="0.53245105548612426"/>
        </c:manualLayout>
      </c:layout>
      <c:barChart>
        <c:barDir val="col"/>
        <c:grouping val="clustered"/>
        <c:varyColors val="0"/>
        <c:ser>
          <c:idx val="0"/>
          <c:order val="0"/>
          <c:tx>
            <c:strRef>
              <c:f>'YEAR 2024 C3'!$G$9</c:f>
              <c:strCache>
                <c:ptCount val="1"/>
                <c:pt idx="0">
                  <c:v>SALES</c:v>
                </c:pt>
              </c:strCache>
            </c:strRef>
          </c:tx>
          <c:spPr>
            <a:gradFill>
              <a:gsLst>
                <a:gs pos="74000">
                  <a:schemeClr val="accent2">
                    <a:lumMod val="75000"/>
                  </a:schemeClr>
                </a:gs>
                <a:gs pos="16000">
                  <a:schemeClr val="accent1">
                    <a:lumMod val="75000"/>
                  </a:schemeClr>
                </a:gs>
              </a:gsLst>
              <a:lin ang="5400000" scaled="1"/>
            </a:gradFill>
            <a:ln>
              <a:noFill/>
            </a:ln>
            <a:effectLst/>
          </c:spPr>
          <c:invertIfNegative val="0"/>
          <c:cat>
            <c:multiLvlStrRef>
              <c:f>'YEAR 2024 C3'!$E$10:$F$17</c:f>
              <c:multiLvlStrCache>
                <c:ptCount val="8"/>
                <c:lvl>
                  <c:pt idx="0">
                    <c:v>BASE</c:v>
                  </c:pt>
                  <c:pt idx="1">
                    <c:v>EXPRESS</c:v>
                  </c:pt>
                  <c:pt idx="2">
                    <c:v>KITENGELA</c:v>
                  </c:pt>
                  <c:pt idx="3">
                    <c:v>KIKUYU</c:v>
                  </c:pt>
                  <c:pt idx="4">
                    <c:v>BASE</c:v>
                  </c:pt>
                  <c:pt idx="5">
                    <c:v>EXPRESS</c:v>
                  </c:pt>
                  <c:pt idx="6">
                    <c:v>KITENGELA</c:v>
                  </c:pt>
                  <c:pt idx="7">
                    <c:v>KIKUYU</c:v>
                  </c:pt>
                </c:lvl>
                <c:lvl>
                  <c:pt idx="0">
                    <c:v>JANUARY</c:v>
                  </c:pt>
                  <c:pt idx="4">
                    <c:v>FEBRUARY</c:v>
                  </c:pt>
                </c:lvl>
              </c:multiLvlStrCache>
            </c:multiLvlStrRef>
          </c:cat>
          <c:val>
            <c:numRef>
              <c:f>'YEAR 2024 C3'!$G$10:$G$17</c:f>
              <c:numCache>
                <c:formatCode>General</c:formatCode>
                <c:ptCount val="8"/>
                <c:pt idx="1">
                  <c:v>120</c:v>
                </c:pt>
                <c:pt idx="2">
                  <c:v>300</c:v>
                </c:pt>
                <c:pt idx="3">
                  <c:v>300</c:v>
                </c:pt>
                <c:pt idx="4">
                  <c:v>60</c:v>
                </c:pt>
                <c:pt idx="5">
                  <c:v>60</c:v>
                </c:pt>
                <c:pt idx="6">
                  <c:v>60</c:v>
                </c:pt>
                <c:pt idx="7">
                  <c:v>0</c:v>
                </c:pt>
              </c:numCache>
            </c:numRef>
          </c:val>
          <c:extLst>
            <c:ext xmlns:c16="http://schemas.microsoft.com/office/drawing/2014/chart" uri="{C3380CC4-5D6E-409C-BE32-E72D297353CC}">
              <c16:uniqueId val="{00000000-4165-46A3-AB72-4F2087272718}"/>
            </c:ext>
          </c:extLst>
        </c:ser>
        <c:dLbls>
          <c:showLegendKey val="0"/>
          <c:showVal val="0"/>
          <c:showCatName val="0"/>
          <c:showSerName val="0"/>
          <c:showPercent val="0"/>
          <c:showBubbleSize val="0"/>
        </c:dLbls>
        <c:gapWidth val="219"/>
        <c:overlap val="-27"/>
        <c:axId val="576039480"/>
        <c:axId val="576034800"/>
      </c:barChart>
      <c:catAx>
        <c:axId val="5760394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6034800"/>
        <c:crosses val="autoZero"/>
        <c:auto val="1"/>
        <c:lblAlgn val="ctr"/>
        <c:lblOffset val="100"/>
        <c:noMultiLvlLbl val="0"/>
      </c:catAx>
      <c:valAx>
        <c:axId val="57603480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603948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290</a:t>
            </a:r>
            <a:r>
              <a:rPr lang="en-US" b="1" baseline="0"/>
              <a:t> MM VS 340 MM SALES 2024 C4</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'YEAR - 2024 C 4	'!$C$13</c:f>
              <c:strCache>
                <c:ptCount val="1"/>
                <c:pt idx="0">
                  <c:v>290 MM SALES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'YEAR - 2024 C 4	'!$A$14:$B$17</c:f>
              <c:multiLvlStrCache>
                <c:ptCount val="4"/>
                <c:lvl>
                  <c:pt idx="0">
                    <c:v>BASE</c:v>
                  </c:pt>
                  <c:pt idx="1">
                    <c:v>EXPRESS</c:v>
                  </c:pt>
                  <c:pt idx="2">
                    <c:v>KITENGELA</c:v>
                  </c:pt>
                  <c:pt idx="3">
                    <c:v>KIKUYU</c:v>
                  </c:pt>
                </c:lvl>
                <c:lvl>
                  <c:pt idx="0">
                    <c:v>MAY</c:v>
                  </c:pt>
                </c:lvl>
              </c:multiLvlStrCache>
            </c:multiLvlStrRef>
          </c:cat>
          <c:val>
            <c:numRef>
              <c:f>'YEAR - 2024 C 4	'!$C$14:$C$17</c:f>
              <c:numCache>
                <c:formatCode>General</c:formatCode>
                <c:ptCount val="4"/>
                <c:pt idx="0">
                  <c:v>600</c:v>
                </c:pt>
                <c:pt idx="1">
                  <c:v>240</c:v>
                </c:pt>
                <c:pt idx="2">
                  <c:v>840</c:v>
                </c:pt>
                <c:pt idx="3">
                  <c:v>480</c:v>
                </c:pt>
              </c:numCache>
            </c:numRef>
          </c:val>
          <c:extLst>
            <c:ext xmlns:c16="http://schemas.microsoft.com/office/drawing/2014/chart" uri="{C3380CC4-5D6E-409C-BE32-E72D297353CC}">
              <c16:uniqueId val="{00000000-0433-47CF-B3CF-EFC4591FFA75}"/>
            </c:ext>
          </c:extLst>
        </c:ser>
        <c:ser>
          <c:idx val="1"/>
          <c:order val="1"/>
          <c:tx>
            <c:strRef>
              <c:f>'YEAR - 2024 C 4	'!$D$13</c:f>
              <c:strCache>
                <c:ptCount val="1"/>
                <c:pt idx="0">
                  <c:v>340 MM SALES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'YEAR - 2024 C 4	'!$A$14:$B$17</c:f>
              <c:multiLvlStrCache>
                <c:ptCount val="4"/>
                <c:lvl>
                  <c:pt idx="0">
                    <c:v>BASE</c:v>
                  </c:pt>
                  <c:pt idx="1">
                    <c:v>EXPRESS</c:v>
                  </c:pt>
                  <c:pt idx="2">
                    <c:v>KITENGELA</c:v>
                  </c:pt>
                  <c:pt idx="3">
                    <c:v>KIKUYU</c:v>
                  </c:pt>
                </c:lvl>
                <c:lvl>
                  <c:pt idx="0">
                    <c:v>MAY</c:v>
                  </c:pt>
                </c:lvl>
              </c:multiLvlStrCache>
            </c:multiLvlStrRef>
          </c:cat>
          <c:val>
            <c:numRef>
              <c:f>'YEAR - 2024 C 4	'!$D$14:$D$17</c:f>
              <c:numCache>
                <c:formatCode>General</c:formatCode>
                <c:ptCount val="4"/>
                <c:pt idx="0">
                  <c:v>300</c:v>
                </c:pt>
                <c:pt idx="1">
                  <c:v>120</c:v>
                </c:pt>
                <c:pt idx="2">
                  <c:v>300</c:v>
                </c:pt>
                <c:pt idx="3">
                  <c:v>120</c:v>
                </c:pt>
              </c:numCache>
            </c:numRef>
          </c:val>
          <c:extLst>
            <c:ext xmlns:c16="http://schemas.microsoft.com/office/drawing/2014/chart" uri="{C3380CC4-5D6E-409C-BE32-E72D297353CC}">
              <c16:uniqueId val="{00000001-0433-47CF-B3CF-EFC4591FFA75}"/>
            </c:ext>
          </c:extLst>
        </c:ser>
        <c:dLbls>
          <c:dLblPos val="outEnd"/>
          <c:showLegendKey val="0"/>
          <c:showVal val="1"/>
          <c:showCatName val="0"/>
          <c:showSerName val="0"/>
          <c:showPercent val="0"/>
          <c:showBubbleSize val="0"/>
        </c:dLbls>
        <c:gapWidth val="219"/>
        <c:overlap val="-27"/>
        <c:axId val="684265536"/>
        <c:axId val="684262656"/>
      </c:barChart>
      <c:catAx>
        <c:axId val="6842655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4262656"/>
        <c:crosses val="autoZero"/>
        <c:auto val="1"/>
        <c:lblAlgn val="ctr"/>
        <c:lblOffset val="100"/>
        <c:noMultiLvlLbl val="0"/>
      </c:catAx>
      <c:valAx>
        <c:axId val="68426265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42655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400"/>
              <a:t>OUTLET</a:t>
            </a:r>
            <a:r>
              <a:rPr lang="en-US" sz="1400" baseline="0"/>
              <a:t> PERFORMANCE BY AMOUNT 2024 C4</a:t>
            </a:r>
            <a:endParaRPr lang="en-US" sz="1400"/>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3.8121546297967608E-2"/>
          <c:y val="0.19270060520065926"/>
          <c:w val="0.78526963439736142"/>
          <c:h val="0.77982960075790675"/>
        </c:manualLayout>
      </c:layout>
      <c:pie3DChart>
        <c:varyColors val="1"/>
        <c:ser>
          <c:idx val="0"/>
          <c:order val="0"/>
          <c:explosion val="13"/>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E61F-4326-B904-3E46037F6DCD}"/>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E61F-4326-B904-3E46037F6DCD}"/>
              </c:ext>
            </c:extLst>
          </c:dPt>
          <c:dPt>
            <c:idx val="2"/>
            <c:bubble3D val="0"/>
            <c:spPr>
              <a:solidFill>
                <a:schemeClr val="accent3"/>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5-E61F-4326-B904-3E46037F6DCD}"/>
              </c:ext>
            </c:extLst>
          </c:dPt>
          <c:dPt>
            <c:idx val="3"/>
            <c:bubble3D val="0"/>
            <c:spPr>
              <a:solidFill>
                <a:schemeClr val="accent4"/>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7-E61F-4326-B904-3E46037F6DCD}"/>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'YEAR - 2024 C 4	'!$M$14:$M$17</c:f>
              <c:strCache>
                <c:ptCount val="4"/>
                <c:pt idx="0">
                  <c:v>BASE</c:v>
                </c:pt>
                <c:pt idx="1">
                  <c:v>EXPRESS</c:v>
                </c:pt>
                <c:pt idx="2">
                  <c:v>KITENGELA</c:v>
                </c:pt>
                <c:pt idx="3">
                  <c:v>KIKUYU</c:v>
                </c:pt>
              </c:strCache>
            </c:strRef>
          </c:cat>
          <c:val>
            <c:numRef>
              <c:f>'YEAR - 2024 C 4	'!$N$14:$N$17</c:f>
              <c:numCache>
                <c:formatCode>#,##0</c:formatCode>
                <c:ptCount val="4"/>
                <c:pt idx="0">
                  <c:v>64500</c:v>
                </c:pt>
                <c:pt idx="1">
                  <c:v>25800</c:v>
                </c:pt>
                <c:pt idx="2">
                  <c:v>80100</c:v>
                </c:pt>
                <c:pt idx="3">
                  <c:v>41400</c:v>
                </c:pt>
              </c:numCache>
            </c:numRef>
          </c:val>
          <c:extLst>
            <c:ext xmlns:c16="http://schemas.microsoft.com/office/drawing/2014/chart" uri="{C3380CC4-5D6E-409C-BE32-E72D297353CC}">
              <c16:uniqueId val="{00000008-E61F-4326-B904-3E46037F6DCD}"/>
            </c:ext>
          </c:extLst>
        </c:ser>
        <c:dLbls>
          <c:dLblPos val="ctr"/>
          <c:showLegendKey val="0"/>
          <c:showVal val="0"/>
          <c:showCatName val="0"/>
          <c:showSerName val="0"/>
          <c:showPercent val="1"/>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a:t>GENERAL</a:t>
            </a:r>
            <a:r>
              <a:rPr lang="en-US" sz="1400" b="1" baseline="0"/>
              <a:t> PERFORMANCE BY OUTLET</a:t>
            </a:r>
            <a:endParaRPr lang="en-US" sz="14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'GENERAL PERFORMANCE RATING'!$G$2:$G$5</c:f>
              <c:strCache>
                <c:ptCount val="4"/>
                <c:pt idx="0">
                  <c:v>POWERSTAR KITENGELA</c:v>
                </c:pt>
                <c:pt idx="1">
                  <c:v>POWERSTAR KIKUYU</c:v>
                </c:pt>
                <c:pt idx="2">
                  <c:v>POWERSTAR EXPRESS</c:v>
                </c:pt>
                <c:pt idx="3">
                  <c:v>POWERSTAR BASE</c:v>
                </c:pt>
              </c:strCache>
            </c:strRef>
          </c:cat>
          <c:val>
            <c:numRef>
              <c:f>'GENERAL PERFORMANCE RATING'!$H$2:$H$5</c:f>
              <c:numCache>
                <c:formatCode>General</c:formatCode>
                <c:ptCount val="4"/>
              </c:numCache>
            </c:numRef>
          </c:val>
          <c:extLst>
            <c:ext xmlns:c16="http://schemas.microsoft.com/office/drawing/2014/chart" uri="{C3380CC4-5D6E-409C-BE32-E72D297353CC}">
              <c16:uniqueId val="{00000000-9420-45DF-B19A-6539B36C258E}"/>
            </c:ext>
          </c:extLst>
        </c:ser>
        <c:ser>
          <c:idx val="1"/>
          <c:order val="1"/>
          <c:spPr>
            <a:gradFill>
              <a:gsLst>
                <a:gs pos="62000">
                  <a:schemeClr val="accent5">
                    <a:lumMod val="40000"/>
                    <a:lumOff val="60000"/>
                  </a:schemeClr>
                </a:gs>
                <a:gs pos="100000">
                  <a:schemeClr val="accent6">
                    <a:lumMod val="75000"/>
                  </a:schemeClr>
                </a:gs>
              </a:gsLst>
              <a:lin ang="5400000" scaled="1"/>
            </a:gradFill>
            <a:ln>
              <a:noFill/>
            </a:ln>
            <a:effectLst/>
            <a:sp3d/>
          </c:spPr>
          <c:invertIfNegative val="0"/>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'GENERAL PERFORMANCE RATING'!$G$2:$G$5</c:f>
              <c:strCache>
                <c:ptCount val="4"/>
                <c:pt idx="0">
                  <c:v>POWERSTAR KITENGELA</c:v>
                </c:pt>
                <c:pt idx="1">
                  <c:v>POWERSTAR KIKUYU</c:v>
                </c:pt>
                <c:pt idx="2">
                  <c:v>POWERSTAR EXPRESS</c:v>
                </c:pt>
                <c:pt idx="3">
                  <c:v>POWERSTAR BASE</c:v>
                </c:pt>
              </c:strCache>
            </c:strRef>
          </c:cat>
          <c:val>
            <c:numRef>
              <c:f>'GENERAL PERFORMANCE RATING'!$I$2:$I$5</c:f>
              <c:numCache>
                <c:formatCode>#,##0</c:formatCode>
                <c:ptCount val="4"/>
                <c:pt idx="0" formatCode="&quot;Ksh&quot;#,##0.00">
                  <c:v>398700</c:v>
                </c:pt>
                <c:pt idx="1">
                  <c:v>334800</c:v>
                </c:pt>
                <c:pt idx="2">
                  <c:v>223140</c:v>
                </c:pt>
                <c:pt idx="3">
                  <c:v>243396</c:v>
                </c:pt>
              </c:numCache>
            </c:numRef>
          </c:val>
          <c:extLst>
            <c:ext xmlns:c16="http://schemas.microsoft.com/office/drawing/2014/chart" uri="{C3380CC4-5D6E-409C-BE32-E72D297353CC}">
              <c16:uniqueId val="{00000001-9420-45DF-B19A-6539B36C258E}"/>
            </c:ext>
          </c:extLst>
        </c:ser>
        <c:dLbls>
          <c:showLegendKey val="0"/>
          <c:showVal val="1"/>
          <c:showCatName val="0"/>
          <c:showSerName val="0"/>
          <c:showPercent val="0"/>
          <c:showBubbleSize val="0"/>
        </c:dLbls>
        <c:gapWidth val="150"/>
        <c:shape val="box"/>
        <c:axId val="695943376"/>
        <c:axId val="593357256"/>
        <c:axId val="0"/>
      </c:bar3DChart>
      <c:catAx>
        <c:axId val="695943376"/>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3357256"/>
        <c:crosses val="autoZero"/>
        <c:auto val="1"/>
        <c:lblAlgn val="ctr"/>
        <c:lblOffset val="100"/>
        <c:noMultiLvlLbl val="0"/>
      </c:catAx>
      <c:valAx>
        <c:axId val="593357256"/>
        <c:scaling>
          <c:orientation val="minMax"/>
          <c:max val="400000"/>
        </c:scaling>
        <c:delete val="1"/>
        <c:axPos val="b"/>
        <c:numFmt formatCode="General" sourceLinked="1"/>
        <c:majorTickMark val="out"/>
        <c:minorTickMark val="none"/>
        <c:tickLblPos val="nextTo"/>
        <c:crossAx val="6959433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a:t>GENERAL</a:t>
            </a:r>
            <a:r>
              <a:rPr lang="en-US" sz="1400" b="1" baseline="0"/>
              <a:t> PERFORMANCE BY OUTLET</a:t>
            </a:r>
            <a:endParaRPr lang="en-US" sz="14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'GENERAL PERFORMANCE RATING'!$G$2:$G$5</c:f>
              <c:strCache>
                <c:ptCount val="4"/>
                <c:pt idx="0">
                  <c:v>POWERSTAR KITENGELA</c:v>
                </c:pt>
                <c:pt idx="1">
                  <c:v>POWERSTAR KIKUYU</c:v>
                </c:pt>
                <c:pt idx="2">
                  <c:v>POWERSTAR EXPRESS</c:v>
                </c:pt>
                <c:pt idx="3">
                  <c:v>POWERSTAR BASE</c:v>
                </c:pt>
              </c:strCache>
            </c:strRef>
          </c:cat>
          <c:val>
            <c:numRef>
              <c:f>'GENERAL PERFORMANCE RATING'!$H$2:$H$5</c:f>
              <c:numCache>
                <c:formatCode>General</c:formatCode>
                <c:ptCount val="4"/>
              </c:numCache>
            </c:numRef>
          </c:val>
          <c:extLst>
            <c:ext xmlns:c16="http://schemas.microsoft.com/office/drawing/2014/chart" uri="{C3380CC4-5D6E-409C-BE32-E72D297353CC}">
              <c16:uniqueId val="{00000000-0BB3-4C39-9940-3F2E01BC7D49}"/>
            </c:ext>
          </c:extLst>
        </c:ser>
        <c:ser>
          <c:idx val="1"/>
          <c:order val="1"/>
          <c:spPr>
            <a:gradFill>
              <a:gsLst>
                <a:gs pos="62000">
                  <a:schemeClr val="accent5">
                    <a:lumMod val="40000"/>
                    <a:lumOff val="60000"/>
                  </a:schemeClr>
                </a:gs>
                <a:gs pos="100000">
                  <a:schemeClr val="accent6">
                    <a:lumMod val="75000"/>
                  </a:schemeClr>
                </a:gs>
              </a:gsLst>
              <a:lin ang="5400000" scaled="1"/>
            </a:gradFill>
            <a:ln>
              <a:noFill/>
            </a:ln>
            <a:effectLst/>
            <a:sp3d/>
          </c:spPr>
          <c:invertIfNegative val="0"/>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'GENERAL PERFORMANCE RATING'!$G$2:$G$5</c:f>
              <c:strCache>
                <c:ptCount val="4"/>
                <c:pt idx="0">
                  <c:v>POWERSTAR KITENGELA</c:v>
                </c:pt>
                <c:pt idx="1">
                  <c:v>POWERSTAR KIKUYU</c:v>
                </c:pt>
                <c:pt idx="2">
                  <c:v>POWERSTAR EXPRESS</c:v>
                </c:pt>
                <c:pt idx="3">
                  <c:v>POWERSTAR BASE</c:v>
                </c:pt>
              </c:strCache>
            </c:strRef>
          </c:cat>
          <c:val>
            <c:numRef>
              <c:f>'GENERAL PERFORMANCE RATING'!$I$2:$I$5</c:f>
              <c:numCache>
                <c:formatCode>#,##0</c:formatCode>
                <c:ptCount val="4"/>
                <c:pt idx="0" formatCode="&quot;Ksh&quot;#,##0.00">
                  <c:v>398700</c:v>
                </c:pt>
                <c:pt idx="1">
                  <c:v>334800</c:v>
                </c:pt>
                <c:pt idx="2">
                  <c:v>223140</c:v>
                </c:pt>
                <c:pt idx="3">
                  <c:v>243396</c:v>
                </c:pt>
              </c:numCache>
            </c:numRef>
          </c:val>
          <c:extLst>
            <c:ext xmlns:c16="http://schemas.microsoft.com/office/drawing/2014/chart" uri="{C3380CC4-5D6E-409C-BE32-E72D297353CC}">
              <c16:uniqueId val="{00000001-0BB3-4C39-9940-3F2E01BC7D49}"/>
            </c:ext>
          </c:extLst>
        </c:ser>
        <c:dLbls>
          <c:showLegendKey val="0"/>
          <c:showVal val="1"/>
          <c:showCatName val="0"/>
          <c:showSerName val="0"/>
          <c:showPercent val="0"/>
          <c:showBubbleSize val="0"/>
        </c:dLbls>
        <c:gapWidth val="150"/>
        <c:shape val="box"/>
        <c:axId val="695943376"/>
        <c:axId val="593357256"/>
        <c:axId val="0"/>
      </c:bar3DChart>
      <c:catAx>
        <c:axId val="695943376"/>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3357256"/>
        <c:crosses val="autoZero"/>
        <c:auto val="1"/>
        <c:lblAlgn val="ctr"/>
        <c:lblOffset val="100"/>
        <c:noMultiLvlLbl val="0"/>
      </c:catAx>
      <c:valAx>
        <c:axId val="593357256"/>
        <c:scaling>
          <c:orientation val="minMax"/>
          <c:max val="400000"/>
        </c:scaling>
        <c:delete val="1"/>
        <c:axPos val="b"/>
        <c:numFmt formatCode="General" sourceLinked="1"/>
        <c:majorTickMark val="out"/>
        <c:minorTickMark val="none"/>
        <c:tickLblPos val="nextTo"/>
        <c:crossAx val="6959433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290</a:t>
            </a:r>
            <a:r>
              <a:rPr lang="en-US" b="1" baseline="0"/>
              <a:t> MM VS 340 MM SALES 2024 C4</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'YEAR - 2024 C 4	'!$C$13</c:f>
              <c:strCache>
                <c:ptCount val="1"/>
                <c:pt idx="0">
                  <c:v>290 MM SALES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'YEAR - 2024 C 4	'!$A$14:$B$17</c:f>
              <c:multiLvlStrCache>
                <c:ptCount val="4"/>
                <c:lvl>
                  <c:pt idx="0">
                    <c:v>BASE</c:v>
                  </c:pt>
                  <c:pt idx="1">
                    <c:v>EXPRESS</c:v>
                  </c:pt>
                  <c:pt idx="2">
                    <c:v>KITENGELA</c:v>
                  </c:pt>
                  <c:pt idx="3">
                    <c:v>KIKUYU</c:v>
                  </c:pt>
                </c:lvl>
                <c:lvl>
                  <c:pt idx="0">
                    <c:v>MAY</c:v>
                  </c:pt>
                </c:lvl>
              </c:multiLvlStrCache>
            </c:multiLvlStrRef>
          </c:cat>
          <c:val>
            <c:numRef>
              <c:f>'YEAR - 2024 C 4	'!$C$14:$C$17</c:f>
              <c:numCache>
                <c:formatCode>General</c:formatCode>
                <c:ptCount val="4"/>
                <c:pt idx="0">
                  <c:v>600</c:v>
                </c:pt>
                <c:pt idx="1">
                  <c:v>240</c:v>
                </c:pt>
                <c:pt idx="2">
                  <c:v>840</c:v>
                </c:pt>
                <c:pt idx="3">
                  <c:v>480</c:v>
                </c:pt>
              </c:numCache>
            </c:numRef>
          </c:val>
          <c:extLst>
            <c:ext xmlns:c16="http://schemas.microsoft.com/office/drawing/2014/chart" uri="{C3380CC4-5D6E-409C-BE32-E72D297353CC}">
              <c16:uniqueId val="{00000000-7BBE-41DE-B3D7-5DD48C692502}"/>
            </c:ext>
          </c:extLst>
        </c:ser>
        <c:ser>
          <c:idx val="1"/>
          <c:order val="1"/>
          <c:tx>
            <c:strRef>
              <c:f>'YEAR - 2024 C 4	'!$D$13</c:f>
              <c:strCache>
                <c:ptCount val="1"/>
                <c:pt idx="0">
                  <c:v>340 MM SALES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'YEAR - 2024 C 4	'!$A$14:$B$17</c:f>
              <c:multiLvlStrCache>
                <c:ptCount val="4"/>
                <c:lvl>
                  <c:pt idx="0">
                    <c:v>BASE</c:v>
                  </c:pt>
                  <c:pt idx="1">
                    <c:v>EXPRESS</c:v>
                  </c:pt>
                  <c:pt idx="2">
                    <c:v>KITENGELA</c:v>
                  </c:pt>
                  <c:pt idx="3">
                    <c:v>KIKUYU</c:v>
                  </c:pt>
                </c:lvl>
                <c:lvl>
                  <c:pt idx="0">
                    <c:v>MAY</c:v>
                  </c:pt>
                </c:lvl>
              </c:multiLvlStrCache>
            </c:multiLvlStrRef>
          </c:cat>
          <c:val>
            <c:numRef>
              <c:f>'YEAR - 2024 C 4	'!$D$14:$D$17</c:f>
              <c:numCache>
                <c:formatCode>General</c:formatCode>
                <c:ptCount val="4"/>
                <c:pt idx="0">
                  <c:v>300</c:v>
                </c:pt>
                <c:pt idx="1">
                  <c:v>120</c:v>
                </c:pt>
                <c:pt idx="2">
                  <c:v>300</c:v>
                </c:pt>
                <c:pt idx="3">
                  <c:v>120</c:v>
                </c:pt>
              </c:numCache>
            </c:numRef>
          </c:val>
          <c:extLst>
            <c:ext xmlns:c16="http://schemas.microsoft.com/office/drawing/2014/chart" uri="{C3380CC4-5D6E-409C-BE32-E72D297353CC}">
              <c16:uniqueId val="{00000001-7BBE-41DE-B3D7-5DD48C692502}"/>
            </c:ext>
          </c:extLst>
        </c:ser>
        <c:dLbls>
          <c:dLblPos val="outEnd"/>
          <c:showLegendKey val="0"/>
          <c:showVal val="1"/>
          <c:showCatName val="0"/>
          <c:showSerName val="0"/>
          <c:showPercent val="0"/>
          <c:showBubbleSize val="0"/>
        </c:dLbls>
        <c:gapWidth val="219"/>
        <c:overlap val="-27"/>
        <c:axId val="684265536"/>
        <c:axId val="684262656"/>
      </c:barChart>
      <c:catAx>
        <c:axId val="6842655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4262656"/>
        <c:crosses val="autoZero"/>
        <c:auto val="1"/>
        <c:lblAlgn val="ctr"/>
        <c:lblOffset val="100"/>
        <c:noMultiLvlLbl val="0"/>
      </c:catAx>
      <c:valAx>
        <c:axId val="68426265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42655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_xlchart.v2.3</cx:f>
      </cx:strDim>
      <cx:numDim type="val">
        <cx:f>_xlchart.v2.5</cx:f>
      </cx:numDim>
    </cx:data>
  </cx:chartData>
  <cx:chart>
    <cx:title pos="t" align="ctr" overlay="0">
      <cx:tx>
        <cx:rich>
          <a:bodyPr spcFirstLastPara="1" vertOverflow="ellipsis" horzOverflow="overflow" wrap="square" lIns="0" tIns="0" rIns="0" bIns="0" anchor="ctr" anchorCtr="1"/>
          <a:lstStyle/>
          <a:p>
            <a:pPr algn="ctr" rtl="0">
              <a:defRPr/>
            </a:pPr>
            <a:r>
              <a:rPr lang="en-US" sz="1400" b="1" i="0" u="none" strike="noStrike" baseline="0">
                <a:solidFill>
                  <a:sysClr val="windowText" lastClr="000000">
                    <a:lumMod val="65000"/>
                    <a:lumOff val="35000"/>
                  </a:sysClr>
                </a:solidFill>
                <a:latin typeface="Calibri" panose="020F0502020204030204"/>
              </a:rPr>
              <a:t>OVERALL AMOUNT BY OUTLET </a:t>
            </a:r>
            <a:r>
              <a:rPr lang="en-US" sz="1400" b="1" i="0" u="none" strike="noStrike" baseline="0">
                <a:solidFill>
                  <a:sysClr val="windowText" lastClr="000000">
                    <a:lumMod val="65000"/>
                    <a:lumOff val="35000"/>
                  </a:sysClr>
                </a:solidFill>
                <a:effectLst/>
                <a:latin typeface="Calibri" panose="020F0502020204030204"/>
                <a:ea typeface="Calibri" panose="020F0502020204030204" pitchFamily="34" charset="0"/>
                <a:cs typeface="Calibri" panose="020F0502020204030204" pitchFamily="34" charset="0"/>
              </a:rPr>
              <a:t>2022 C2 &amp; C3 SKU - 290MM</a:t>
            </a:r>
            <a:endParaRPr lang="en-US" sz="1400" b="1" i="0" u="none" strike="noStrike" baseline="0">
              <a:solidFill>
                <a:sysClr val="windowText" lastClr="000000">
                  <a:lumMod val="65000"/>
                  <a:lumOff val="35000"/>
                </a:sysClr>
              </a:solidFill>
              <a:latin typeface="Calibri" panose="020F0502020204030204"/>
            </a:endParaRPr>
          </a:p>
        </cx:rich>
      </cx:tx>
    </cx:title>
    <cx:plotArea>
      <cx:plotAreaRegion>
        <cx:series layoutId="funnel" uniqueId="{026127EF-7156-452D-A678-565B09032966}">
          <cx:tx>
            <cx:txData>
              <cx:f>_xlchart.v2.4</cx:f>
              <cx:v>GRAND</cx:v>
            </cx:txData>
          </cx:tx>
          <cx:spPr>
            <a:gradFill>
              <a:gsLst>
                <a:gs pos="17000">
                  <a:schemeClr val="accent6">
                    <a:lumMod val="50000"/>
                  </a:schemeClr>
                </a:gs>
                <a:gs pos="86000">
                  <a:schemeClr val="accent6">
                    <a:lumMod val="60000"/>
                    <a:lumOff val="40000"/>
                  </a:schemeClr>
                </a:gs>
              </a:gsLst>
              <a:lin ang="5400000" scaled="1"/>
            </a:gradFill>
          </cx:spPr>
          <cx:dataLabels>
            <cx:txPr>
              <a:bodyPr spcFirstLastPara="1" vertOverflow="ellipsis" horzOverflow="overflow" wrap="square" lIns="0" tIns="0" rIns="0" bIns="0" anchor="ctr" anchorCtr="1"/>
              <a:lstStyle/>
              <a:p>
                <a:pPr algn="ctr" rtl="0">
                  <a:defRPr sz="1400" b="1">
                    <a:solidFill>
                      <a:schemeClr val="bg1"/>
                    </a:solidFill>
                  </a:defRPr>
                </a:pPr>
                <a:endParaRPr lang="en-US" sz="1400" b="1" i="0" u="none" strike="noStrike" baseline="0">
                  <a:solidFill>
                    <a:schemeClr val="bg1"/>
                  </a:solidFill>
                  <a:latin typeface="Calibri" panose="020F0502020204030204"/>
                </a:endParaRPr>
              </a:p>
            </cx:txPr>
            <cx:visibility seriesName="0" categoryName="0" value="1"/>
          </cx:dataLabels>
          <cx:dataId val="0"/>
        </cx:series>
      </cx:plotAreaRegion>
      <cx:axis id="0">
        <cx:catScaling gapWidth="0.0599999987"/>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_xlchart.v2.6</cx:f>
      </cx:strDim>
      <cx:numDim type="val">
        <cx:f>_xlchart.v2.8</cx:f>
      </cx:numDim>
    </cx:data>
  </cx:chartData>
  <cx:chart>
    <cx:title pos="t" align="ctr" overlay="0">
      <cx:tx>
        <cx:txData>
          <cx:v>OVERALL AMOUNT BY OUTLET</cx:v>
        </cx:txData>
      </cx:tx>
      <cx:txPr>
        <a:bodyPr spcFirstLastPara="1" vertOverflow="ellipsis" horzOverflow="overflow" wrap="square" lIns="0" tIns="0" rIns="0" bIns="0" anchor="ctr" anchorCtr="1"/>
        <a:lstStyle/>
        <a:p>
          <a:pPr algn="ctr" rtl="0">
            <a:defRPr/>
          </a:pPr>
          <a:r>
            <a:rPr lang="en-US" sz="1400" b="1" i="0" u="none" strike="noStrike" baseline="0">
              <a:solidFill>
                <a:sysClr val="windowText" lastClr="000000">
                  <a:lumMod val="65000"/>
                  <a:lumOff val="35000"/>
                </a:sysClr>
              </a:solidFill>
              <a:latin typeface="Calibri" panose="020F0502020204030204"/>
            </a:rPr>
            <a:t>OVERALL AMOUNT BY OUTLET</a:t>
          </a:r>
        </a:p>
      </cx:txPr>
    </cx:title>
    <cx:plotArea>
      <cx:plotAreaRegion>
        <cx:series layoutId="funnel" uniqueId="{026127EF-7156-452D-A678-565B09032966}">
          <cx:tx>
            <cx:txData>
              <cx:f>_xlchart.v2.7</cx:f>
              <cx:v>GRAND</cx:v>
            </cx:txData>
          </cx:tx>
          <cx:spPr>
            <a:gradFill>
              <a:gsLst>
                <a:gs pos="17000">
                  <a:schemeClr val="accent6">
                    <a:lumMod val="50000"/>
                  </a:schemeClr>
                </a:gs>
                <a:gs pos="86000">
                  <a:schemeClr val="accent6">
                    <a:lumMod val="60000"/>
                    <a:lumOff val="40000"/>
                  </a:schemeClr>
                </a:gs>
              </a:gsLst>
              <a:lin ang="5400000" scaled="1"/>
            </a:gradFill>
          </cx:spPr>
          <cx:dataLabels>
            <cx:txPr>
              <a:bodyPr spcFirstLastPara="1" vertOverflow="ellipsis" horzOverflow="overflow" wrap="square" lIns="0" tIns="0" rIns="0" bIns="0" anchor="ctr" anchorCtr="1"/>
              <a:lstStyle/>
              <a:p>
                <a:pPr algn="ctr" rtl="0">
                  <a:defRPr sz="1400" b="1">
                    <a:solidFill>
                      <a:schemeClr val="bg1"/>
                    </a:solidFill>
                  </a:defRPr>
                </a:pPr>
                <a:endParaRPr lang="en-US" sz="1400" b="1" i="0" u="none" strike="noStrike" baseline="0">
                  <a:solidFill>
                    <a:schemeClr val="bg1"/>
                  </a:solidFill>
                  <a:latin typeface="Calibri" panose="020F0502020204030204"/>
                </a:endParaRPr>
              </a:p>
            </cx:txPr>
            <cx:visibility seriesName="0" categoryName="0" value="1"/>
          </cx:dataLabels>
          <cx:dataId val="0"/>
        </cx:series>
      </cx:plotAreaRegion>
      <cx:axis id="1">
        <cx:catScaling gapWidth="0.0599999987"/>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3.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4" Type="http://schemas.microsoft.com/office/2014/relationships/chartEx" Target="../charts/chartEx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2.xml.rels><?xml version="1.0" encoding="UTF-8" standalone="yes"?>
<Relationships xmlns="http://schemas.openxmlformats.org/package/2006/relationships"><Relationship Id="rId1" Type="http://schemas.openxmlformats.org/officeDocument/2006/relationships/chart" Target="../charts/chart8.xml"/></Relationships>
</file>

<file path=xl/drawings/_rels/drawing3.xml.rels><?xml version="1.0" encoding="UTF-8" standalone="yes"?>
<Relationships xmlns="http://schemas.openxmlformats.org/package/2006/relationships"><Relationship Id="rId2" Type="http://schemas.openxmlformats.org/officeDocument/2006/relationships/chart" Target="../charts/chart10.xml"/><Relationship Id="rId1" Type="http://schemas.openxmlformats.org/officeDocument/2006/relationships/chart" Target="../charts/chart9.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5.xml.rels><?xml version="1.0" encoding="UTF-8" standalone="yes"?>
<Relationships xmlns="http://schemas.openxmlformats.org/package/2006/relationships"><Relationship Id="rId2" Type="http://schemas.openxmlformats.org/officeDocument/2006/relationships/chart" Target="../charts/chart13.xml"/><Relationship Id="rId1" Type="http://schemas.openxmlformats.org/officeDocument/2006/relationships/chart" Target="../charts/chart12.xml"/></Relationships>
</file>

<file path=xl/drawings/_rels/drawing7.xml.rels><?xml version="1.0" encoding="UTF-8" standalone="yes"?>
<Relationships xmlns="http://schemas.openxmlformats.org/package/2006/relationships"><Relationship Id="rId2" Type="http://schemas.microsoft.com/office/2014/relationships/chartEx" Target="../charts/chartEx2.xml"/><Relationship Id="rId1" Type="http://schemas.openxmlformats.org/officeDocument/2006/relationships/chart" Target="../charts/chart14.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6.xml"/></Relationships>
</file>

<file path=xl/drawings/drawing1.xml><?xml version="1.0" encoding="utf-8"?>
<xdr:wsDr xmlns:xdr="http://schemas.openxmlformats.org/drawingml/2006/spreadsheetDrawing" xmlns:a="http://schemas.openxmlformats.org/drawingml/2006/main">
  <xdr:twoCellAnchor>
    <xdr:from>
      <xdr:col>2</xdr:col>
      <xdr:colOff>469348</xdr:colOff>
      <xdr:row>0</xdr:row>
      <xdr:rowOff>0</xdr:rowOff>
    </xdr:from>
    <xdr:to>
      <xdr:col>37</xdr:col>
      <xdr:colOff>69023</xdr:colOff>
      <xdr:row>77</xdr:row>
      <xdr:rowOff>55218</xdr:rowOff>
    </xdr:to>
    <xdr:sp macro="" textlink="DATA!T27">
      <xdr:nvSpPr>
        <xdr:cNvPr id="2" name="Rectangle: Rounded Corners 1">
          <a:extLst>
            <a:ext uri="{FF2B5EF4-FFF2-40B4-BE49-F238E27FC236}">
              <a16:creationId xmlns:a16="http://schemas.microsoft.com/office/drawing/2014/main" id="{6B09F73E-2DB4-9653-A91E-734BFAEDAD71}"/>
            </a:ext>
          </a:extLst>
        </xdr:cNvPr>
        <xdr:cNvSpPr/>
      </xdr:nvSpPr>
      <xdr:spPr>
        <a:xfrm>
          <a:off x="1684131" y="0"/>
          <a:ext cx="20858370" cy="13873370"/>
        </a:xfrm>
        <a:prstGeom prst="roundRect">
          <a:avLst/>
        </a:prstGeom>
        <a:solidFill>
          <a:schemeClr val="bg1">
            <a:lumMod val="95000"/>
          </a:schemeClr>
        </a:solidFill>
        <a:ln>
          <a:noFill/>
        </a:ln>
        <a:effectLst>
          <a:glow rad="63500">
            <a:schemeClr val="accent3">
              <a:satMod val="175000"/>
              <a:alpha val="40000"/>
            </a:schemeClr>
          </a:glow>
          <a:outerShdw blurRad="50800" dist="38100" dir="10800000" algn="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EAF1EDCF-9589-42EC-A390-0FE19C4A11A1}" type="TxLink">
            <a:rPr lang="en-US" sz="1100" b="1" i="0" u="none" strike="noStrike">
              <a:solidFill>
                <a:srgbClr val="FF0000"/>
              </a:solidFill>
              <a:latin typeface="Calibri"/>
              <a:ea typeface="Calibri"/>
              <a:cs typeface="Calibri"/>
            </a:rPr>
            <a:t>Ksh49,500.00</a:t>
          </a:fld>
          <a:endParaRPr lang="en-US" sz="1100"/>
        </a:p>
      </xdr:txBody>
    </xdr:sp>
    <xdr:clientData/>
  </xdr:twoCellAnchor>
  <xdr:twoCellAnchor>
    <xdr:from>
      <xdr:col>5</xdr:col>
      <xdr:colOff>593586</xdr:colOff>
      <xdr:row>13</xdr:row>
      <xdr:rowOff>67773</xdr:rowOff>
    </xdr:from>
    <xdr:to>
      <xdr:col>14</xdr:col>
      <xdr:colOff>335770</xdr:colOff>
      <xdr:row>28</xdr:row>
      <xdr:rowOff>157816</xdr:rowOff>
    </xdr:to>
    <xdr:graphicFrame macro="">
      <xdr:nvGraphicFramePr>
        <xdr:cNvPr id="4" name="Chart 3">
          <a:extLst>
            <a:ext uri="{FF2B5EF4-FFF2-40B4-BE49-F238E27FC236}">
              <a16:creationId xmlns:a16="http://schemas.microsoft.com/office/drawing/2014/main" id="{C5CB0803-CA5E-4B83-8D3C-E1969C3EAF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508582</xdr:colOff>
      <xdr:row>13</xdr:row>
      <xdr:rowOff>139303</xdr:rowOff>
    </xdr:from>
    <xdr:to>
      <xdr:col>6</xdr:col>
      <xdr:colOff>96630</xdr:colOff>
      <xdr:row>28</xdr:row>
      <xdr:rowOff>38690</xdr:rowOff>
    </xdr:to>
    <mc:AlternateContent xmlns:mc="http://schemas.openxmlformats.org/markup-compatibility/2006">
      <mc:Choice xmlns:a14="http://schemas.microsoft.com/office/drawing/2010/main" Requires="a14">
        <xdr:graphicFrame macro="">
          <xdr:nvGraphicFramePr>
            <xdr:cNvPr id="5" name="MONTHS 1">
              <a:extLst>
                <a:ext uri="{FF2B5EF4-FFF2-40B4-BE49-F238E27FC236}">
                  <a16:creationId xmlns:a16="http://schemas.microsoft.com/office/drawing/2014/main" id="{B263D7BB-11F7-47C3-9E94-1771ADA4A425}"/>
                </a:ext>
              </a:extLst>
            </xdr:cNvPr>
            <xdr:cNvGraphicFramePr/>
          </xdr:nvGraphicFramePr>
          <xdr:xfrm>
            <a:off x="0" y="0"/>
            <a:ext cx="0" cy="0"/>
          </xdr:xfrm>
          <a:graphic>
            <a:graphicData uri="http://schemas.microsoft.com/office/drawing/2010/slicer">
              <sle:slicer xmlns:sle="http://schemas.microsoft.com/office/drawing/2010/slicer" name="MONTHS 1"/>
            </a:graphicData>
          </a:graphic>
        </xdr:graphicFrame>
      </mc:Choice>
      <mc:Fallback>
        <xdr:sp macro="" textlink="">
          <xdr:nvSpPr>
            <xdr:cNvPr id="0" name=""/>
            <xdr:cNvSpPr>
              <a:spLocks noTextEdit="1"/>
            </xdr:cNvSpPr>
          </xdr:nvSpPr>
          <xdr:spPr>
            <a:xfrm>
              <a:off x="1720855" y="2390667"/>
              <a:ext cx="2012593" cy="249711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69022</xdr:colOff>
      <xdr:row>1</xdr:row>
      <xdr:rowOff>73823</xdr:rowOff>
    </xdr:from>
    <xdr:to>
      <xdr:col>35</xdr:col>
      <xdr:colOff>110434</xdr:colOff>
      <xdr:row>5</xdr:row>
      <xdr:rowOff>151847</xdr:rowOff>
    </xdr:to>
    <xdr:sp macro="" textlink="">
      <xdr:nvSpPr>
        <xdr:cNvPr id="6" name="Rectangle 5">
          <a:extLst>
            <a:ext uri="{FF2B5EF4-FFF2-40B4-BE49-F238E27FC236}">
              <a16:creationId xmlns:a16="http://schemas.microsoft.com/office/drawing/2014/main" id="{F609412C-ACE2-32AC-329A-40EF5D3510CF}"/>
            </a:ext>
          </a:extLst>
        </xdr:cNvPr>
        <xdr:cNvSpPr/>
      </xdr:nvSpPr>
      <xdr:spPr>
        <a:xfrm>
          <a:off x="2498587" y="253280"/>
          <a:ext cx="18870543" cy="795850"/>
        </a:xfrm>
        <a:prstGeom prst="rect">
          <a:avLst/>
        </a:prstGeom>
        <a:gradFill>
          <a:gsLst>
            <a:gs pos="100000">
              <a:schemeClr val="accent6">
                <a:lumMod val="60000"/>
                <a:lumOff val="40000"/>
              </a:schemeClr>
            </a:gs>
            <a:gs pos="100000">
              <a:schemeClr val="accent1">
                <a:lumMod val="45000"/>
                <a:lumOff val="55000"/>
              </a:schemeClr>
            </a:gs>
          </a:gsLst>
          <a:lin ang="5400000" scaled="1"/>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800" b="1">
              <a:solidFill>
                <a:schemeClr val="tx1"/>
              </a:solidFill>
            </a:rPr>
            <a:t>POWERSTAR</a:t>
          </a:r>
          <a:r>
            <a:rPr lang="en-US" sz="2800" b="1" baseline="0">
              <a:solidFill>
                <a:schemeClr val="tx1"/>
              </a:solidFill>
            </a:rPr>
            <a:t> PERFORMANCE - 2022, 2023, 2024</a:t>
          </a:r>
          <a:endParaRPr lang="en-US" sz="2800" b="1">
            <a:solidFill>
              <a:schemeClr val="tx1"/>
            </a:solidFill>
          </a:endParaRPr>
        </a:p>
      </xdr:txBody>
    </xdr:sp>
    <xdr:clientData/>
  </xdr:twoCellAnchor>
  <xdr:twoCellAnchor>
    <xdr:from>
      <xdr:col>14</xdr:col>
      <xdr:colOff>315634</xdr:colOff>
      <xdr:row>13</xdr:row>
      <xdr:rowOff>109486</xdr:rowOff>
    </xdr:from>
    <xdr:to>
      <xdr:col>24</xdr:col>
      <xdr:colOff>9841</xdr:colOff>
      <xdr:row>29</xdr:row>
      <xdr:rowOff>55218</xdr:rowOff>
    </xdr:to>
    <xdr:graphicFrame macro="">
      <xdr:nvGraphicFramePr>
        <xdr:cNvPr id="8" name="Chart 7">
          <a:extLst>
            <a:ext uri="{FF2B5EF4-FFF2-40B4-BE49-F238E27FC236}">
              <a16:creationId xmlns:a16="http://schemas.microsoft.com/office/drawing/2014/main" id="{15C01C1F-A680-4766-9E2E-95830835DA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24</xdr:col>
      <xdr:colOff>32287</xdr:colOff>
      <xdr:row>13</xdr:row>
      <xdr:rowOff>124237</xdr:rowOff>
    </xdr:from>
    <xdr:to>
      <xdr:col>36</xdr:col>
      <xdr:colOff>400326</xdr:colOff>
      <xdr:row>29</xdr:row>
      <xdr:rowOff>27608</xdr:rowOff>
    </xdr:to>
    <xdr:sp macro="" textlink="">
      <xdr:nvSpPr>
        <xdr:cNvPr id="3" name="TextBox 2">
          <a:extLst>
            <a:ext uri="{FF2B5EF4-FFF2-40B4-BE49-F238E27FC236}">
              <a16:creationId xmlns:a16="http://schemas.microsoft.com/office/drawing/2014/main" id="{61C5B04E-8273-0F39-F29A-C6E11295F3D8}"/>
            </a:ext>
          </a:extLst>
        </xdr:cNvPr>
        <xdr:cNvSpPr txBox="1"/>
      </xdr:nvSpPr>
      <xdr:spPr>
        <a:xfrm>
          <a:off x="14609678" y="2457172"/>
          <a:ext cx="7656735" cy="2774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t>1. Price of 290 MM was Ksh </a:t>
          </a:r>
          <a:r>
            <a:rPr lang="en-US" sz="2000" b="1">
              <a:solidFill>
                <a:srgbClr val="FF0000"/>
              </a:solidFill>
            </a:rPr>
            <a:t>53 </a:t>
          </a:r>
          <a:r>
            <a:rPr lang="en-US" sz="2000" b="0">
              <a:solidFill>
                <a:sysClr val="windowText" lastClr="000000"/>
              </a:solidFill>
            </a:rPr>
            <a:t>in 2022</a:t>
          </a:r>
        </a:p>
        <a:p>
          <a:endParaRPr lang="en-US" sz="2000" b="1">
            <a:solidFill>
              <a:srgbClr val="FF0000"/>
            </a:solidFill>
          </a:endParaRPr>
        </a:p>
        <a:p>
          <a:r>
            <a:rPr lang="en-US" sz="2000" b="0">
              <a:solidFill>
                <a:sysClr val="windowText" lastClr="000000"/>
              </a:solidFill>
            </a:rPr>
            <a:t>2. PowerStar Express is the </a:t>
          </a:r>
          <a:r>
            <a:rPr lang="en-US" sz="2000" b="1">
              <a:solidFill>
                <a:schemeClr val="accent6">
                  <a:lumMod val="50000"/>
                </a:schemeClr>
              </a:solidFill>
            </a:rPr>
            <a:t>best selling outlet </a:t>
          </a:r>
          <a:r>
            <a:rPr lang="en-US" sz="2000" b="0">
              <a:solidFill>
                <a:sysClr val="windowText" lastClr="000000"/>
              </a:solidFill>
            </a:rPr>
            <a:t>with an amount of </a:t>
          </a:r>
          <a:r>
            <a:rPr lang="en-US" sz="2000" b="1">
              <a:solidFill>
                <a:schemeClr val="accent6">
                  <a:lumMod val="50000"/>
                </a:schemeClr>
              </a:solidFill>
            </a:rPr>
            <a:t>Ksh 89,040 </a:t>
          </a:r>
          <a:r>
            <a:rPr lang="en-US" sz="2000" b="1">
              <a:solidFill>
                <a:sysClr val="windowText" lastClr="000000"/>
              </a:solidFill>
            </a:rPr>
            <a:t>in </a:t>
          </a:r>
          <a:r>
            <a:rPr lang="en-US" sz="2000" b="0">
              <a:solidFill>
                <a:sysClr val="windowText" lastClr="000000"/>
              </a:solidFill>
            </a:rPr>
            <a:t>2022 for 290</a:t>
          </a:r>
          <a:r>
            <a:rPr lang="en-US" sz="2000" b="0" baseline="0">
              <a:solidFill>
                <a:sysClr val="windowText" lastClr="000000"/>
              </a:solidFill>
            </a:rPr>
            <a:t> MM</a:t>
          </a:r>
          <a:endParaRPr lang="en-US" sz="2000" b="0">
            <a:solidFill>
              <a:sysClr val="windowText" lastClr="000000"/>
            </a:solidFill>
          </a:endParaRPr>
        </a:p>
        <a:p>
          <a:endParaRPr lang="en-US" sz="2000" b="1">
            <a:solidFill>
              <a:schemeClr val="accent6">
                <a:lumMod val="50000"/>
              </a:schemeClr>
            </a:solidFill>
          </a:endParaRPr>
        </a:p>
        <a:p>
          <a:r>
            <a:rPr lang="en-US" sz="2000" b="0">
              <a:solidFill>
                <a:sysClr val="windowText" lastClr="000000"/>
              </a:solidFill>
            </a:rPr>
            <a:t>3. PowerStar</a:t>
          </a:r>
          <a:r>
            <a:rPr lang="en-US" sz="2000" b="0" baseline="0">
              <a:solidFill>
                <a:sysClr val="windowText" lastClr="000000"/>
              </a:solidFill>
            </a:rPr>
            <a:t> Base is the </a:t>
          </a:r>
          <a:r>
            <a:rPr lang="en-US" sz="2000" b="1" baseline="0">
              <a:solidFill>
                <a:schemeClr val="accent1">
                  <a:lumMod val="50000"/>
                </a:schemeClr>
              </a:solidFill>
            </a:rPr>
            <a:t>lowest selling outlet </a:t>
          </a:r>
          <a:r>
            <a:rPr lang="en-US" sz="2000" b="0" baseline="0">
              <a:solidFill>
                <a:sysClr val="windowText" lastClr="000000"/>
              </a:solidFill>
            </a:rPr>
            <a:t>with an amount of </a:t>
          </a:r>
          <a:r>
            <a:rPr lang="en-US" sz="2000" b="1" baseline="0">
              <a:solidFill>
                <a:srgbClr val="FF0000"/>
              </a:solidFill>
            </a:rPr>
            <a:t>Ksh 51,516 </a:t>
          </a:r>
          <a:r>
            <a:rPr lang="en-US" sz="2000" b="0" baseline="0">
              <a:solidFill>
                <a:sysClr val="windowText" lastClr="000000"/>
              </a:solidFill>
            </a:rPr>
            <a:t>in 2022 for 290 MM</a:t>
          </a:r>
          <a:endParaRPr lang="en-US" sz="2000" b="0">
            <a:solidFill>
              <a:sysClr val="windowText" lastClr="000000"/>
            </a:solidFill>
          </a:endParaRPr>
        </a:p>
      </xdr:txBody>
    </xdr:sp>
    <xdr:clientData/>
  </xdr:twoCellAnchor>
  <xdr:twoCellAnchor>
    <xdr:from>
      <xdr:col>2</xdr:col>
      <xdr:colOff>543005</xdr:colOff>
      <xdr:row>29</xdr:row>
      <xdr:rowOff>151825</xdr:rowOff>
    </xdr:from>
    <xdr:to>
      <xdr:col>17</xdr:col>
      <xdr:colOff>564445</xdr:colOff>
      <xdr:row>50</xdr:row>
      <xdr:rowOff>23519</xdr:rowOff>
    </xdr:to>
    <xdr:graphicFrame macro="">
      <xdr:nvGraphicFramePr>
        <xdr:cNvPr id="10" name="Chart 9">
          <a:extLst>
            <a:ext uri="{FF2B5EF4-FFF2-40B4-BE49-F238E27FC236}">
              <a16:creationId xmlns:a16="http://schemas.microsoft.com/office/drawing/2014/main" id="{B285C897-31F3-4C38-A153-E597E945FE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17</xdr:col>
      <xdr:colOff>582323</xdr:colOff>
      <xdr:row>29</xdr:row>
      <xdr:rowOff>88418</xdr:rowOff>
    </xdr:from>
    <xdr:to>
      <xdr:col>28</xdr:col>
      <xdr:colOff>94075</xdr:colOff>
      <xdr:row>49</xdr:row>
      <xdr:rowOff>94074</xdr:rowOff>
    </xdr:to>
    <mc:AlternateContent xmlns:mc="http://schemas.openxmlformats.org/markup-compatibility/2006">
      <mc:Choice xmlns:cx2="http://schemas.microsoft.com/office/drawing/2015/10/21/chartex" Requires="cx2">
        <xdr:graphicFrame macro="">
          <xdr:nvGraphicFramePr>
            <xdr:cNvPr id="12" name="Chart 11">
              <a:extLst>
                <a:ext uri="{FF2B5EF4-FFF2-40B4-BE49-F238E27FC236}">
                  <a16:creationId xmlns:a16="http://schemas.microsoft.com/office/drawing/2014/main" id="{AC11D435-F436-4B37-B0D5-BFD18E4A9E9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10977508" y="5544714"/>
              <a:ext cx="6238048" cy="3768619"/>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28</xdr:col>
      <xdr:colOff>130201</xdr:colOff>
      <xdr:row>29</xdr:row>
      <xdr:rowOff>105300</xdr:rowOff>
    </xdr:from>
    <xdr:to>
      <xdr:col>36</xdr:col>
      <xdr:colOff>444499</xdr:colOff>
      <xdr:row>49</xdr:row>
      <xdr:rowOff>74083</xdr:rowOff>
    </xdr:to>
    <xdr:graphicFrame macro="">
      <xdr:nvGraphicFramePr>
        <xdr:cNvPr id="13" name="Chart 12">
          <a:extLst>
            <a:ext uri="{FF2B5EF4-FFF2-40B4-BE49-F238E27FC236}">
              <a16:creationId xmlns:a16="http://schemas.microsoft.com/office/drawing/2014/main" id="{82AE48FA-0B73-43B6-AC7D-D864CCA146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69022</xdr:colOff>
      <xdr:row>49</xdr:row>
      <xdr:rowOff>168797</xdr:rowOff>
    </xdr:from>
    <xdr:to>
      <xdr:col>15</xdr:col>
      <xdr:colOff>193259</xdr:colOff>
      <xdr:row>75</xdr:row>
      <xdr:rowOff>0</xdr:rowOff>
    </xdr:to>
    <xdr:graphicFrame macro="">
      <xdr:nvGraphicFramePr>
        <xdr:cNvPr id="14" name="Chart 13">
          <a:extLst>
            <a:ext uri="{FF2B5EF4-FFF2-40B4-BE49-F238E27FC236}">
              <a16:creationId xmlns:a16="http://schemas.microsoft.com/office/drawing/2014/main" id="{668AD258-1B90-4221-A04E-1DE791D608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15</xdr:col>
      <xdr:colOff>248477</xdr:colOff>
      <xdr:row>49</xdr:row>
      <xdr:rowOff>165652</xdr:rowOff>
    </xdr:from>
    <xdr:to>
      <xdr:col>25</xdr:col>
      <xdr:colOff>96630</xdr:colOff>
      <xdr:row>74</xdr:row>
      <xdr:rowOff>124238</xdr:rowOff>
    </xdr:to>
    <xdr:graphicFrame macro="">
      <xdr:nvGraphicFramePr>
        <xdr:cNvPr id="15" name="Chart 14">
          <a:extLst>
            <a:ext uri="{FF2B5EF4-FFF2-40B4-BE49-F238E27FC236}">
              <a16:creationId xmlns:a16="http://schemas.microsoft.com/office/drawing/2014/main" id="{F6D6AD97-B4ED-41A8-9935-6059AA941C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25</xdr:col>
      <xdr:colOff>138044</xdr:colOff>
      <xdr:row>49</xdr:row>
      <xdr:rowOff>151847</xdr:rowOff>
    </xdr:from>
    <xdr:to>
      <xdr:col>36</xdr:col>
      <xdr:colOff>138043</xdr:colOff>
      <xdr:row>73</xdr:row>
      <xdr:rowOff>138044</xdr:rowOff>
    </xdr:to>
    <xdr:graphicFrame macro="">
      <xdr:nvGraphicFramePr>
        <xdr:cNvPr id="16" name="Chart 15">
          <a:extLst>
            <a:ext uri="{FF2B5EF4-FFF2-40B4-BE49-F238E27FC236}">
              <a16:creationId xmlns:a16="http://schemas.microsoft.com/office/drawing/2014/main" id="{8FE3FCFE-305A-45A7-9E0E-961FB7B9D0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xdr:col>
      <xdr:colOff>510759</xdr:colOff>
      <xdr:row>6</xdr:row>
      <xdr:rowOff>151847</xdr:rowOff>
    </xdr:from>
    <xdr:to>
      <xdr:col>9</xdr:col>
      <xdr:colOff>165652</xdr:colOff>
      <xdr:row>9</xdr:row>
      <xdr:rowOff>138044</xdr:rowOff>
    </xdr:to>
    <xdr:sp macro="" textlink="[1]Sheet8!#REF!">
      <xdr:nvSpPr>
        <xdr:cNvPr id="18" name="TextBox 17">
          <a:extLst>
            <a:ext uri="{FF2B5EF4-FFF2-40B4-BE49-F238E27FC236}">
              <a16:creationId xmlns:a16="http://schemas.microsoft.com/office/drawing/2014/main" id="{D8B96A56-CC39-4DDA-928C-38D90E2CD447}"/>
            </a:ext>
          </a:extLst>
        </xdr:cNvPr>
        <xdr:cNvSpPr txBox="1"/>
      </xdr:nvSpPr>
      <xdr:spPr>
        <a:xfrm>
          <a:off x="1733722" y="1280736"/>
          <a:ext cx="3935263" cy="5506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400" b="1">
              <a:solidFill>
                <a:schemeClr val="accent2">
                  <a:lumMod val="75000"/>
                </a:schemeClr>
              </a:solidFill>
            </a:rPr>
            <a:t>Total</a:t>
          </a:r>
          <a:r>
            <a:rPr lang="en-US" sz="2400" b="1" baseline="0">
              <a:solidFill>
                <a:schemeClr val="accent2">
                  <a:lumMod val="75000"/>
                </a:schemeClr>
              </a:solidFill>
            </a:rPr>
            <a:t> Sales Amount</a:t>
          </a:r>
          <a:endParaRPr lang="en-US" sz="2400" b="1">
            <a:solidFill>
              <a:schemeClr val="accent2">
                <a:lumMod val="75000"/>
              </a:schemeClr>
            </a:solidFill>
          </a:endParaRPr>
        </a:p>
      </xdr:txBody>
    </xdr:sp>
    <xdr:clientData/>
  </xdr:twoCellAnchor>
  <xdr:twoCellAnchor>
    <xdr:from>
      <xdr:col>15</xdr:col>
      <xdr:colOff>33394</xdr:colOff>
      <xdr:row>7</xdr:row>
      <xdr:rowOff>5001</xdr:rowOff>
    </xdr:from>
    <xdr:to>
      <xdr:col>21</xdr:col>
      <xdr:colOff>567885</xdr:colOff>
      <xdr:row>9</xdr:row>
      <xdr:rowOff>86043</xdr:rowOff>
    </xdr:to>
    <xdr:sp macro="" textlink="[1]Sheet8!#REF!">
      <xdr:nvSpPr>
        <xdr:cNvPr id="20" name="TextBox 19">
          <a:extLst>
            <a:ext uri="{FF2B5EF4-FFF2-40B4-BE49-F238E27FC236}">
              <a16:creationId xmlns:a16="http://schemas.microsoft.com/office/drawing/2014/main" id="{8AD85E96-A5D4-4EEC-80D0-7A2378958496}"/>
            </a:ext>
          </a:extLst>
        </xdr:cNvPr>
        <xdr:cNvSpPr txBox="1"/>
      </xdr:nvSpPr>
      <xdr:spPr>
        <a:xfrm>
          <a:off x="9093760" y="1305977"/>
          <a:ext cx="4158637" cy="4527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400" b="1">
              <a:solidFill>
                <a:schemeClr val="accent2">
                  <a:lumMod val="75000"/>
                </a:schemeClr>
              </a:solidFill>
            </a:rPr>
            <a:t>Total</a:t>
          </a:r>
          <a:r>
            <a:rPr lang="en-US" sz="2400" b="1" baseline="0">
              <a:solidFill>
                <a:schemeClr val="accent2">
                  <a:lumMod val="75000"/>
                </a:schemeClr>
              </a:solidFill>
            </a:rPr>
            <a:t> Sales PowerStar Kikuyu</a:t>
          </a:r>
          <a:endParaRPr lang="en-US" sz="2400" b="1">
            <a:solidFill>
              <a:schemeClr val="accent2">
                <a:lumMod val="75000"/>
              </a:schemeClr>
            </a:solidFill>
          </a:endParaRPr>
        </a:p>
      </xdr:txBody>
    </xdr:sp>
    <xdr:clientData/>
  </xdr:twoCellAnchor>
  <xdr:twoCellAnchor>
    <xdr:from>
      <xdr:col>22</xdr:col>
      <xdr:colOff>246088</xdr:colOff>
      <xdr:row>7</xdr:row>
      <xdr:rowOff>18447</xdr:rowOff>
    </xdr:from>
    <xdr:to>
      <xdr:col>29</xdr:col>
      <xdr:colOff>142260</xdr:colOff>
      <xdr:row>9</xdr:row>
      <xdr:rowOff>141111</xdr:rowOff>
    </xdr:to>
    <xdr:sp macro="" textlink="[1]Sheet8!#REF!">
      <xdr:nvSpPr>
        <xdr:cNvPr id="21" name="TextBox 20">
          <a:extLst>
            <a:ext uri="{FF2B5EF4-FFF2-40B4-BE49-F238E27FC236}">
              <a16:creationId xmlns:a16="http://schemas.microsoft.com/office/drawing/2014/main" id="{07AF700A-34CA-40B5-B39D-AD7D32A7F3AE}"/>
            </a:ext>
          </a:extLst>
        </xdr:cNvPr>
        <xdr:cNvSpPr txBox="1"/>
      </xdr:nvSpPr>
      <xdr:spPr>
        <a:xfrm>
          <a:off x="13534625" y="1319423"/>
          <a:ext cx="4124342" cy="4943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400" b="1">
              <a:solidFill>
                <a:schemeClr val="accent2">
                  <a:lumMod val="75000"/>
                </a:schemeClr>
              </a:solidFill>
            </a:rPr>
            <a:t>Total</a:t>
          </a:r>
          <a:r>
            <a:rPr lang="en-US" sz="2400" b="1" baseline="0">
              <a:solidFill>
                <a:schemeClr val="accent2">
                  <a:lumMod val="75000"/>
                </a:schemeClr>
              </a:solidFill>
            </a:rPr>
            <a:t> Sales PowerStar Express</a:t>
          </a:r>
          <a:endParaRPr lang="en-US" sz="2400" b="1">
            <a:solidFill>
              <a:schemeClr val="accent2">
                <a:lumMod val="75000"/>
              </a:schemeClr>
            </a:solidFill>
          </a:endParaRPr>
        </a:p>
      </xdr:txBody>
    </xdr:sp>
    <xdr:clientData/>
  </xdr:twoCellAnchor>
  <xdr:twoCellAnchor>
    <xdr:from>
      <xdr:col>29</xdr:col>
      <xdr:colOff>42654</xdr:colOff>
      <xdr:row>6</xdr:row>
      <xdr:rowOff>164587</xdr:rowOff>
    </xdr:from>
    <xdr:to>
      <xdr:col>36</xdr:col>
      <xdr:colOff>294268</xdr:colOff>
      <xdr:row>9</xdr:row>
      <xdr:rowOff>170366</xdr:rowOff>
    </xdr:to>
    <xdr:sp macro="" textlink="[1]Sheet8!#REF!">
      <xdr:nvSpPr>
        <xdr:cNvPr id="22" name="TextBox 21">
          <a:extLst>
            <a:ext uri="{FF2B5EF4-FFF2-40B4-BE49-F238E27FC236}">
              <a16:creationId xmlns:a16="http://schemas.microsoft.com/office/drawing/2014/main" id="{AF8403C7-E68A-4537-A966-EA183F70A727}"/>
            </a:ext>
          </a:extLst>
        </xdr:cNvPr>
        <xdr:cNvSpPr txBox="1"/>
      </xdr:nvSpPr>
      <xdr:spPr>
        <a:xfrm>
          <a:off x="17559361" y="1279709"/>
          <a:ext cx="4479785" cy="5633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400" b="1">
              <a:solidFill>
                <a:schemeClr val="accent2">
                  <a:lumMod val="75000"/>
                </a:schemeClr>
              </a:solidFill>
            </a:rPr>
            <a:t>Total</a:t>
          </a:r>
          <a:r>
            <a:rPr lang="en-US" sz="2400" b="1" baseline="0">
              <a:solidFill>
                <a:schemeClr val="accent2">
                  <a:lumMod val="75000"/>
                </a:schemeClr>
              </a:solidFill>
            </a:rPr>
            <a:t> sales PowerStar Base</a:t>
          </a:r>
          <a:endParaRPr lang="en-US" sz="2400" b="1">
            <a:solidFill>
              <a:schemeClr val="accent2">
                <a:lumMod val="75000"/>
              </a:schemeClr>
            </a:solidFill>
          </a:endParaRPr>
        </a:p>
      </xdr:txBody>
    </xdr:sp>
    <xdr:clientData/>
  </xdr:twoCellAnchor>
  <xdr:twoCellAnchor>
    <xdr:from>
      <xdr:col>3</xdr:col>
      <xdr:colOff>557287</xdr:colOff>
      <xdr:row>9</xdr:row>
      <xdr:rowOff>84361</xdr:rowOff>
    </xdr:from>
    <xdr:to>
      <xdr:col>9</xdr:col>
      <xdr:colOff>50749</xdr:colOff>
      <xdr:row>12</xdr:row>
      <xdr:rowOff>80470</xdr:rowOff>
    </xdr:to>
    <xdr:sp macro="" textlink="DATA!G79">
      <xdr:nvSpPr>
        <xdr:cNvPr id="24" name="TextBox 23">
          <a:extLst>
            <a:ext uri="{FF2B5EF4-FFF2-40B4-BE49-F238E27FC236}">
              <a16:creationId xmlns:a16="http://schemas.microsoft.com/office/drawing/2014/main" id="{29949C56-E6D7-4489-A6FC-B853DB6EC1C1}"/>
            </a:ext>
          </a:extLst>
        </xdr:cNvPr>
        <xdr:cNvSpPr txBox="1"/>
      </xdr:nvSpPr>
      <xdr:spPr>
        <a:xfrm>
          <a:off x="2391731" y="1777694"/>
          <a:ext cx="3162351" cy="5605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A5A5141-7F5D-4BE4-B06F-47DF780C12D4}" type="TxLink">
            <a:rPr lang="en-US" sz="3200" b="1" i="0" u="none" strike="noStrike">
              <a:solidFill>
                <a:sysClr val="windowText" lastClr="000000"/>
              </a:solidFill>
              <a:latin typeface="Calibri"/>
              <a:ea typeface="Calibri"/>
              <a:cs typeface="Calibri"/>
            </a:rPr>
            <a:t>Ksh1,200,036.00</a:t>
          </a:fld>
          <a:endParaRPr lang="en-US" sz="3200" b="1">
            <a:solidFill>
              <a:sysClr val="windowText" lastClr="000000"/>
            </a:solidFill>
          </a:endParaRPr>
        </a:p>
      </xdr:txBody>
    </xdr:sp>
    <xdr:clientData/>
  </xdr:twoCellAnchor>
  <xdr:twoCellAnchor>
    <xdr:from>
      <xdr:col>9</xdr:col>
      <xdr:colOff>288398</xdr:colOff>
      <xdr:row>9</xdr:row>
      <xdr:rowOff>21004</xdr:rowOff>
    </xdr:from>
    <xdr:to>
      <xdr:col>14</xdr:col>
      <xdr:colOff>397432</xdr:colOff>
      <xdr:row>12</xdr:row>
      <xdr:rowOff>17113</xdr:rowOff>
    </xdr:to>
    <xdr:sp macro="" textlink="DATA!G52">
      <xdr:nvSpPr>
        <xdr:cNvPr id="25" name="TextBox 24">
          <a:extLst>
            <a:ext uri="{FF2B5EF4-FFF2-40B4-BE49-F238E27FC236}">
              <a16:creationId xmlns:a16="http://schemas.microsoft.com/office/drawing/2014/main" id="{A4B06CCC-4B82-42F1-BF0D-591F633161C0}"/>
            </a:ext>
          </a:extLst>
        </xdr:cNvPr>
        <xdr:cNvSpPr txBox="1"/>
      </xdr:nvSpPr>
      <xdr:spPr>
        <a:xfrm>
          <a:off x="5791731" y="1714337"/>
          <a:ext cx="3166442" cy="5605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0A70B8E4-C624-4900-8FCC-00F858B50B34}" type="TxLink">
            <a:rPr lang="en-US" sz="3200" b="1" i="0" u="none" strike="noStrike">
              <a:solidFill>
                <a:sysClr val="windowText" lastClr="000000"/>
              </a:solidFill>
              <a:latin typeface="Calibri"/>
              <a:ea typeface="Calibri"/>
              <a:cs typeface="Calibri"/>
            </a:rPr>
            <a:t>Ksh398,700.00</a:t>
          </a:fld>
          <a:endParaRPr lang="en-US" sz="3200" b="1">
            <a:solidFill>
              <a:sysClr val="windowText" lastClr="000000"/>
            </a:solidFill>
          </a:endParaRPr>
        </a:p>
      </xdr:txBody>
    </xdr:sp>
    <xdr:clientData/>
  </xdr:twoCellAnchor>
  <xdr:twoCellAnchor>
    <xdr:from>
      <xdr:col>24</xdr:col>
      <xdr:colOff>18917</xdr:colOff>
      <xdr:row>9</xdr:row>
      <xdr:rowOff>125896</xdr:rowOff>
    </xdr:from>
    <xdr:to>
      <xdr:col>29</xdr:col>
      <xdr:colOff>116405</xdr:colOff>
      <xdr:row>12</xdr:row>
      <xdr:rowOff>122005</xdr:rowOff>
    </xdr:to>
    <xdr:sp macro="" textlink="DATA!G68">
      <xdr:nvSpPr>
        <xdr:cNvPr id="27" name="TextBox 26">
          <a:extLst>
            <a:ext uri="{FF2B5EF4-FFF2-40B4-BE49-F238E27FC236}">
              <a16:creationId xmlns:a16="http://schemas.microsoft.com/office/drawing/2014/main" id="{88008107-F465-4E62-BAE1-4B7DF32CFC6C}"/>
            </a:ext>
          </a:extLst>
        </xdr:cNvPr>
        <xdr:cNvSpPr txBox="1"/>
      </xdr:nvSpPr>
      <xdr:spPr>
        <a:xfrm>
          <a:off x="14515502" y="1798579"/>
          <a:ext cx="3117610" cy="5536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5CF518E-394B-45F4-BC3F-2DF760765732}" type="TxLink">
            <a:rPr lang="en-US" sz="3200" b="1" i="0" u="none" strike="noStrike">
              <a:solidFill>
                <a:sysClr val="windowText" lastClr="000000"/>
              </a:solidFill>
              <a:latin typeface="Calibri"/>
              <a:ea typeface="Calibri"/>
              <a:cs typeface="Calibri"/>
            </a:rPr>
            <a:t>Ksh223,140.00</a:t>
          </a:fld>
          <a:endParaRPr lang="en-US" sz="3200" b="1">
            <a:solidFill>
              <a:sysClr val="windowText" lastClr="000000"/>
            </a:solidFill>
          </a:endParaRPr>
        </a:p>
      </xdr:txBody>
    </xdr:sp>
    <xdr:clientData/>
  </xdr:twoCellAnchor>
  <xdr:twoCellAnchor>
    <xdr:from>
      <xdr:col>16</xdr:col>
      <xdr:colOff>289732</xdr:colOff>
      <xdr:row>9</xdr:row>
      <xdr:rowOff>62240</xdr:rowOff>
    </xdr:from>
    <xdr:to>
      <xdr:col>21</xdr:col>
      <xdr:colOff>394677</xdr:colOff>
      <xdr:row>12</xdr:row>
      <xdr:rowOff>58349</xdr:rowOff>
    </xdr:to>
    <xdr:sp macro="" textlink="DATA!G60">
      <xdr:nvSpPr>
        <xdr:cNvPr id="29" name="TextBox 28">
          <a:extLst>
            <a:ext uri="{FF2B5EF4-FFF2-40B4-BE49-F238E27FC236}">
              <a16:creationId xmlns:a16="http://schemas.microsoft.com/office/drawing/2014/main" id="{558CF7AA-2434-4362-9459-E13C2BED9A19}"/>
            </a:ext>
          </a:extLst>
        </xdr:cNvPr>
        <xdr:cNvSpPr txBox="1"/>
      </xdr:nvSpPr>
      <xdr:spPr>
        <a:xfrm>
          <a:off x="9954122" y="1734923"/>
          <a:ext cx="3125067" cy="5536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1655116A-C673-418B-A8B2-44FD787563CB}" type="TxLink">
            <a:rPr lang="en-US" sz="3200" b="1" i="0" u="none" strike="noStrike">
              <a:solidFill>
                <a:sysClr val="windowText" lastClr="000000"/>
              </a:solidFill>
              <a:latin typeface="Calibri"/>
              <a:ea typeface="Calibri"/>
              <a:cs typeface="Calibri"/>
            </a:rPr>
            <a:t>Ksh334,800.00</a:t>
          </a:fld>
          <a:endParaRPr lang="en-US" sz="3200" b="1">
            <a:solidFill>
              <a:sysClr val="windowText" lastClr="000000"/>
            </a:solidFill>
          </a:endParaRPr>
        </a:p>
      </xdr:txBody>
    </xdr:sp>
    <xdr:clientData/>
  </xdr:twoCellAnchor>
  <xdr:twoCellAnchor>
    <xdr:from>
      <xdr:col>30</xdr:col>
      <xdr:colOff>325620</xdr:colOff>
      <xdr:row>9</xdr:row>
      <xdr:rowOff>120551</xdr:rowOff>
    </xdr:from>
    <xdr:to>
      <xdr:col>35</xdr:col>
      <xdr:colOff>430565</xdr:colOff>
      <xdr:row>12</xdr:row>
      <xdr:rowOff>116660</xdr:rowOff>
    </xdr:to>
    <xdr:sp macro="" textlink="DATA!G76">
      <xdr:nvSpPr>
        <xdr:cNvPr id="30" name="TextBox 29">
          <a:extLst>
            <a:ext uri="{FF2B5EF4-FFF2-40B4-BE49-F238E27FC236}">
              <a16:creationId xmlns:a16="http://schemas.microsoft.com/office/drawing/2014/main" id="{1DD395F0-6A5C-436C-ACC8-816507E36740}"/>
            </a:ext>
          </a:extLst>
        </xdr:cNvPr>
        <xdr:cNvSpPr txBox="1"/>
      </xdr:nvSpPr>
      <xdr:spPr>
        <a:xfrm>
          <a:off x="18446352" y="1793234"/>
          <a:ext cx="3125067" cy="5536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CC548ED-5310-4952-8093-2D8C7162752A}" type="TxLink">
            <a:rPr lang="en-US" sz="2800" b="1" i="0" u="none" strike="noStrike">
              <a:solidFill>
                <a:sysClr val="windowText" lastClr="000000"/>
              </a:solidFill>
              <a:latin typeface="Calibri"/>
              <a:ea typeface="Calibri"/>
              <a:cs typeface="Calibri"/>
            </a:rPr>
            <a:t>Ksh243,396.00</a:t>
          </a:fld>
          <a:endParaRPr lang="en-US" sz="2800" b="1">
            <a:solidFill>
              <a:sysClr val="windowText" lastClr="000000"/>
            </a:solidFill>
          </a:endParaRPr>
        </a:p>
      </xdr:txBody>
    </xdr:sp>
    <xdr:clientData/>
  </xdr:twoCellAnchor>
  <xdr:twoCellAnchor>
    <xdr:from>
      <xdr:col>8</xdr:col>
      <xdr:colOff>306975</xdr:colOff>
      <xdr:row>7</xdr:row>
      <xdr:rowOff>39555</xdr:rowOff>
    </xdr:from>
    <xdr:to>
      <xdr:col>14</xdr:col>
      <xdr:colOff>573050</xdr:colOff>
      <xdr:row>9</xdr:row>
      <xdr:rowOff>1</xdr:rowOff>
    </xdr:to>
    <xdr:sp macro="" textlink="[1]Sheet8!#REF!">
      <xdr:nvSpPr>
        <xdr:cNvPr id="31" name="TextBox 30">
          <a:extLst>
            <a:ext uri="{FF2B5EF4-FFF2-40B4-BE49-F238E27FC236}">
              <a16:creationId xmlns:a16="http://schemas.microsoft.com/office/drawing/2014/main" id="{A039DE7B-4E03-4AD2-9DDF-5FC1B2A03C17}"/>
            </a:ext>
          </a:extLst>
        </xdr:cNvPr>
        <xdr:cNvSpPr txBox="1"/>
      </xdr:nvSpPr>
      <xdr:spPr>
        <a:xfrm>
          <a:off x="5139170" y="1340531"/>
          <a:ext cx="3890221" cy="3321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000" b="1">
              <a:solidFill>
                <a:schemeClr val="accent2">
                  <a:lumMod val="75000"/>
                </a:schemeClr>
              </a:solidFill>
            </a:rPr>
            <a:t>Total</a:t>
          </a:r>
          <a:r>
            <a:rPr lang="en-US" sz="2000" b="1" baseline="0">
              <a:solidFill>
                <a:schemeClr val="accent2">
                  <a:lumMod val="75000"/>
                </a:schemeClr>
              </a:solidFill>
            </a:rPr>
            <a:t> Sales PowerStar Kitengeala</a:t>
          </a:r>
          <a:endParaRPr lang="en-US" sz="2000" b="1">
            <a:solidFill>
              <a:schemeClr val="accent2">
                <a:lumMod val="75000"/>
              </a:schemeClr>
            </a:solidFill>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3</xdr:col>
      <xdr:colOff>63500</xdr:colOff>
      <xdr:row>1</xdr:row>
      <xdr:rowOff>92075</xdr:rowOff>
    </xdr:from>
    <xdr:to>
      <xdr:col>10</xdr:col>
      <xdr:colOff>368300</xdr:colOff>
      <xdr:row>16</xdr:row>
      <xdr:rowOff>73025</xdr:rowOff>
    </xdr:to>
    <xdr:graphicFrame macro="">
      <xdr:nvGraphicFramePr>
        <xdr:cNvPr id="2" name="Chart 1">
          <a:extLst>
            <a:ext uri="{FF2B5EF4-FFF2-40B4-BE49-F238E27FC236}">
              <a16:creationId xmlns:a16="http://schemas.microsoft.com/office/drawing/2014/main" id="{CDFA4456-DF8F-9D74-21E8-5C3337870EB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333374</xdr:colOff>
      <xdr:row>5</xdr:row>
      <xdr:rowOff>127000</xdr:rowOff>
    </xdr:from>
    <xdr:to>
      <xdr:col>12</xdr:col>
      <xdr:colOff>533399</xdr:colOff>
      <xdr:row>20</xdr:row>
      <xdr:rowOff>57150</xdr:rowOff>
    </xdr:to>
    <xdr:graphicFrame macro="">
      <xdr:nvGraphicFramePr>
        <xdr:cNvPr id="2" name="Chart 1">
          <a:extLst>
            <a:ext uri="{FF2B5EF4-FFF2-40B4-BE49-F238E27FC236}">
              <a16:creationId xmlns:a16="http://schemas.microsoft.com/office/drawing/2014/main" id="{AAA11700-4E82-3BC0-0BCF-C5A73D8F15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98425</xdr:colOff>
      <xdr:row>12</xdr:row>
      <xdr:rowOff>0</xdr:rowOff>
    </xdr:from>
    <xdr:to>
      <xdr:col>11</xdr:col>
      <xdr:colOff>422275</xdr:colOff>
      <xdr:row>26</xdr:row>
      <xdr:rowOff>139700</xdr:rowOff>
    </xdr:to>
    <xdr:graphicFrame macro="">
      <xdr:nvGraphicFramePr>
        <xdr:cNvPr id="2" name="Chart 1">
          <a:extLst>
            <a:ext uri="{FF2B5EF4-FFF2-40B4-BE49-F238E27FC236}">
              <a16:creationId xmlns:a16="http://schemas.microsoft.com/office/drawing/2014/main" id="{5DF8831C-2710-AEC4-FF1E-73B230D38CC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295275</xdr:colOff>
      <xdr:row>11</xdr:row>
      <xdr:rowOff>107950</xdr:rowOff>
    </xdr:from>
    <xdr:to>
      <xdr:col>21</xdr:col>
      <xdr:colOff>600075</xdr:colOff>
      <xdr:row>26</xdr:row>
      <xdr:rowOff>63500</xdr:rowOff>
    </xdr:to>
    <xdr:graphicFrame macro="">
      <xdr:nvGraphicFramePr>
        <xdr:cNvPr id="4" name="Chart 3">
          <a:extLst>
            <a:ext uri="{FF2B5EF4-FFF2-40B4-BE49-F238E27FC236}">
              <a16:creationId xmlns:a16="http://schemas.microsoft.com/office/drawing/2014/main" id="{E5F31481-8AFD-E814-F05F-2C56B07E54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7</xdr:col>
      <xdr:colOff>282575</xdr:colOff>
      <xdr:row>7</xdr:row>
      <xdr:rowOff>101600</xdr:rowOff>
    </xdr:from>
    <xdr:to>
      <xdr:col>14</xdr:col>
      <xdr:colOff>587375</xdr:colOff>
      <xdr:row>22</xdr:row>
      <xdr:rowOff>69850</xdr:rowOff>
    </xdr:to>
    <xdr:graphicFrame macro="">
      <xdr:nvGraphicFramePr>
        <xdr:cNvPr id="2" name="Chart 1">
          <a:extLst>
            <a:ext uri="{FF2B5EF4-FFF2-40B4-BE49-F238E27FC236}">
              <a16:creationId xmlns:a16="http://schemas.microsoft.com/office/drawing/2014/main" id="{8E85BB85-E2CA-0CA1-B66A-AE8C214FF1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16</xdr:col>
      <xdr:colOff>1887</xdr:colOff>
      <xdr:row>8</xdr:row>
      <xdr:rowOff>100444</xdr:rowOff>
    </xdr:from>
    <xdr:to>
      <xdr:col>23</xdr:col>
      <xdr:colOff>306687</xdr:colOff>
      <xdr:row>23</xdr:row>
      <xdr:rowOff>81394</xdr:rowOff>
    </xdr:to>
    <xdr:graphicFrame macro="">
      <xdr:nvGraphicFramePr>
        <xdr:cNvPr id="3" name="Chart 2">
          <a:extLst>
            <a:ext uri="{FF2B5EF4-FFF2-40B4-BE49-F238E27FC236}">
              <a16:creationId xmlns:a16="http://schemas.microsoft.com/office/drawing/2014/main" id="{DFADBE34-B4EF-4463-936D-986E510CFB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23</xdr:col>
      <xdr:colOff>408976</xdr:colOff>
      <xdr:row>8</xdr:row>
      <xdr:rowOff>125436</xdr:rowOff>
    </xdr:from>
    <xdr:to>
      <xdr:col>26</xdr:col>
      <xdr:colOff>415603</xdr:colOff>
      <xdr:row>22</xdr:row>
      <xdr:rowOff>72749</xdr:rowOff>
    </xdr:to>
    <mc:AlternateContent xmlns:mc="http://schemas.openxmlformats.org/markup-compatibility/2006" xmlns:a14="http://schemas.microsoft.com/office/drawing/2010/main">
      <mc:Choice Requires="a14">
        <xdr:graphicFrame macro="">
          <xdr:nvGraphicFramePr>
            <xdr:cNvPr id="4" name="MONTHS">
              <a:extLst>
                <a:ext uri="{FF2B5EF4-FFF2-40B4-BE49-F238E27FC236}">
                  <a16:creationId xmlns:a16="http://schemas.microsoft.com/office/drawing/2014/main" id="{73D7C4D0-3467-A781-E69A-4B2563B67125}"/>
                </a:ext>
              </a:extLst>
            </xdr:cNvPr>
            <xdr:cNvGraphicFramePr/>
          </xdr:nvGraphicFramePr>
          <xdr:xfrm>
            <a:off x="0" y="0"/>
            <a:ext cx="0" cy="0"/>
          </xdr:xfrm>
          <a:graphic>
            <a:graphicData uri="http://schemas.microsoft.com/office/drawing/2010/slicer">
              <sle:slicer xmlns:sle="http://schemas.microsoft.com/office/drawing/2010/slicer" name="MONTHS"/>
            </a:graphicData>
          </a:graphic>
        </xdr:graphicFrame>
      </mc:Choice>
      <mc:Fallback xmlns="">
        <xdr:sp macro="" textlink="">
          <xdr:nvSpPr>
            <xdr:cNvPr id="0" name=""/>
            <xdr:cNvSpPr>
              <a:spLocks noTextEdit="1"/>
            </xdr:cNvSpPr>
          </xdr:nvSpPr>
          <xdr:spPr>
            <a:xfrm>
              <a:off x="16301615" y="1624742"/>
              <a:ext cx="1858710" cy="241675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18</xdr:col>
      <xdr:colOff>12829</xdr:colOff>
      <xdr:row>25</xdr:row>
      <xdr:rowOff>179596</xdr:rowOff>
    </xdr:from>
    <xdr:to>
      <xdr:col>25</xdr:col>
      <xdr:colOff>319425</xdr:colOff>
      <xdr:row>40</xdr:row>
      <xdr:rowOff>106988</xdr:rowOff>
    </xdr:to>
    <xdr:graphicFrame macro="">
      <xdr:nvGraphicFramePr>
        <xdr:cNvPr id="5" name="Chart 4">
          <a:extLst>
            <a:ext uri="{FF2B5EF4-FFF2-40B4-BE49-F238E27FC236}">
              <a16:creationId xmlns:a16="http://schemas.microsoft.com/office/drawing/2014/main" id="{73498E23-BFB1-46E2-80DC-4A6692FAC2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oneCell">
    <xdr:from>
      <xdr:col>5</xdr:col>
      <xdr:colOff>25400</xdr:colOff>
      <xdr:row>1</xdr:row>
      <xdr:rowOff>177800</xdr:rowOff>
    </xdr:from>
    <xdr:to>
      <xdr:col>8</xdr:col>
      <xdr:colOff>25400</xdr:colOff>
      <xdr:row>15</xdr:row>
      <xdr:rowOff>123825</xdr:rowOff>
    </xdr:to>
    <mc:AlternateContent xmlns:mc="http://schemas.openxmlformats.org/markup-compatibility/2006">
      <mc:Choice xmlns:a14="http://schemas.microsoft.com/office/drawing/2010/main" Requires="a14">
        <xdr:graphicFrame macro="">
          <xdr:nvGraphicFramePr>
            <xdr:cNvPr id="2" name="Month">
              <a:extLst>
                <a:ext uri="{FF2B5EF4-FFF2-40B4-BE49-F238E27FC236}">
                  <a16:creationId xmlns:a16="http://schemas.microsoft.com/office/drawing/2014/main" id="{268879F2-0BDF-2F60-64EE-3280EB71848C}"/>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dr:sp macro="" textlink="">
          <xdr:nvSpPr>
            <xdr:cNvPr id="0" name=""/>
            <xdr:cNvSpPr>
              <a:spLocks noTextEdit="1"/>
            </xdr:cNvSpPr>
          </xdr:nvSpPr>
          <xdr:spPr>
            <a:xfrm>
              <a:off x="4756150" y="3619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xdr:from>
      <xdr:col>9</xdr:col>
      <xdr:colOff>79373</xdr:colOff>
      <xdr:row>8</xdr:row>
      <xdr:rowOff>101023</xdr:rowOff>
    </xdr:from>
    <xdr:to>
      <xdr:col>18</xdr:col>
      <xdr:colOff>562841</xdr:colOff>
      <xdr:row>20</xdr:row>
      <xdr:rowOff>331931</xdr:rowOff>
    </xdr:to>
    <xdr:graphicFrame macro="">
      <xdr:nvGraphicFramePr>
        <xdr:cNvPr id="2" name="Chart 1">
          <a:extLst>
            <a:ext uri="{FF2B5EF4-FFF2-40B4-BE49-F238E27FC236}">
              <a16:creationId xmlns:a16="http://schemas.microsoft.com/office/drawing/2014/main" id="{570E953A-5A39-B714-55A9-FF2364D910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26</xdr:col>
      <xdr:colOff>84859</xdr:colOff>
      <xdr:row>9</xdr:row>
      <xdr:rowOff>12699</xdr:rowOff>
    </xdr:from>
    <xdr:to>
      <xdr:col>29</xdr:col>
      <xdr:colOff>84860</xdr:colOff>
      <xdr:row>21</xdr:row>
      <xdr:rowOff>43295</xdr:rowOff>
    </xdr:to>
    <mc:AlternateContent xmlns:mc="http://schemas.openxmlformats.org/markup-compatibility/2006">
      <mc:Choice xmlns:a14="http://schemas.microsoft.com/office/drawing/2010/main" Requires="a14">
        <xdr:graphicFrame macro="">
          <xdr:nvGraphicFramePr>
            <xdr:cNvPr id="3" name="Month 1">
              <a:extLst>
                <a:ext uri="{FF2B5EF4-FFF2-40B4-BE49-F238E27FC236}">
                  <a16:creationId xmlns:a16="http://schemas.microsoft.com/office/drawing/2014/main" id="{F02520C6-300E-4B69-9DDD-39DA3E818E65}"/>
                </a:ext>
              </a:extLst>
            </xdr:cNvPr>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dr:sp macro="" textlink="">
          <xdr:nvSpPr>
            <xdr:cNvPr id="0" name=""/>
            <xdr:cNvSpPr>
              <a:spLocks noTextEdit="1"/>
            </xdr:cNvSpPr>
          </xdr:nvSpPr>
          <xdr:spPr>
            <a:xfrm>
              <a:off x="20412603" y="2088065"/>
              <a:ext cx="1835306" cy="324431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319823</xdr:colOff>
      <xdr:row>23</xdr:row>
      <xdr:rowOff>173309</xdr:rowOff>
    </xdr:from>
    <xdr:to>
      <xdr:col>14</xdr:col>
      <xdr:colOff>322921</xdr:colOff>
      <xdr:row>38</xdr:row>
      <xdr:rowOff>12545</xdr:rowOff>
    </xdr:to>
    <mc:AlternateContent xmlns:mc="http://schemas.openxmlformats.org/markup-compatibility/2006">
      <mc:Choice xmlns:cx2="http://schemas.microsoft.com/office/drawing/2015/10/21/chartex" Requires="cx2">
        <xdr:graphicFrame macro="">
          <xdr:nvGraphicFramePr>
            <xdr:cNvPr id="5" name="Chart 4">
              <a:extLst>
                <a:ext uri="{FF2B5EF4-FFF2-40B4-BE49-F238E27FC236}">
                  <a16:creationId xmlns:a16="http://schemas.microsoft.com/office/drawing/2014/main" id="{C3AE5A23-1DF8-9C2B-88ED-8D2B88F791C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6437506" y="6027699"/>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304800</xdr:colOff>
      <xdr:row>14</xdr:row>
      <xdr:rowOff>165100</xdr:rowOff>
    </xdr:to>
    <xdr:graphicFrame macro="">
      <xdr:nvGraphicFramePr>
        <xdr:cNvPr id="2" name="Chart 1">
          <a:extLst>
            <a:ext uri="{FF2B5EF4-FFF2-40B4-BE49-F238E27FC236}">
              <a16:creationId xmlns:a16="http://schemas.microsoft.com/office/drawing/2014/main" id="{AE0287E2-BEFA-440D-8AE4-CD5FFE87A2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6</xdr:col>
      <xdr:colOff>6350</xdr:colOff>
      <xdr:row>10</xdr:row>
      <xdr:rowOff>174625</xdr:rowOff>
    </xdr:from>
    <xdr:to>
      <xdr:col>13</xdr:col>
      <xdr:colOff>311150</xdr:colOff>
      <xdr:row>25</xdr:row>
      <xdr:rowOff>155575</xdr:rowOff>
    </xdr:to>
    <xdr:graphicFrame macro="">
      <xdr:nvGraphicFramePr>
        <xdr:cNvPr id="2" name="Chart 1">
          <a:extLst>
            <a:ext uri="{FF2B5EF4-FFF2-40B4-BE49-F238E27FC236}">
              <a16:creationId xmlns:a16="http://schemas.microsoft.com/office/drawing/2014/main" id="{DFA65D96-CC73-B5EF-FFC6-F7E8A04F8F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https://d.docs.live.net/30e7cc1075be02d5/Documents/Desktop/PROJECT%201/MPESA%20PROJECT/MPESA%20DATA%20ANALYTICS%20PROJECT.xlsx" TargetMode="External"/><Relationship Id="rId1" Type="http://schemas.openxmlformats.org/officeDocument/2006/relationships/externalLinkPath" Target="MPESA%20PROJECT/MPESA%20DATA%20ANALYTICS%20PROJEC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DASHBOARD"/>
      <sheetName val="DATA"/>
      <sheetName val="Sheet19"/>
      <sheetName val="Sheet18"/>
      <sheetName val="Sheet10"/>
      <sheetName val="Sheet21"/>
      <sheetName val="HOURLY TRANSACTION TREND"/>
      <sheetName val="Sheet13"/>
      <sheetName val="Sheet11"/>
      <sheetName val="Sheet4"/>
      <sheetName val="Sheet14"/>
      <sheetName val="Sheet12"/>
      <sheetName val="Sheet1"/>
      <sheetName val="Sheet2"/>
      <sheetName val="Sheet3"/>
      <sheetName val="Sheet5"/>
      <sheetName val="Sheet6"/>
      <sheetName val="Sheet8"/>
      <sheetName val="Sheet9"/>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5460.427042824071" createdVersion="8" refreshedVersion="8" minRefreshableVersion="3" recordCount="7" xr:uid="{710F6AEF-48D5-4E41-8EB0-CD04247A5C00}">
  <cacheSource type="worksheet">
    <worksheetSource name="Table2"/>
  </cacheSource>
  <cacheFields count="5">
    <cacheField name="MONTHS" numFmtId="0">
      <sharedItems count="7">
        <s v="June"/>
        <s v="July"/>
        <s v="August"/>
        <s v="September"/>
        <s v="October"/>
        <s v="November"/>
        <s v="December"/>
      </sharedItems>
    </cacheField>
    <cacheField name="BASE" numFmtId="0">
      <sharedItems containsSemiMixedTypes="0" containsString="0" containsNumber="1" containsInteger="1" minValue="0" maxValue="360"/>
    </cacheField>
    <cacheField name="EXPRESS" numFmtId="0">
      <sharedItems containsSemiMixedTypes="0" containsString="0" containsNumber="1" containsInteger="1" minValue="0" maxValue="420"/>
    </cacheField>
    <cacheField name="KITENGELA" numFmtId="0">
      <sharedItems containsSemiMixedTypes="0" containsString="0" containsNumber="1" containsInteger="1" minValue="0" maxValue="840"/>
    </cacheField>
    <cacheField name="KIKUYU" numFmtId="0">
      <sharedItems containsSemiMixedTypes="0" containsString="0" containsNumber="1" containsInteger="1" minValue="0" maxValue="420"/>
    </cacheField>
  </cacheFields>
  <extLst>
    <ext xmlns:x14="http://schemas.microsoft.com/office/spreadsheetml/2009/9/main" uri="{725AE2AE-9491-48be-B2B4-4EB974FC3084}">
      <x14:pivotCacheDefinition pivotCacheId="2006274794"/>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5460.460827083334" createdVersion="8" refreshedVersion="8" minRefreshableVersion="3" recordCount="4" xr:uid="{FC83A0DE-6A45-4378-9D47-2C1952A86F9E}">
  <cacheSource type="worksheet">
    <worksheetSource ref="Q27:R31" sheet="YEAR  -  2022 C1"/>
  </cacheSource>
  <cacheFields count="2">
    <cacheField name="BRANCH" numFmtId="0">
      <sharedItems count="4">
        <s v="BASE"/>
        <s v="EXPRESS"/>
        <s v="KITENGELA"/>
        <s v="KIKUYU"/>
      </sharedItems>
    </cacheField>
    <cacheField name="AMOUNT" numFmtId="0">
      <sharedItems containsSemiMixedTypes="0" containsString="0" containsNumber="1" containsInteger="1" minValue="51516" maxValue="89040"/>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5460.538985416664" createdVersion="8" refreshedVersion="8" minRefreshableVersion="3" recordCount="12" xr:uid="{5FACB7D1-6024-4160-9E63-9691D26FDDE1}">
  <cacheSource type="worksheet">
    <worksheetSource name="Table4"/>
  </cacheSource>
  <cacheFields count="5">
    <cacheField name="Month" numFmtId="0">
      <sharedItems count="12">
        <s v="JANUARY"/>
        <s v="FEBRUARY"/>
        <s v="MARCH"/>
        <s v="APRIL"/>
        <s v="MAY"/>
        <s v="JUNE"/>
        <s v="JULY"/>
        <s v="AUGUST"/>
        <s v="SEPTEMBER"/>
        <s v="OCTOBER"/>
        <s v="NOVEMBER"/>
        <s v="DECEMBER"/>
      </sharedItems>
    </cacheField>
    <cacheField name="BASE" numFmtId="0">
      <sharedItems containsSemiMixedTypes="0" containsString="0" containsNumber="1" containsInteger="1" minValue="0" maxValue="600"/>
    </cacheField>
    <cacheField name="EXPRESS" numFmtId="0">
      <sharedItems containsSemiMixedTypes="0" containsString="0" containsNumber="1" containsInteger="1" minValue="0" maxValue="360"/>
    </cacheField>
    <cacheField name="KITENGELA" numFmtId="0">
      <sharedItems containsSemiMixedTypes="0" containsString="0" containsNumber="1" containsInteger="1" minValue="0" maxValue="900"/>
    </cacheField>
    <cacheField name="KIKUYU" numFmtId="0">
      <sharedItems containsSemiMixedTypes="0" containsString="0" containsNumber="1" containsInteger="1" minValue="0" maxValue="960"/>
    </cacheField>
  </cacheFields>
  <extLst>
    <ext xmlns:x14="http://schemas.microsoft.com/office/spreadsheetml/2009/9/main" uri="{725AE2AE-9491-48be-B2B4-4EB974FC3084}">
      <x14:pivotCacheDefinition pivotCacheId="200282018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
  <r>
    <x v="0"/>
    <n v="360"/>
    <n v="420"/>
    <n v="0"/>
    <n v="0"/>
  </r>
  <r>
    <x v="1"/>
    <n v="0"/>
    <n v="240"/>
    <n v="840"/>
    <n v="420"/>
  </r>
  <r>
    <x v="2"/>
    <n v="12"/>
    <n v="0"/>
    <n v="0"/>
    <n v="0"/>
  </r>
  <r>
    <x v="3"/>
    <n v="0"/>
    <n v="240"/>
    <n v="180"/>
    <n v="360"/>
  </r>
  <r>
    <x v="4"/>
    <n v="180"/>
    <n v="180"/>
    <n v="0"/>
    <n v="300"/>
  </r>
  <r>
    <x v="5"/>
    <n v="300"/>
    <n v="300"/>
    <n v="480"/>
    <n v="0"/>
  </r>
  <r>
    <x v="6"/>
    <n v="120"/>
    <n v="300"/>
    <n v="0"/>
    <n v="12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
  <r>
    <x v="0"/>
    <n v="51516"/>
  </r>
  <r>
    <x v="1"/>
    <n v="89040"/>
  </r>
  <r>
    <x v="2"/>
    <n v="79500"/>
  </r>
  <r>
    <x v="3"/>
    <n v="63600"/>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
  <r>
    <x v="0"/>
    <n v="600"/>
    <n v="300"/>
    <n v="900"/>
    <n v="600"/>
  </r>
  <r>
    <x v="1"/>
    <n v="60"/>
    <n v="0"/>
    <n v="0"/>
    <n v="0"/>
  </r>
  <r>
    <x v="2"/>
    <n v="0"/>
    <n v="0"/>
    <n v="0"/>
    <n v="0"/>
  </r>
  <r>
    <x v="3"/>
    <n v="180"/>
    <n v="300"/>
    <n v="600"/>
    <n v="240"/>
  </r>
  <r>
    <x v="4"/>
    <n v="420"/>
    <n v="360"/>
    <n v="480"/>
    <n v="960"/>
  </r>
  <r>
    <x v="5"/>
    <n v="180"/>
    <n v="120"/>
    <n v="540"/>
    <n v="600"/>
  </r>
  <r>
    <x v="6"/>
    <n v="240"/>
    <n v="120"/>
    <n v="300"/>
    <n v="300"/>
  </r>
  <r>
    <x v="7"/>
    <n v="0"/>
    <n v="0"/>
    <n v="0"/>
    <n v="0"/>
  </r>
  <r>
    <x v="8"/>
    <n v="0"/>
    <n v="0"/>
    <n v="0"/>
    <n v="0"/>
  </r>
  <r>
    <x v="9"/>
    <n v="300"/>
    <n v="300"/>
    <n v="600"/>
    <n v="600"/>
  </r>
  <r>
    <x v="10"/>
    <n v="0"/>
    <n v="0"/>
    <n v="0"/>
    <n v="0"/>
  </r>
  <r>
    <x v="11"/>
    <n v="300"/>
    <n v="300"/>
    <n v="600"/>
    <n v="6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15B4466-73E2-4887-BA7D-A937FECBD109}" name="PivotTable2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K10:O18" firstHeaderRow="0" firstDataRow="1" firstDataCol="1"/>
  <pivotFields count="5">
    <pivotField axis="axisRow" showAll="0">
      <items count="8">
        <item x="0"/>
        <item x="1"/>
        <item x="2"/>
        <item x="3"/>
        <item x="4"/>
        <item x="5"/>
        <item x="6"/>
        <item t="default"/>
      </items>
    </pivotField>
    <pivotField dataField="1" showAll="0"/>
    <pivotField dataField="1" showAll="0"/>
    <pivotField dataField="1" showAll="0"/>
    <pivotField dataField="1" showAll="0"/>
  </pivotFields>
  <rowFields count="1">
    <field x="0"/>
  </rowFields>
  <rowItems count="8">
    <i>
      <x/>
    </i>
    <i>
      <x v="1"/>
    </i>
    <i>
      <x v="2"/>
    </i>
    <i>
      <x v="3"/>
    </i>
    <i>
      <x v="4"/>
    </i>
    <i>
      <x v="5"/>
    </i>
    <i>
      <x v="6"/>
    </i>
    <i t="grand">
      <x/>
    </i>
  </rowItems>
  <colFields count="1">
    <field x="-2"/>
  </colFields>
  <colItems count="4">
    <i>
      <x/>
    </i>
    <i i="1">
      <x v="1"/>
    </i>
    <i i="2">
      <x v="2"/>
    </i>
    <i i="3">
      <x v="3"/>
    </i>
  </colItems>
  <dataFields count="4">
    <dataField name="Sum of KITENGELA" fld="3" baseField="0" baseItem="0"/>
    <dataField name="Sum of KIKUYU" fld="4" baseField="0" baseItem="0"/>
    <dataField name="Sum of EXPRESS" fld="2" baseField="0" baseItem="0"/>
    <dataField name="Sum of BASE" fld="1" baseField="0" baseItem="0"/>
  </dataFields>
  <chartFormats count="8">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3" format="8" series="1">
      <pivotArea type="data" outline="0" fieldPosition="0">
        <references count="1">
          <reference field="4294967294" count="1" selected="0">
            <x v="0"/>
          </reference>
        </references>
      </pivotArea>
    </chartFormat>
    <chartFormat chart="3" format="9" series="1">
      <pivotArea type="data" outline="0" fieldPosition="0">
        <references count="1">
          <reference field="4294967294" count="1" selected="0">
            <x v="1"/>
          </reference>
        </references>
      </pivotArea>
    </chartFormat>
    <chartFormat chart="3" format="10" series="1">
      <pivotArea type="data" outline="0" fieldPosition="0">
        <references count="1">
          <reference field="4294967294" count="1" selected="0">
            <x v="2"/>
          </reference>
        </references>
      </pivotArea>
    </chartFormat>
    <chartFormat chart="3" format="11"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658E42F-2BFB-4E85-BF26-8F6444BBA3BE}" name="PivotTable3"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E16" firstHeaderRow="0" firstDataRow="1" firstDataCol="1"/>
  <pivotFields count="5">
    <pivotField axis="axisRow" showAll="0">
      <items count="13">
        <item x="0"/>
        <item x="1"/>
        <item x="2"/>
        <item x="3"/>
        <item x="4"/>
        <item x="5"/>
        <item x="6"/>
        <item x="7"/>
        <item x="8"/>
        <item x="9"/>
        <item x="10"/>
        <item x="11"/>
        <item t="default"/>
      </items>
    </pivotField>
    <pivotField dataField="1" showAll="0"/>
    <pivotField dataField="1" showAll="0"/>
    <pivotField dataField="1" showAll="0"/>
    <pivotField dataField="1" showAll="0"/>
  </pivotFields>
  <rowFields count="1">
    <field x="0"/>
  </rowFields>
  <rowItems count="13">
    <i>
      <x/>
    </i>
    <i>
      <x v="1"/>
    </i>
    <i>
      <x v="2"/>
    </i>
    <i>
      <x v="3"/>
    </i>
    <i>
      <x v="4"/>
    </i>
    <i>
      <x v="5"/>
    </i>
    <i>
      <x v="6"/>
    </i>
    <i>
      <x v="7"/>
    </i>
    <i>
      <x v="8"/>
    </i>
    <i>
      <x v="9"/>
    </i>
    <i>
      <x v="10"/>
    </i>
    <i>
      <x v="11"/>
    </i>
    <i t="grand">
      <x/>
    </i>
  </rowItems>
  <colFields count="1">
    <field x="-2"/>
  </colFields>
  <colItems count="4">
    <i>
      <x/>
    </i>
    <i i="1">
      <x v="1"/>
    </i>
    <i i="2">
      <x v="2"/>
    </i>
    <i i="3">
      <x v="3"/>
    </i>
  </colItems>
  <dataFields count="4">
    <dataField name="Sum of BASE" fld="1" baseField="0" baseItem="0"/>
    <dataField name="Sum of KIKUYU" fld="4" baseField="0" baseItem="0"/>
    <dataField name="Sum of KITENGELA" fld="3" baseField="0" baseItem="0"/>
    <dataField name="Sum of EXPRESS"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C3C6BCD-5E65-40C0-BB83-BE34A4256F2C}" name="PivotTable4"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T10:X12" firstHeaderRow="0" firstDataRow="1" firstDataCol="1"/>
  <pivotFields count="5">
    <pivotField axis="axisRow" showAll="0">
      <items count="13">
        <item h="1" x="0"/>
        <item h="1" x="1"/>
        <item h="1" x="2"/>
        <item x="3"/>
        <item h="1" x="4"/>
        <item h="1" x="5"/>
        <item h="1" x="6"/>
        <item h="1" x="7"/>
        <item h="1" x="8"/>
        <item h="1" x="9"/>
        <item h="1" x="10"/>
        <item h="1" x="11"/>
        <item t="default"/>
      </items>
    </pivotField>
    <pivotField dataField="1" showAll="0"/>
    <pivotField dataField="1" showAll="0"/>
    <pivotField dataField="1" showAll="0"/>
    <pivotField dataField="1" showAll="0"/>
  </pivotFields>
  <rowFields count="1">
    <field x="0"/>
  </rowFields>
  <rowItems count="2">
    <i>
      <x v="3"/>
    </i>
    <i t="grand">
      <x/>
    </i>
  </rowItems>
  <colFields count="1">
    <field x="-2"/>
  </colFields>
  <colItems count="4">
    <i>
      <x/>
    </i>
    <i i="1">
      <x v="1"/>
    </i>
    <i i="2">
      <x v="2"/>
    </i>
    <i i="3">
      <x v="3"/>
    </i>
  </colItems>
  <dataFields count="4">
    <dataField name="Sum of BASE" fld="1" baseField="0" baseItem="0"/>
    <dataField name="Sum of KIKUYU" fld="4" baseField="0" baseItem="0"/>
    <dataField name="Sum of KITENGELA" fld="3" baseField="0" baseItem="0"/>
    <dataField name="Sum of EXPRESS"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7FF96C1-4009-4386-9532-46BA79C33CC7}" name="PivotTable2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12:E20" firstHeaderRow="0" firstDataRow="1" firstDataCol="1"/>
  <pivotFields count="5">
    <pivotField axis="axisRow" showAll="0">
      <items count="8">
        <item x="0"/>
        <item x="1"/>
        <item x="2"/>
        <item x="3"/>
        <item x="4"/>
        <item x="5"/>
        <item x="6"/>
        <item t="default"/>
      </items>
    </pivotField>
    <pivotField dataField="1" showAll="0"/>
    <pivotField dataField="1" showAll="0"/>
    <pivotField dataField="1" showAll="0"/>
    <pivotField dataField="1" showAll="0"/>
  </pivotFields>
  <rowFields count="1">
    <field x="0"/>
  </rowFields>
  <rowItems count="8">
    <i>
      <x/>
    </i>
    <i>
      <x v="1"/>
    </i>
    <i>
      <x v="2"/>
    </i>
    <i>
      <x v="3"/>
    </i>
    <i>
      <x v="4"/>
    </i>
    <i>
      <x v="5"/>
    </i>
    <i>
      <x v="6"/>
    </i>
    <i t="grand">
      <x/>
    </i>
  </rowItems>
  <colFields count="1">
    <field x="-2"/>
  </colFields>
  <colItems count="4">
    <i>
      <x/>
    </i>
    <i i="1">
      <x v="1"/>
    </i>
    <i i="2">
      <x v="2"/>
    </i>
    <i i="3">
      <x v="3"/>
    </i>
  </colItems>
  <dataFields count="4">
    <dataField name="Sum of KITENGELA" fld="3" baseField="0" baseItem="0"/>
    <dataField name="Sum of KIKUYU" fld="4" baseField="0" baseItem="0"/>
    <dataField name="Sum of EXPRESS" fld="2" baseField="0" baseItem="0"/>
    <dataField name="Sum of BASE" fld="1" baseField="0" baseItem="0"/>
  </dataFields>
  <chartFormats count="1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3" format="8" series="1">
      <pivotArea type="data" outline="0" fieldPosition="0">
        <references count="1">
          <reference field="4294967294" count="1" selected="0">
            <x v="0"/>
          </reference>
        </references>
      </pivotArea>
    </chartFormat>
    <chartFormat chart="3" format="9" series="1">
      <pivotArea type="data" outline="0" fieldPosition="0">
        <references count="1">
          <reference field="4294967294" count="1" selected="0">
            <x v="1"/>
          </reference>
        </references>
      </pivotArea>
    </chartFormat>
    <chartFormat chart="3" format="10" series="1">
      <pivotArea type="data" outline="0" fieldPosition="0">
        <references count="1">
          <reference field="4294967294" count="1" selected="0">
            <x v="2"/>
          </reference>
        </references>
      </pivotArea>
    </chartFormat>
    <chartFormat chart="3" format="11" series="1">
      <pivotArea type="data" outline="0" fieldPosition="0">
        <references count="1">
          <reference field="4294967294" count="1" selected="0">
            <x v="3"/>
          </reference>
        </references>
      </pivotArea>
    </chartFormat>
    <chartFormat chart="10" format="16" series="1">
      <pivotArea type="data" outline="0" fieldPosition="0">
        <references count="1">
          <reference field="4294967294" count="1" selected="0">
            <x v="0"/>
          </reference>
        </references>
      </pivotArea>
    </chartFormat>
    <chartFormat chart="10" format="17" series="1">
      <pivotArea type="data" outline="0" fieldPosition="0">
        <references count="1">
          <reference field="4294967294" count="1" selected="0">
            <x v="1"/>
          </reference>
        </references>
      </pivotArea>
    </chartFormat>
    <chartFormat chart="10" format="18" series="1">
      <pivotArea type="data" outline="0" fieldPosition="0">
        <references count="1">
          <reference field="4294967294" count="1" selected="0">
            <x v="2"/>
          </reference>
        </references>
      </pivotArea>
    </chartFormat>
    <chartFormat chart="10" format="19"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C3C61E6-1AD1-4A66-B452-924D858A852F}" name="PivotTable28"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B8" firstHeaderRow="1" firstDataRow="1" firstDataCol="1"/>
  <pivotFields count="2">
    <pivotField axis="axisRow" showAll="0">
      <items count="5">
        <item x="0"/>
        <item x="1"/>
        <item x="3"/>
        <item x="2"/>
        <item t="default"/>
      </items>
    </pivotField>
    <pivotField dataField="1" showAll="0"/>
  </pivotFields>
  <rowFields count="1">
    <field x="0"/>
  </rowFields>
  <rowItems count="5">
    <i>
      <x/>
    </i>
    <i>
      <x v="1"/>
    </i>
    <i>
      <x v="2"/>
    </i>
    <i>
      <x v="3"/>
    </i>
    <i t="grand">
      <x/>
    </i>
  </rowItems>
  <colItems count="1">
    <i/>
  </colItems>
  <dataFields count="1">
    <dataField name="Sum of AMOUNT" fld="1" baseField="0" baseItem="0"/>
  </dataFields>
  <chartFormats count="9">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3"/>
          </reference>
        </references>
      </pivotArea>
    </chartFormat>
    <chartFormat chart="0" format="3">
      <pivotArea type="data" outline="0" fieldPosition="0">
        <references count="2">
          <reference field="4294967294" count="1" selected="0">
            <x v="0"/>
          </reference>
          <reference field="0" count="1" selected="0">
            <x v="2"/>
          </reference>
        </references>
      </pivotArea>
    </chartFormat>
    <chartFormat chart="4" format="5"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 chart="6" format="5" series="1">
      <pivotArea type="data" outline="0" fieldPosition="0">
        <references count="1">
          <reference field="4294967294" count="1" selected="0">
            <x v="0"/>
          </reference>
        </references>
      </pivotArea>
    </chartFormat>
    <chartFormat chart="7" format="5" series="1">
      <pivotArea type="data" outline="0" fieldPosition="0">
        <references count="1">
          <reference field="4294967294" count="1" selected="0">
            <x v="0"/>
          </reference>
        </references>
      </pivotArea>
    </chartFormat>
    <chartFormat chart="8"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 xr10:uid="{86739338-2C5B-4886-9125-223D54B69CF2}" sourceName="MONTHS">
  <pivotTables>
    <pivotTable tabId="14" name="PivotTable26"/>
  </pivotTables>
  <data>
    <tabular pivotCacheId="2006274794">
      <items count="7">
        <i x="0" s="1"/>
        <i x="1" s="1"/>
        <i x="2" s="1"/>
        <i x="3" s="1"/>
        <i x="4" s="1"/>
        <i x="5" s="1"/>
        <i x="6"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0351BDE7-4D3C-4232-8B1A-A42F215B8212}" sourceName="Month">
  <pivotTables>
    <pivotTable tabId="18" name="PivotTable3"/>
  </pivotTables>
  <data>
    <tabular pivotCacheId="2002820185">
      <items count="12">
        <i x="0" s="1"/>
        <i x="1" s="1"/>
        <i x="2" s="1"/>
        <i x="3" s="1"/>
        <i x="4" s="1"/>
        <i x="5" s="1"/>
        <i x="6" s="1"/>
        <i x="7" s="1"/>
        <i x="8" s="1"/>
        <i x="9" s="1"/>
        <i x="10" s="1"/>
        <i x="1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1" xr10:uid="{669E5B6F-F3F8-483C-9302-DB4622566D7D}" sourceName="Month">
  <pivotTables>
    <pivotTable tabId="17" name="PivotTable4"/>
  </pivotTables>
  <data>
    <tabular pivotCacheId="2002820185">
      <items count="12">
        <i x="0"/>
        <i x="1"/>
        <i x="2"/>
        <i x="3" s="1"/>
        <i x="4"/>
        <i x="5"/>
        <i x="6"/>
        <i x="7"/>
        <i x="8"/>
        <i x="9"/>
        <i x="10"/>
        <i x="1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S 1" xr10:uid="{5C5B0A7A-600B-4EA3-88B6-E89E273DBC97}" cache="Slicer_MONTHS" caption="MONTHS" style="SlicerStyleLight6"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S" xr10:uid="{5555AF37-E99C-451E-AF5E-575CF69CA71D}" cache="Slicer_MONTHS" caption="MONTHS" style="SlicerStyleLight6"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4E33B514-08F5-472C-A7F8-5A6BD68125F3}" cache="Slicer_Month" caption="Month" style="SlicerStyleDark1"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1" xr10:uid="{36C013A4-DB39-4F9C-93CB-18D6DDCA1902}" cache="Slicer_Month1" caption="Month"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64C8FC2-0C46-4246-BF31-20B89253B7A7}" name="Table16" displayName="Table16" ref="A9:C57" totalsRowShown="0">
  <autoFilter ref="A9:C57" xr:uid="{D64C8FC2-0C46-4246-BF31-20B89253B7A7}"/>
  <tableColumns count="3">
    <tableColumn id="1" xr3:uid="{A957E89A-2AB6-47E8-BFBF-523B4DB38D14}" name="MONTH"/>
    <tableColumn id="2" xr3:uid="{BC2FED0A-CF06-4407-A3EC-AE00EF6C9CAB}" name="BRANCH" dataDxfId="1"/>
    <tableColumn id="3" xr3:uid="{1C476FC8-FABD-449F-B565-71A11BB10694}" name="SALES" dataDxfId="0"/>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CDE9F1D-5F2B-4741-B11F-09DF4DFBCCE3}" name="Table1" displayName="Table1" ref="A10:C38" totalsRowShown="0">
  <autoFilter ref="A10:C38" xr:uid="{3CDE9F1D-5F2B-4741-B11F-09DF4DFBCCE3}"/>
  <tableColumns count="3">
    <tableColumn id="1" xr3:uid="{40F0341B-2543-43A3-99D9-CD41F73E9894}" name="MONTH"/>
    <tableColumn id="2" xr3:uid="{6B883AC0-4EB5-42C0-AE4B-5B92F71F15BE}" name="BRANCH" dataDxfId="13"/>
    <tableColumn id="3" xr3:uid="{1E1CD87C-7942-432C-9A52-53DA8602874E}" name="SALES" dataDxfId="12"/>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8E8F80E-7561-4E5B-A0BC-630F515CD982}" name="Table2" displayName="Table2" ref="G17:G24" totalsRowShown="0" headerRowDxfId="11" dataDxfId="10">
  <autoFilter ref="G17:G24" xr:uid="{68E8F80E-7561-4E5B-A0BC-630F515CD982}"/>
  <tableColumns count="1">
    <tableColumn id="1" xr3:uid="{43403B7B-8790-4826-B170-1717C72D52D3}" name="Column1" dataDxfId="9"/>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4FDC7804-2ABF-4F07-A363-6FD00867615C}" name="Table4" displayName="Table4" ref="E10:I22" totalsRowShown="0" headerRowDxfId="2" dataDxfId="3">
  <autoFilter ref="E10:I22" xr:uid="{4FDC7804-2ABF-4F07-A363-6FD00867615C}"/>
  <tableColumns count="5">
    <tableColumn id="1" xr3:uid="{9C60E5B4-56C4-443E-BCAE-BA1504577044}" name="Month" dataDxfId="8"/>
    <tableColumn id="2" xr3:uid="{5344AB58-7C71-492A-AB68-19818D305E8C}" name="BASE" dataDxfId="7"/>
    <tableColumn id="3" xr3:uid="{86EEA45B-4AAF-48D0-BA16-93852838A598}" name="EXPRESS" dataDxfId="6"/>
    <tableColumn id="4" xr3:uid="{C58ADDF3-A0FD-4CBA-861A-D2E8EDA1636B}" name="KITENGELA" dataDxfId="5"/>
    <tableColumn id="5" xr3:uid="{CA5718A3-64E1-48E0-90B9-6AF586C692BB}" name="KIKUYU" dataDxfId="4"/>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4.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ivotTable" Target="../pivotTables/pivotTable5.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5.xml"/><Relationship Id="rId1" Type="http://schemas.openxmlformats.org/officeDocument/2006/relationships/pivotTable" Target="../pivotTables/pivotTable1.xml"/><Relationship Id="rId5" Type="http://schemas.microsoft.com/office/2007/relationships/slicer" Target="../slicers/slicer2.xml"/><Relationship Id="rId4" Type="http://schemas.openxmlformats.org/officeDocument/2006/relationships/table" Target="../tables/table3.xml"/></Relationships>
</file>

<file path=xl/worksheets/_rels/sheet7.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6.xml"/><Relationship Id="rId1" Type="http://schemas.openxmlformats.org/officeDocument/2006/relationships/pivotTable" Target="../pivotTables/pivotTable2.xml"/></Relationships>
</file>

<file path=xl/worksheets/_rels/sheet8.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7.xml"/><Relationship Id="rId1" Type="http://schemas.openxmlformats.org/officeDocument/2006/relationships/pivotTable" Target="../pivotTables/pivotTable3.xml"/><Relationship Id="rId4" Type="http://schemas.microsoft.com/office/2007/relationships/slicer" Target="../slicers/slicer4.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D79BCA-E2AD-4505-A979-0BCEAA75D841}">
  <dimension ref="AT15"/>
  <sheetViews>
    <sheetView showGridLines="0" tabSelected="1" zoomScale="22" zoomScaleNormal="22" workbookViewId="0">
      <selection activeCell="AZ35" sqref="AZ35"/>
    </sheetView>
  </sheetViews>
  <sheetFormatPr defaultRowHeight="14.5" x14ac:dyDescent="0.35"/>
  <sheetData>
    <row r="15" spans="46:46" x14ac:dyDescent="0.35">
      <c r="AT15" t="s">
        <v>64</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02B955-94F8-4403-8C5B-80ACA224B787}">
  <dimension ref="A1:R26"/>
  <sheetViews>
    <sheetView topLeftCell="D1" workbookViewId="0">
      <selection activeCell="N22" sqref="N22"/>
    </sheetView>
  </sheetViews>
  <sheetFormatPr defaultRowHeight="14.5" x14ac:dyDescent="0.35"/>
  <cols>
    <col min="1" max="1" width="12.36328125" bestFit="1" customWidth="1"/>
    <col min="2" max="2" width="16.36328125" bestFit="1" customWidth="1"/>
    <col min="3" max="3" width="13.453125" bestFit="1" customWidth="1"/>
    <col min="4" max="4" width="14.26953125" bestFit="1" customWidth="1"/>
    <col min="5" max="5" width="11.26953125" bestFit="1" customWidth="1"/>
    <col min="14" max="14" width="15.7265625" customWidth="1"/>
  </cols>
  <sheetData>
    <row r="1" spans="1:18" ht="15" thickBot="1" x14ac:dyDescent="0.4"/>
    <row r="2" spans="1:18" ht="15" thickBot="1" x14ac:dyDescent="0.4">
      <c r="A2" s="84" t="s">
        <v>0</v>
      </c>
      <c r="B2" s="85"/>
      <c r="C2" s="85"/>
      <c r="D2" s="85"/>
      <c r="E2" s="85"/>
      <c r="F2" s="85"/>
      <c r="G2" s="85"/>
      <c r="H2" s="85"/>
      <c r="I2" s="85"/>
      <c r="J2" s="85"/>
      <c r="K2" s="85"/>
      <c r="L2" s="85"/>
      <c r="M2" s="85"/>
      <c r="N2" s="85"/>
      <c r="O2" s="85"/>
      <c r="P2" s="85"/>
      <c r="Q2" s="85"/>
      <c r="R2" s="86"/>
    </row>
    <row r="3" spans="1:18" ht="15" thickBot="1" x14ac:dyDescent="0.4">
      <c r="A3" s="54" t="s">
        <v>34</v>
      </c>
      <c r="B3" s="55"/>
      <c r="C3" s="55"/>
      <c r="D3" s="55"/>
      <c r="E3" s="55"/>
      <c r="F3" s="55"/>
      <c r="G3" s="55"/>
      <c r="H3" s="55"/>
      <c r="I3" s="55"/>
      <c r="J3" s="55"/>
      <c r="K3" s="55"/>
      <c r="L3" s="55"/>
      <c r="M3" s="55"/>
      <c r="N3" s="55"/>
      <c r="O3" s="55"/>
      <c r="P3" s="55"/>
      <c r="Q3" s="55"/>
      <c r="R3" s="56"/>
    </row>
    <row r="4" spans="1:18" ht="15" thickBot="1" x14ac:dyDescent="0.4">
      <c r="A4" s="18" t="s">
        <v>12</v>
      </c>
      <c r="B4" s="19" t="s">
        <v>13</v>
      </c>
      <c r="C4" s="19" t="s">
        <v>30</v>
      </c>
      <c r="D4" s="19" t="s">
        <v>3</v>
      </c>
      <c r="E4" s="19" t="s">
        <v>14</v>
      </c>
      <c r="F4" s="19" t="s">
        <v>15</v>
      </c>
      <c r="G4" s="19" t="s">
        <v>16</v>
      </c>
      <c r="H4" s="19" t="s">
        <v>17</v>
      </c>
      <c r="I4" s="19" t="s">
        <v>18</v>
      </c>
      <c r="J4" s="19" t="s">
        <v>19</v>
      </c>
      <c r="K4" s="19"/>
      <c r="L4" s="19" t="s">
        <v>5</v>
      </c>
      <c r="M4" s="19" t="s">
        <v>6</v>
      </c>
      <c r="N4" s="20" t="s">
        <v>7</v>
      </c>
    </row>
    <row r="5" spans="1:18" x14ac:dyDescent="0.35">
      <c r="A5" s="32" t="s">
        <v>8</v>
      </c>
      <c r="B5" s="17" t="s">
        <v>20</v>
      </c>
      <c r="C5" s="17" t="s">
        <v>31</v>
      </c>
      <c r="D5" s="17">
        <f>6*60</f>
        <v>360</v>
      </c>
      <c r="E5" s="17">
        <v>0</v>
      </c>
      <c r="F5" s="34">
        <v>12</v>
      </c>
      <c r="G5" s="17">
        <v>0</v>
      </c>
      <c r="H5" s="17">
        <v>180</v>
      </c>
      <c r="I5" s="17">
        <v>300</v>
      </c>
      <c r="J5" s="17">
        <v>120</v>
      </c>
      <c r="K5" s="17"/>
      <c r="L5" s="17">
        <f>SUM(D5:K5)</f>
        <v>972</v>
      </c>
      <c r="M5" s="17">
        <v>53</v>
      </c>
      <c r="N5" s="52">
        <f>L5*M5</f>
        <v>51516</v>
      </c>
    </row>
    <row r="6" spans="1:18" x14ac:dyDescent="0.35">
      <c r="A6" s="29" t="s">
        <v>8</v>
      </c>
      <c r="B6" s="2" t="s">
        <v>21</v>
      </c>
      <c r="C6" s="2" t="s">
        <v>31</v>
      </c>
      <c r="D6" s="2">
        <f>7*60</f>
        <v>420</v>
      </c>
      <c r="E6" s="2">
        <f>4*60</f>
        <v>240</v>
      </c>
      <c r="F6" s="5">
        <v>0</v>
      </c>
      <c r="G6" s="2">
        <v>240</v>
      </c>
      <c r="H6" s="2">
        <v>180</v>
      </c>
      <c r="I6" s="2">
        <v>300</v>
      </c>
      <c r="J6" s="2">
        <v>300</v>
      </c>
      <c r="K6" s="2"/>
      <c r="L6" s="2">
        <f>SUM(D6:K6)</f>
        <v>1680</v>
      </c>
      <c r="M6" s="2">
        <v>53</v>
      </c>
      <c r="N6" s="50">
        <f t="shared" ref="N6:N8" si="0">L6*M6</f>
        <v>89040</v>
      </c>
    </row>
    <row r="7" spans="1:18" x14ac:dyDescent="0.35">
      <c r="A7" s="29" t="s">
        <v>8</v>
      </c>
      <c r="B7" s="2" t="s">
        <v>9</v>
      </c>
      <c r="C7" s="2" t="s">
        <v>31</v>
      </c>
      <c r="D7" s="2">
        <v>0</v>
      </c>
      <c r="E7" s="2">
        <f>14*60</f>
        <v>840</v>
      </c>
      <c r="F7" s="5">
        <v>0</v>
      </c>
      <c r="G7" s="2">
        <v>180</v>
      </c>
      <c r="H7" s="2">
        <v>0</v>
      </c>
      <c r="I7" s="2">
        <f>8*60</f>
        <v>480</v>
      </c>
      <c r="J7" s="2">
        <v>0</v>
      </c>
      <c r="K7" s="2"/>
      <c r="L7" s="2">
        <f>SUM(D7:K7)</f>
        <v>1500</v>
      </c>
      <c r="M7" s="2">
        <v>53</v>
      </c>
      <c r="N7" s="50">
        <f t="shared" si="0"/>
        <v>79500</v>
      </c>
    </row>
    <row r="8" spans="1:18" ht="15" thickBot="1" x14ac:dyDescent="0.4">
      <c r="A8" s="30" t="s">
        <v>8</v>
      </c>
      <c r="B8" s="12" t="s">
        <v>11</v>
      </c>
      <c r="C8" s="12" t="s">
        <v>31</v>
      </c>
      <c r="D8" s="12">
        <v>0</v>
      </c>
      <c r="E8" s="12">
        <f>7*60</f>
        <v>420</v>
      </c>
      <c r="F8" s="4">
        <v>0</v>
      </c>
      <c r="G8" s="12">
        <v>360</v>
      </c>
      <c r="H8" s="12">
        <v>300</v>
      </c>
      <c r="I8" s="12">
        <v>0</v>
      </c>
      <c r="J8" s="12">
        <v>120</v>
      </c>
      <c r="K8" s="12"/>
      <c r="L8" s="12">
        <f>SUM(D8:K8)</f>
        <v>1200</v>
      </c>
      <c r="M8" s="12">
        <v>53</v>
      </c>
      <c r="N8" s="53">
        <f t="shared" si="0"/>
        <v>63600</v>
      </c>
    </row>
    <row r="9" spans="1:18" ht="15" thickBot="1" x14ac:dyDescent="0.4">
      <c r="A9" s="24" t="s">
        <v>5</v>
      </c>
      <c r="B9" s="25"/>
      <c r="C9" s="25"/>
      <c r="D9" s="25">
        <f t="shared" ref="D9:J9" si="1">SUM(D5:D8)</f>
        <v>780</v>
      </c>
      <c r="E9" s="25">
        <f t="shared" si="1"/>
        <v>1500</v>
      </c>
      <c r="F9" s="25">
        <f t="shared" si="1"/>
        <v>12</v>
      </c>
      <c r="G9" s="25">
        <f t="shared" si="1"/>
        <v>780</v>
      </c>
      <c r="H9" s="25">
        <f t="shared" si="1"/>
        <v>660</v>
      </c>
      <c r="I9" s="25">
        <f t="shared" si="1"/>
        <v>1080</v>
      </c>
      <c r="J9" s="25">
        <f t="shared" si="1"/>
        <v>540</v>
      </c>
      <c r="K9" s="25"/>
      <c r="L9" s="25">
        <f>SUM(D9:K9)</f>
        <v>5352</v>
      </c>
      <c r="M9" s="25"/>
      <c r="N9" s="31">
        <f>N5+N6+N7+N8</f>
        <v>283656</v>
      </c>
    </row>
    <row r="12" spans="1:18" x14ac:dyDescent="0.35">
      <c r="A12" s="76" t="s">
        <v>37</v>
      </c>
      <c r="B12" t="s">
        <v>52</v>
      </c>
      <c r="C12" t="s">
        <v>53</v>
      </c>
      <c r="D12" t="s">
        <v>51</v>
      </c>
      <c r="E12" t="s">
        <v>50</v>
      </c>
    </row>
    <row r="13" spans="1:18" x14ac:dyDescent="0.35">
      <c r="A13" s="77" t="s">
        <v>42</v>
      </c>
      <c r="B13">
        <v>0</v>
      </c>
      <c r="C13">
        <v>0</v>
      </c>
      <c r="D13">
        <v>420</v>
      </c>
      <c r="E13">
        <v>360</v>
      </c>
    </row>
    <row r="14" spans="1:18" x14ac:dyDescent="0.35">
      <c r="A14" s="77" t="s">
        <v>43</v>
      </c>
      <c r="B14">
        <v>840</v>
      </c>
      <c r="C14">
        <v>420</v>
      </c>
      <c r="D14">
        <v>240</v>
      </c>
      <c r="E14">
        <v>0</v>
      </c>
    </row>
    <row r="15" spans="1:18" x14ac:dyDescent="0.35">
      <c r="A15" s="77" t="s">
        <v>44</v>
      </c>
      <c r="B15">
        <v>0</v>
      </c>
      <c r="C15">
        <v>0</v>
      </c>
      <c r="D15">
        <v>0</v>
      </c>
      <c r="E15">
        <v>12</v>
      </c>
    </row>
    <row r="16" spans="1:18" x14ac:dyDescent="0.35">
      <c r="A16" s="77" t="s">
        <v>45</v>
      </c>
      <c r="B16">
        <v>180</v>
      </c>
      <c r="C16">
        <v>360</v>
      </c>
      <c r="D16">
        <v>240</v>
      </c>
      <c r="E16">
        <v>0</v>
      </c>
    </row>
    <row r="17" spans="1:9" x14ac:dyDescent="0.35">
      <c r="A17" s="77" t="s">
        <v>46</v>
      </c>
      <c r="B17">
        <v>0</v>
      </c>
      <c r="C17">
        <v>300</v>
      </c>
      <c r="D17">
        <v>180</v>
      </c>
      <c r="E17">
        <v>180</v>
      </c>
    </row>
    <row r="18" spans="1:9" x14ac:dyDescent="0.35">
      <c r="A18" s="77" t="s">
        <v>47</v>
      </c>
      <c r="B18">
        <v>480</v>
      </c>
      <c r="C18">
        <v>0</v>
      </c>
      <c r="D18">
        <v>300</v>
      </c>
      <c r="E18">
        <v>300</v>
      </c>
    </row>
    <row r="19" spans="1:9" x14ac:dyDescent="0.35">
      <c r="A19" s="77" t="s">
        <v>48</v>
      </c>
      <c r="B19">
        <v>0</v>
      </c>
      <c r="C19">
        <v>120</v>
      </c>
      <c r="D19">
        <v>300</v>
      </c>
      <c r="E19">
        <v>120</v>
      </c>
      <c r="I19" s="79"/>
    </row>
    <row r="20" spans="1:9" x14ac:dyDescent="0.35">
      <c r="A20" s="77" t="s">
        <v>38</v>
      </c>
      <c r="B20">
        <v>1500</v>
      </c>
      <c r="C20">
        <v>1200</v>
      </c>
      <c r="D20">
        <v>1680</v>
      </c>
      <c r="E20">
        <v>972</v>
      </c>
      <c r="I20" s="80"/>
    </row>
    <row r="21" spans="1:9" x14ac:dyDescent="0.35">
      <c r="I21" s="80"/>
    </row>
    <row r="22" spans="1:9" x14ac:dyDescent="0.35">
      <c r="I22" s="80"/>
    </row>
    <row r="23" spans="1:9" x14ac:dyDescent="0.35">
      <c r="I23" s="80"/>
    </row>
    <row r="24" spans="1:9" x14ac:dyDescent="0.35">
      <c r="I24" s="80"/>
    </row>
    <row r="25" spans="1:9" x14ac:dyDescent="0.35">
      <c r="I25" s="80"/>
    </row>
    <row r="26" spans="1:9" x14ac:dyDescent="0.35">
      <c r="I26" s="80"/>
    </row>
  </sheetData>
  <mergeCells count="1">
    <mergeCell ref="A2:R2"/>
  </mergeCells>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F9D51E-5A79-4971-B393-612EFB865A18}">
  <dimension ref="A3:B8"/>
  <sheetViews>
    <sheetView workbookViewId="0">
      <selection activeCell="C3" sqref="C3"/>
    </sheetView>
  </sheetViews>
  <sheetFormatPr defaultRowHeight="14.5" x14ac:dyDescent="0.35"/>
  <cols>
    <col min="1" max="1" width="12.36328125" bestFit="1" customWidth="1"/>
    <col min="2" max="2" width="15" bestFit="1" customWidth="1"/>
  </cols>
  <sheetData>
    <row r="3" spans="1:2" x14ac:dyDescent="0.35">
      <c r="A3" s="76" t="s">
        <v>37</v>
      </c>
      <c r="B3" t="s">
        <v>39</v>
      </c>
    </row>
    <row r="4" spans="1:2" x14ac:dyDescent="0.35">
      <c r="A4" s="77" t="s">
        <v>20</v>
      </c>
      <c r="B4">
        <v>51516</v>
      </c>
    </row>
    <row r="5" spans="1:2" x14ac:dyDescent="0.35">
      <c r="A5" s="77" t="s">
        <v>21</v>
      </c>
      <c r="B5">
        <v>89040</v>
      </c>
    </row>
    <row r="6" spans="1:2" x14ac:dyDescent="0.35">
      <c r="A6" s="77" t="s">
        <v>11</v>
      </c>
      <c r="B6">
        <v>63600</v>
      </c>
    </row>
    <row r="7" spans="1:2" x14ac:dyDescent="0.35">
      <c r="A7" s="77" t="s">
        <v>9</v>
      </c>
      <c r="B7">
        <v>79500</v>
      </c>
    </row>
    <row r="8" spans="1:2" x14ac:dyDescent="0.35">
      <c r="A8" s="77" t="s">
        <v>38</v>
      </c>
      <c r="B8">
        <v>283656</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480291-DAD5-41A9-9639-A4AE93D3FAB7}">
  <dimension ref="C1:X80"/>
  <sheetViews>
    <sheetView topLeftCell="H1" zoomScale="81" workbookViewId="0">
      <selection activeCell="C34" sqref="C34"/>
    </sheetView>
  </sheetViews>
  <sheetFormatPr defaultRowHeight="14.5" x14ac:dyDescent="0.35"/>
  <cols>
    <col min="3" max="3" width="35.6328125" bestFit="1" customWidth="1"/>
    <col min="4" max="4" width="19.36328125" bestFit="1" customWidth="1"/>
    <col min="5" max="5" width="19.36328125" customWidth="1"/>
    <col min="6" max="6" width="15.54296875" bestFit="1" customWidth="1"/>
    <col min="7" max="7" width="18.1796875" customWidth="1"/>
    <col min="8" max="8" width="12.81640625" bestFit="1" customWidth="1"/>
    <col min="9" max="9" width="13.90625" bestFit="1" customWidth="1"/>
    <col min="10" max="10" width="9" bestFit="1" customWidth="1"/>
    <col min="11" max="11" width="11.90625" bestFit="1" customWidth="1"/>
    <col min="12" max="13" width="10.36328125" bestFit="1" customWidth="1"/>
    <col min="14" max="14" width="10.81640625" bestFit="1" customWidth="1"/>
    <col min="16" max="16" width="10.6328125" bestFit="1" customWidth="1"/>
    <col min="17" max="17" width="13" customWidth="1"/>
    <col min="18" max="19" width="9" bestFit="1" customWidth="1"/>
    <col min="20" max="20" width="13.81640625" bestFit="1" customWidth="1"/>
    <col min="21" max="21" width="13.90625" bestFit="1" customWidth="1"/>
    <col min="22" max="22" width="12.81640625" customWidth="1"/>
    <col min="23" max="24" width="13.90625" bestFit="1" customWidth="1"/>
  </cols>
  <sheetData>
    <row r="1" spans="3:24" ht="15" thickBot="1" x14ac:dyDescent="0.4"/>
    <row r="2" spans="3:24" ht="15" thickBot="1" x14ac:dyDescent="0.4">
      <c r="C2" s="84" t="s">
        <v>0</v>
      </c>
      <c r="D2" s="85"/>
      <c r="E2" s="85"/>
      <c r="F2" s="85"/>
      <c r="G2" s="85"/>
      <c r="H2" s="85"/>
      <c r="I2" s="85"/>
      <c r="J2" s="85"/>
      <c r="K2" s="85"/>
      <c r="L2" s="85"/>
      <c r="M2" s="85"/>
      <c r="N2" s="85"/>
      <c r="O2" s="85"/>
      <c r="P2" s="85"/>
      <c r="Q2" s="85"/>
      <c r="R2" s="85"/>
      <c r="S2" s="85"/>
      <c r="T2" s="86"/>
    </row>
    <row r="3" spans="3:24" ht="15" thickBot="1" x14ac:dyDescent="0.4">
      <c r="C3" s="54" t="s">
        <v>34</v>
      </c>
      <c r="D3" s="55"/>
      <c r="E3" s="55"/>
      <c r="F3" s="55"/>
      <c r="G3" s="55"/>
      <c r="H3" s="55"/>
      <c r="I3" s="55"/>
      <c r="J3" s="55"/>
      <c r="K3" s="55"/>
      <c r="L3" s="55"/>
      <c r="M3" s="55"/>
      <c r="N3" s="55"/>
      <c r="O3" s="55"/>
      <c r="P3" s="55"/>
      <c r="Q3" s="55"/>
      <c r="R3" s="55"/>
      <c r="S3" s="55"/>
      <c r="T3" s="56"/>
    </row>
    <row r="4" spans="3:24" ht="15" thickBot="1" x14ac:dyDescent="0.4">
      <c r="C4" s="18" t="s">
        <v>12</v>
      </c>
      <c r="D4" s="19" t="s">
        <v>13</v>
      </c>
      <c r="E4" s="19" t="s">
        <v>30</v>
      </c>
      <c r="F4" s="19" t="s">
        <v>3</v>
      </c>
      <c r="G4" s="19" t="s">
        <v>14</v>
      </c>
      <c r="H4" s="19" t="s">
        <v>15</v>
      </c>
      <c r="I4" s="19" t="s">
        <v>16</v>
      </c>
      <c r="J4" s="19" t="s">
        <v>17</v>
      </c>
      <c r="K4" s="19" t="s">
        <v>18</v>
      </c>
      <c r="L4" s="19" t="s">
        <v>19</v>
      </c>
      <c r="M4" s="19"/>
      <c r="N4" s="19"/>
      <c r="O4" s="19"/>
      <c r="P4" s="19"/>
      <c r="Q4" s="19"/>
      <c r="R4" s="19" t="s">
        <v>5</v>
      </c>
      <c r="S4" s="19" t="s">
        <v>6</v>
      </c>
      <c r="T4" s="20" t="s">
        <v>7</v>
      </c>
    </row>
    <row r="5" spans="3:24" x14ac:dyDescent="0.35">
      <c r="C5" s="32" t="s">
        <v>8</v>
      </c>
      <c r="D5" s="17" t="s">
        <v>20</v>
      </c>
      <c r="E5" s="17" t="s">
        <v>31</v>
      </c>
      <c r="F5" s="17">
        <f>6*60</f>
        <v>360</v>
      </c>
      <c r="G5" s="17">
        <v>0</v>
      </c>
      <c r="H5" s="34">
        <v>12</v>
      </c>
      <c r="I5" s="17">
        <v>0</v>
      </c>
      <c r="J5" s="17">
        <v>180</v>
      </c>
      <c r="K5" s="17">
        <v>300</v>
      </c>
      <c r="L5" s="17">
        <v>120</v>
      </c>
      <c r="M5" s="17"/>
      <c r="N5" s="17"/>
      <c r="O5" s="17"/>
      <c r="P5" s="17"/>
      <c r="Q5" s="17"/>
      <c r="R5" s="17">
        <f>SUM(F5:Q5)</f>
        <v>972</v>
      </c>
      <c r="S5" s="17">
        <v>53</v>
      </c>
      <c r="T5" s="52">
        <f>R5*S5</f>
        <v>51516</v>
      </c>
      <c r="U5" s="6"/>
      <c r="V5" s="6"/>
      <c r="W5" s="6"/>
      <c r="X5" s="6"/>
    </row>
    <row r="6" spans="3:24" x14ac:dyDescent="0.35">
      <c r="C6" s="29" t="s">
        <v>8</v>
      </c>
      <c r="D6" s="2" t="s">
        <v>21</v>
      </c>
      <c r="E6" s="2" t="s">
        <v>31</v>
      </c>
      <c r="F6" s="2">
        <f>7*60</f>
        <v>420</v>
      </c>
      <c r="G6" s="2">
        <f>4*60</f>
        <v>240</v>
      </c>
      <c r="H6" s="5">
        <v>0</v>
      </c>
      <c r="I6" s="2">
        <v>240</v>
      </c>
      <c r="J6" s="2">
        <v>180</v>
      </c>
      <c r="K6" s="2">
        <v>300</v>
      </c>
      <c r="L6" s="2">
        <v>300</v>
      </c>
      <c r="M6" s="2"/>
      <c r="N6" s="2"/>
      <c r="O6" s="2"/>
      <c r="P6" s="2"/>
      <c r="Q6" s="2"/>
      <c r="R6" s="2">
        <f>SUM(F6:Q6)</f>
        <v>1680</v>
      </c>
      <c r="S6" s="2">
        <v>53</v>
      </c>
      <c r="T6" s="50">
        <f t="shared" ref="T6:T8" si="0">R6*S6</f>
        <v>89040</v>
      </c>
      <c r="U6" s="6"/>
      <c r="V6" s="6"/>
      <c r="W6" s="6"/>
      <c r="X6" s="6"/>
    </row>
    <row r="7" spans="3:24" x14ac:dyDescent="0.35">
      <c r="C7" s="29" t="s">
        <v>8</v>
      </c>
      <c r="D7" s="2" t="s">
        <v>9</v>
      </c>
      <c r="E7" s="2" t="s">
        <v>31</v>
      </c>
      <c r="F7" s="2">
        <v>0</v>
      </c>
      <c r="G7" s="2">
        <f>14*60</f>
        <v>840</v>
      </c>
      <c r="H7" s="5">
        <v>0</v>
      </c>
      <c r="I7" s="2">
        <v>180</v>
      </c>
      <c r="J7" s="2">
        <v>0</v>
      </c>
      <c r="K7" s="2">
        <f>8*60</f>
        <v>480</v>
      </c>
      <c r="L7" s="2">
        <v>0</v>
      </c>
      <c r="M7" s="2"/>
      <c r="N7" s="2"/>
      <c r="O7" s="2"/>
      <c r="P7" s="2"/>
      <c r="Q7" s="2"/>
      <c r="R7" s="2">
        <f>SUM(F7:Q7)</f>
        <v>1500</v>
      </c>
      <c r="S7" s="2">
        <v>53</v>
      </c>
      <c r="T7" s="50">
        <f t="shared" si="0"/>
        <v>79500</v>
      </c>
      <c r="U7" s="6"/>
      <c r="V7" s="6"/>
      <c r="W7" s="6"/>
      <c r="X7" s="6"/>
    </row>
    <row r="8" spans="3:24" ht="15" thickBot="1" x14ac:dyDescent="0.4">
      <c r="C8" s="30" t="s">
        <v>8</v>
      </c>
      <c r="D8" s="12" t="s">
        <v>11</v>
      </c>
      <c r="E8" s="12" t="s">
        <v>31</v>
      </c>
      <c r="F8" s="12">
        <v>0</v>
      </c>
      <c r="G8" s="12">
        <f>7*60</f>
        <v>420</v>
      </c>
      <c r="H8" s="4">
        <v>0</v>
      </c>
      <c r="I8" s="12">
        <v>360</v>
      </c>
      <c r="J8" s="12">
        <v>300</v>
      </c>
      <c r="K8" s="12">
        <v>0</v>
      </c>
      <c r="L8" s="12">
        <v>120</v>
      </c>
      <c r="M8" s="12"/>
      <c r="N8" s="12"/>
      <c r="O8" s="12"/>
      <c r="P8" s="12"/>
      <c r="Q8" s="12"/>
      <c r="R8" s="12">
        <f>SUM(F8:Q8)</f>
        <v>1200</v>
      </c>
      <c r="S8" s="12">
        <v>53</v>
      </c>
      <c r="T8" s="53">
        <f t="shared" si="0"/>
        <v>63600</v>
      </c>
      <c r="U8" s="6"/>
      <c r="V8" s="6"/>
      <c r="W8" s="6"/>
      <c r="X8" s="6"/>
    </row>
    <row r="9" spans="3:24" ht="15" thickBot="1" x14ac:dyDescent="0.4">
      <c r="C9" s="24" t="s">
        <v>5</v>
      </c>
      <c r="D9" s="25"/>
      <c r="E9" s="25"/>
      <c r="F9" s="25">
        <f t="shared" ref="F9:L9" si="1">SUM(F5:F8)</f>
        <v>780</v>
      </c>
      <c r="G9" s="25">
        <f t="shared" si="1"/>
        <v>1500</v>
      </c>
      <c r="H9" s="25">
        <f t="shared" si="1"/>
        <v>12</v>
      </c>
      <c r="I9" s="25">
        <f t="shared" si="1"/>
        <v>780</v>
      </c>
      <c r="J9" s="25">
        <f t="shared" si="1"/>
        <v>660</v>
      </c>
      <c r="K9" s="25">
        <f t="shared" si="1"/>
        <v>1080</v>
      </c>
      <c r="L9" s="25">
        <f t="shared" si="1"/>
        <v>540</v>
      </c>
      <c r="M9" s="25"/>
      <c r="N9" s="25"/>
      <c r="O9" s="25"/>
      <c r="P9" s="25"/>
      <c r="Q9" s="25"/>
      <c r="R9" s="25">
        <f>SUM(F9:Q9)</f>
        <v>5352</v>
      </c>
      <c r="S9" s="25"/>
      <c r="T9" s="31">
        <f>T5+T6+T7+T8</f>
        <v>283656</v>
      </c>
      <c r="U9" s="6"/>
      <c r="V9" s="6"/>
      <c r="W9" s="6"/>
      <c r="X9" s="6"/>
    </row>
    <row r="10" spans="3:24" ht="15" thickBot="1" x14ac:dyDescent="0.4">
      <c r="T10" s="6"/>
      <c r="U10" s="6"/>
      <c r="V10" s="6"/>
      <c r="W10" s="6"/>
      <c r="X10" s="6"/>
    </row>
    <row r="11" spans="3:24" ht="15" thickBot="1" x14ac:dyDescent="0.4">
      <c r="C11" s="44" t="s">
        <v>33</v>
      </c>
      <c r="D11" s="42"/>
      <c r="E11" s="42"/>
      <c r="F11" s="42"/>
      <c r="G11" s="42"/>
      <c r="H11" s="42"/>
      <c r="I11" s="42"/>
      <c r="J11" s="42"/>
      <c r="K11" s="42"/>
      <c r="L11" s="42"/>
      <c r="M11" s="42"/>
      <c r="N11" s="42"/>
      <c r="O11" s="42"/>
      <c r="P11" s="42"/>
      <c r="Q11" s="42"/>
      <c r="R11" s="42"/>
      <c r="S11" s="42"/>
      <c r="T11" s="42"/>
      <c r="U11" s="42"/>
      <c r="V11" s="42"/>
      <c r="W11" s="42"/>
      <c r="X11" s="43"/>
    </row>
    <row r="12" spans="3:24" ht="15" thickBot="1" x14ac:dyDescent="0.4">
      <c r="C12" s="28" t="s">
        <v>12</v>
      </c>
      <c r="D12" s="35" t="s">
        <v>13</v>
      </c>
      <c r="E12" s="35" t="s">
        <v>30</v>
      </c>
      <c r="F12" s="35" t="s">
        <v>22</v>
      </c>
      <c r="G12" s="35" t="s">
        <v>23</v>
      </c>
      <c r="H12" s="35" t="s">
        <v>24</v>
      </c>
      <c r="I12" s="35" t="s">
        <v>1</v>
      </c>
      <c r="J12" s="35" t="s">
        <v>2</v>
      </c>
      <c r="K12" s="35" t="s">
        <v>3</v>
      </c>
      <c r="L12" s="35" t="s">
        <v>4</v>
      </c>
      <c r="M12" s="35" t="s">
        <v>15</v>
      </c>
      <c r="N12" s="35" t="s">
        <v>16</v>
      </c>
      <c r="O12" s="35" t="s">
        <v>17</v>
      </c>
      <c r="P12" s="35" t="s">
        <v>18</v>
      </c>
      <c r="Q12" s="35" t="s">
        <v>19</v>
      </c>
      <c r="R12" s="35" t="s">
        <v>25</v>
      </c>
      <c r="S12" s="35" t="s">
        <v>6</v>
      </c>
      <c r="T12" s="35" t="s">
        <v>7</v>
      </c>
      <c r="U12" s="35" t="s">
        <v>26</v>
      </c>
      <c r="V12" s="35" t="s">
        <v>6</v>
      </c>
      <c r="W12" s="35" t="s">
        <v>7</v>
      </c>
      <c r="X12" s="36" t="s">
        <v>27</v>
      </c>
    </row>
    <row r="13" spans="3:24" x14ac:dyDescent="0.35">
      <c r="C13" s="14" t="s">
        <v>8</v>
      </c>
      <c r="D13" s="8" t="s">
        <v>20</v>
      </c>
      <c r="E13" s="8" t="s">
        <v>31</v>
      </c>
      <c r="F13" s="8">
        <v>600</v>
      </c>
      <c r="G13" s="8">
        <v>60</v>
      </c>
      <c r="H13" s="8">
        <v>0</v>
      </c>
      <c r="I13" s="37">
        <v>180</v>
      </c>
      <c r="J13" s="37">
        <f>7*60</f>
        <v>420</v>
      </c>
      <c r="K13" s="37">
        <f>3*60</f>
        <v>180</v>
      </c>
      <c r="L13" s="37">
        <v>240</v>
      </c>
      <c r="M13" s="8">
        <v>0</v>
      </c>
      <c r="N13" s="37">
        <v>0</v>
      </c>
      <c r="O13" s="8">
        <f>5*60</f>
        <v>300</v>
      </c>
      <c r="P13" s="8">
        <v>0</v>
      </c>
      <c r="Q13" s="8">
        <f>5*60</f>
        <v>300</v>
      </c>
      <c r="R13" s="8">
        <f>F13+G13</f>
        <v>660</v>
      </c>
      <c r="S13" s="8">
        <v>53</v>
      </c>
      <c r="T13" s="38">
        <f>R13*S13</f>
        <v>34980</v>
      </c>
      <c r="U13" s="8">
        <f>H13+I13+J13+K13+L13+M13+N13+O13+P13+Q13</f>
        <v>1620</v>
      </c>
      <c r="V13" s="38">
        <v>55</v>
      </c>
      <c r="W13" s="38">
        <f>U13*V13</f>
        <v>89100</v>
      </c>
      <c r="X13" s="49">
        <f>T13+W13</f>
        <v>124080</v>
      </c>
    </row>
    <row r="14" spans="3:24" x14ac:dyDescent="0.35">
      <c r="C14" s="29" t="s">
        <v>8</v>
      </c>
      <c r="D14" s="2" t="s">
        <v>21</v>
      </c>
      <c r="E14" s="2" t="s">
        <v>31</v>
      </c>
      <c r="F14" s="2">
        <v>300</v>
      </c>
      <c r="G14" s="2">
        <v>0</v>
      </c>
      <c r="H14" s="2">
        <v>0</v>
      </c>
      <c r="I14" s="3">
        <v>300</v>
      </c>
      <c r="J14" s="3">
        <f>6*60</f>
        <v>360</v>
      </c>
      <c r="K14" s="3">
        <v>120</v>
      </c>
      <c r="L14" s="3">
        <v>120</v>
      </c>
      <c r="M14" s="3">
        <v>0</v>
      </c>
      <c r="N14" s="3">
        <v>0</v>
      </c>
      <c r="O14" s="2">
        <f>5*60</f>
        <v>300</v>
      </c>
      <c r="P14" s="2">
        <v>0</v>
      </c>
      <c r="Q14" s="2">
        <f>5*60</f>
        <v>300</v>
      </c>
      <c r="R14" s="2">
        <f t="shared" ref="R14:R16" si="2">F14+G14</f>
        <v>300</v>
      </c>
      <c r="S14" s="2">
        <v>53</v>
      </c>
      <c r="T14" s="7">
        <f t="shared" ref="T14:T16" si="3">R14*S14</f>
        <v>15900</v>
      </c>
      <c r="U14" s="2">
        <f t="shared" ref="U14:U16" si="4">H14+I14+J14+K14+L14+M14+N14+O14+P14+Q14</f>
        <v>1500</v>
      </c>
      <c r="V14" s="7">
        <v>55</v>
      </c>
      <c r="W14" s="7">
        <f t="shared" ref="W14:W16" si="5">U14*V14</f>
        <v>82500</v>
      </c>
      <c r="X14" s="50">
        <f t="shared" ref="X14:X16" si="6">T14+W14</f>
        <v>98400</v>
      </c>
    </row>
    <row r="15" spans="3:24" x14ac:dyDescent="0.35">
      <c r="C15" s="29" t="s">
        <v>8</v>
      </c>
      <c r="D15" s="2" t="s">
        <v>9</v>
      </c>
      <c r="E15" s="2" t="s">
        <v>31</v>
      </c>
      <c r="F15" s="2">
        <f>15*60</f>
        <v>900</v>
      </c>
      <c r="G15" s="2">
        <v>0</v>
      </c>
      <c r="H15" s="2">
        <v>0</v>
      </c>
      <c r="I15" s="3">
        <v>600</v>
      </c>
      <c r="J15" s="3">
        <f>8*60</f>
        <v>480</v>
      </c>
      <c r="K15" s="3">
        <f>9*60</f>
        <v>540</v>
      </c>
      <c r="L15" s="3">
        <v>300</v>
      </c>
      <c r="M15" s="3">
        <v>0</v>
      </c>
      <c r="N15" s="3">
        <v>0</v>
      </c>
      <c r="O15" s="2">
        <f>10*60</f>
        <v>600</v>
      </c>
      <c r="P15" s="2">
        <v>0</v>
      </c>
      <c r="Q15" s="2">
        <f>10*60</f>
        <v>600</v>
      </c>
      <c r="R15" s="2">
        <f t="shared" si="2"/>
        <v>900</v>
      </c>
      <c r="S15" s="2">
        <v>53</v>
      </c>
      <c r="T15" s="7">
        <f t="shared" si="3"/>
        <v>47700</v>
      </c>
      <c r="U15" s="2">
        <f t="shared" si="4"/>
        <v>3120</v>
      </c>
      <c r="V15" s="7">
        <v>55</v>
      </c>
      <c r="W15" s="7">
        <f t="shared" si="5"/>
        <v>171600</v>
      </c>
      <c r="X15" s="50">
        <f t="shared" si="6"/>
        <v>219300</v>
      </c>
    </row>
    <row r="16" spans="3:24" ht="15" thickBot="1" x14ac:dyDescent="0.4">
      <c r="C16" s="39" t="s">
        <v>8</v>
      </c>
      <c r="D16" s="10" t="s">
        <v>11</v>
      </c>
      <c r="E16" s="10" t="s">
        <v>31</v>
      </c>
      <c r="F16" s="10">
        <v>600</v>
      </c>
      <c r="G16" s="10">
        <v>0</v>
      </c>
      <c r="H16" s="10">
        <v>0</v>
      </c>
      <c r="I16" s="40">
        <v>240</v>
      </c>
      <c r="J16" s="40">
        <f>16*60</f>
        <v>960</v>
      </c>
      <c r="K16" s="40">
        <v>600</v>
      </c>
      <c r="L16" s="40">
        <v>300</v>
      </c>
      <c r="M16" s="40">
        <v>0</v>
      </c>
      <c r="N16" s="40">
        <v>0</v>
      </c>
      <c r="O16" s="10">
        <f>10*60</f>
        <v>600</v>
      </c>
      <c r="P16" s="10">
        <v>0</v>
      </c>
      <c r="Q16" s="10">
        <f>10*60</f>
        <v>600</v>
      </c>
      <c r="R16" s="10">
        <f t="shared" si="2"/>
        <v>600</v>
      </c>
      <c r="S16" s="10">
        <v>53</v>
      </c>
      <c r="T16" s="41">
        <f t="shared" si="3"/>
        <v>31800</v>
      </c>
      <c r="U16" s="10">
        <f t="shared" si="4"/>
        <v>3300</v>
      </c>
      <c r="V16" s="41">
        <v>55</v>
      </c>
      <c r="W16" s="41">
        <f t="shared" si="5"/>
        <v>181500</v>
      </c>
      <c r="X16" s="51">
        <f t="shared" si="6"/>
        <v>213300</v>
      </c>
    </row>
    <row r="17" spans="3:24" ht="15" thickBot="1" x14ac:dyDescent="0.4">
      <c r="C17" s="24" t="s">
        <v>5</v>
      </c>
      <c r="D17" s="25"/>
      <c r="E17" s="25"/>
      <c r="F17" s="25">
        <f t="shared" ref="F17:R17" si="7">SUM(F13:F16)</f>
        <v>2400</v>
      </c>
      <c r="G17" s="25">
        <f t="shared" si="7"/>
        <v>60</v>
      </c>
      <c r="H17" s="25">
        <f t="shared" si="7"/>
        <v>0</v>
      </c>
      <c r="I17" s="25">
        <f t="shared" si="7"/>
        <v>1320</v>
      </c>
      <c r="J17" s="25">
        <f t="shared" si="7"/>
        <v>2220</v>
      </c>
      <c r="K17" s="25">
        <f t="shared" si="7"/>
        <v>1440</v>
      </c>
      <c r="L17" s="25">
        <f t="shared" si="7"/>
        <v>960</v>
      </c>
      <c r="M17" s="25">
        <f t="shared" si="7"/>
        <v>0</v>
      </c>
      <c r="N17" s="25">
        <f t="shared" si="7"/>
        <v>0</v>
      </c>
      <c r="O17" s="25">
        <f t="shared" si="7"/>
        <v>1800</v>
      </c>
      <c r="P17" s="25">
        <f t="shared" si="7"/>
        <v>0</v>
      </c>
      <c r="Q17" s="25">
        <f t="shared" si="7"/>
        <v>1800</v>
      </c>
      <c r="R17" s="25">
        <f t="shared" si="7"/>
        <v>2460</v>
      </c>
      <c r="S17" s="25"/>
      <c r="T17" s="25"/>
      <c r="U17" s="25">
        <f>SUM(U13:U16)</f>
        <v>9540</v>
      </c>
      <c r="V17" s="25"/>
      <c r="W17" s="25"/>
      <c r="X17" s="31">
        <f>SUM(X13:X16)</f>
        <v>655080</v>
      </c>
    </row>
    <row r="20" spans="3:24" ht="15" thickBot="1" x14ac:dyDescent="0.4"/>
    <row r="21" spans="3:24" ht="15" thickBot="1" x14ac:dyDescent="0.4">
      <c r="C21" s="33" t="s">
        <v>32</v>
      </c>
      <c r="D21" s="15"/>
      <c r="E21" s="15"/>
      <c r="F21" s="15"/>
      <c r="G21" s="15"/>
      <c r="H21" s="15"/>
      <c r="I21" s="15"/>
      <c r="J21" s="15"/>
      <c r="K21" s="15"/>
      <c r="L21" s="15"/>
      <c r="M21" s="15"/>
      <c r="N21" s="15"/>
      <c r="O21" s="15"/>
      <c r="P21" s="15"/>
      <c r="Q21" s="15"/>
      <c r="R21" s="15"/>
      <c r="S21" s="15"/>
      <c r="T21" s="16"/>
    </row>
    <row r="22" spans="3:24" ht="15" thickBot="1" x14ac:dyDescent="0.4">
      <c r="C22" s="28" t="s">
        <v>12</v>
      </c>
      <c r="D22" s="19" t="s">
        <v>13</v>
      </c>
      <c r="E22" s="19" t="s">
        <v>30</v>
      </c>
      <c r="F22" s="19" t="s">
        <v>22</v>
      </c>
      <c r="G22" s="19" t="s">
        <v>23</v>
      </c>
      <c r="H22" s="19" t="s">
        <v>24</v>
      </c>
      <c r="I22" s="19" t="s">
        <v>1</v>
      </c>
      <c r="J22" s="19" t="s">
        <v>2</v>
      </c>
      <c r="K22" s="19" t="s">
        <v>3</v>
      </c>
      <c r="L22" s="19" t="s">
        <v>4</v>
      </c>
      <c r="M22" s="19" t="s">
        <v>15</v>
      </c>
      <c r="N22" s="19" t="s">
        <v>16</v>
      </c>
      <c r="O22" s="19" t="s">
        <v>17</v>
      </c>
      <c r="P22" s="19" t="s">
        <v>18</v>
      </c>
      <c r="Q22" s="19" t="s">
        <v>19</v>
      </c>
      <c r="R22" s="19" t="s">
        <v>5</v>
      </c>
      <c r="S22" s="19" t="s">
        <v>6</v>
      </c>
      <c r="T22" s="20" t="s">
        <v>7</v>
      </c>
    </row>
    <row r="23" spans="3:24" x14ac:dyDescent="0.35">
      <c r="C23" s="14" t="s">
        <v>8</v>
      </c>
      <c r="D23" s="8" t="s">
        <v>20</v>
      </c>
      <c r="E23" s="8" t="s">
        <v>31</v>
      </c>
      <c r="F23" s="8"/>
      <c r="G23" s="8">
        <v>60</v>
      </c>
      <c r="H23" s="8"/>
      <c r="I23" s="8"/>
      <c r="J23" s="8"/>
      <c r="K23" s="8"/>
      <c r="L23" s="8"/>
      <c r="M23" s="8"/>
      <c r="N23" s="8"/>
      <c r="O23" s="8"/>
      <c r="P23" s="8"/>
      <c r="Q23" s="8"/>
      <c r="R23" s="8">
        <f>F23+G23</f>
        <v>60</v>
      </c>
      <c r="S23" s="21">
        <v>55</v>
      </c>
      <c r="T23" s="46">
        <f>R23*S23</f>
        <v>3300</v>
      </c>
    </row>
    <row r="24" spans="3:24" x14ac:dyDescent="0.35">
      <c r="C24" s="29" t="s">
        <v>8</v>
      </c>
      <c r="D24" s="2" t="s">
        <v>21</v>
      </c>
      <c r="E24" s="2" t="s">
        <v>31</v>
      </c>
      <c r="F24" s="2">
        <f>2*60</f>
        <v>120</v>
      </c>
      <c r="G24" s="2">
        <v>60</v>
      </c>
      <c r="H24" s="2"/>
      <c r="I24" s="2"/>
      <c r="J24" s="2"/>
      <c r="K24" s="2"/>
      <c r="L24" s="2"/>
      <c r="M24" s="2"/>
      <c r="N24" s="2"/>
      <c r="O24" s="2"/>
      <c r="P24" s="2"/>
      <c r="Q24" s="2"/>
      <c r="R24" s="2">
        <f t="shared" ref="R24:R26" si="8">F24+G24</f>
        <v>180</v>
      </c>
      <c r="S24" s="22">
        <v>55</v>
      </c>
      <c r="T24" s="47">
        <f t="shared" ref="T24:T26" si="9">R24*S24</f>
        <v>9900</v>
      </c>
    </row>
    <row r="25" spans="3:24" x14ac:dyDescent="0.35">
      <c r="C25" s="29" t="s">
        <v>8</v>
      </c>
      <c r="D25" s="2" t="s">
        <v>9</v>
      </c>
      <c r="E25" s="2" t="s">
        <v>31</v>
      </c>
      <c r="F25" s="2">
        <f>5*60</f>
        <v>300</v>
      </c>
      <c r="G25" s="2">
        <v>60</v>
      </c>
      <c r="H25" s="2"/>
      <c r="I25" s="2"/>
      <c r="J25" s="2"/>
      <c r="K25" s="2"/>
      <c r="L25" s="2"/>
      <c r="M25" s="2"/>
      <c r="N25" s="2"/>
      <c r="O25" s="2"/>
      <c r="P25" s="2"/>
      <c r="Q25" s="2"/>
      <c r="R25" s="2">
        <f t="shared" si="8"/>
        <v>360</v>
      </c>
      <c r="S25" s="22">
        <v>55</v>
      </c>
      <c r="T25" s="47">
        <f t="shared" si="9"/>
        <v>19800</v>
      </c>
    </row>
    <row r="26" spans="3:24" ht="15" thickBot="1" x14ac:dyDescent="0.4">
      <c r="C26" s="30" t="s">
        <v>8</v>
      </c>
      <c r="D26" s="12" t="s">
        <v>11</v>
      </c>
      <c r="E26" s="12" t="s">
        <v>31</v>
      </c>
      <c r="F26" s="12">
        <f>5*60</f>
        <v>300</v>
      </c>
      <c r="G26" s="12">
        <v>0</v>
      </c>
      <c r="H26" s="12"/>
      <c r="I26" s="12"/>
      <c r="J26" s="12"/>
      <c r="K26" s="12"/>
      <c r="L26" s="12"/>
      <c r="M26" s="12"/>
      <c r="N26" s="12"/>
      <c r="O26" s="12"/>
      <c r="P26" s="12"/>
      <c r="Q26" s="12"/>
      <c r="R26" s="12">
        <f t="shared" si="8"/>
        <v>300</v>
      </c>
      <c r="S26" s="23">
        <v>55</v>
      </c>
      <c r="T26" s="48">
        <f t="shared" si="9"/>
        <v>16500</v>
      </c>
    </row>
    <row r="27" spans="3:24" ht="15" thickBot="1" x14ac:dyDescent="0.4">
      <c r="C27" s="24"/>
      <c r="D27" s="25"/>
      <c r="E27" s="25"/>
      <c r="F27" s="25">
        <f>SUM(F23:F26)</f>
        <v>720</v>
      </c>
      <c r="G27" s="25">
        <f>SUM(G23:G26)</f>
        <v>180</v>
      </c>
      <c r="H27" s="25"/>
      <c r="I27" s="25"/>
      <c r="J27" s="25"/>
      <c r="K27" s="25"/>
      <c r="L27" s="25"/>
      <c r="M27" s="25"/>
      <c r="N27" s="25"/>
      <c r="O27" s="25"/>
      <c r="P27" s="25"/>
      <c r="Q27" s="25"/>
      <c r="R27" s="25">
        <f>SUM(R23:R26)</f>
        <v>900</v>
      </c>
      <c r="S27" s="26">
        <f>SUM(S23:S26)</f>
        <v>220</v>
      </c>
      <c r="T27" s="27">
        <f>SUM(T23:T26)</f>
        <v>49500</v>
      </c>
      <c r="U27" s="6"/>
    </row>
    <row r="29" spans="3:24" ht="15" thickBot="1" x14ac:dyDescent="0.4"/>
    <row r="30" spans="3:24" ht="15" thickBot="1" x14ac:dyDescent="0.4">
      <c r="C30" s="33" t="s">
        <v>29</v>
      </c>
      <c r="D30" s="60"/>
      <c r="E30" s="67"/>
      <c r="F30" s="15"/>
      <c r="G30" s="15"/>
      <c r="H30" s="15"/>
      <c r="I30" s="16"/>
    </row>
    <row r="31" spans="3:24" ht="15" thickBot="1" x14ac:dyDescent="0.4">
      <c r="C31" s="28" t="s">
        <v>12</v>
      </c>
      <c r="D31" s="61" t="s">
        <v>13</v>
      </c>
      <c r="E31" s="18" t="s">
        <v>30</v>
      </c>
      <c r="F31" s="19" t="s">
        <v>2</v>
      </c>
      <c r="G31" s="19" t="s">
        <v>6</v>
      </c>
      <c r="H31" s="19" t="s">
        <v>7</v>
      </c>
      <c r="I31" s="20" t="s">
        <v>5</v>
      </c>
    </row>
    <row r="32" spans="3:24" x14ac:dyDescent="0.35">
      <c r="C32" s="14" t="s">
        <v>8</v>
      </c>
      <c r="D32" s="21" t="s">
        <v>20</v>
      </c>
      <c r="E32" s="68" t="s">
        <v>31</v>
      </c>
      <c r="F32" s="17">
        <f>10*60</f>
        <v>600</v>
      </c>
      <c r="G32" s="69">
        <v>65</v>
      </c>
      <c r="H32" s="69">
        <f>F32*G32</f>
        <v>39000</v>
      </c>
      <c r="I32" s="70"/>
    </row>
    <row r="33" spans="3:18" x14ac:dyDescent="0.35">
      <c r="C33" s="32"/>
      <c r="D33" s="62"/>
      <c r="E33" s="1" t="s">
        <v>35</v>
      </c>
      <c r="F33" s="2">
        <f>5*60</f>
        <v>300</v>
      </c>
      <c r="G33" s="7">
        <v>85</v>
      </c>
      <c r="H33" s="7">
        <f t="shared" ref="H33:H39" si="10">F33*G33</f>
        <v>25500</v>
      </c>
      <c r="I33" s="9">
        <f>H32+H33</f>
        <v>64500</v>
      </c>
    </row>
    <row r="34" spans="3:18" x14ac:dyDescent="0.35">
      <c r="C34" s="29" t="s">
        <v>8</v>
      </c>
      <c r="D34" s="22" t="s">
        <v>21</v>
      </c>
      <c r="E34" s="1" t="s">
        <v>31</v>
      </c>
      <c r="F34" s="2">
        <f>4*60</f>
        <v>240</v>
      </c>
      <c r="G34" s="7">
        <v>65</v>
      </c>
      <c r="H34" s="7">
        <f t="shared" si="10"/>
        <v>15600</v>
      </c>
      <c r="I34" s="9"/>
    </row>
    <row r="35" spans="3:18" x14ac:dyDescent="0.35">
      <c r="C35" s="29"/>
      <c r="D35" s="22"/>
      <c r="E35" s="1" t="s">
        <v>35</v>
      </c>
      <c r="F35" s="2">
        <f>2*60</f>
        <v>120</v>
      </c>
      <c r="G35" s="7">
        <v>85</v>
      </c>
      <c r="H35" s="7">
        <f t="shared" si="10"/>
        <v>10200</v>
      </c>
      <c r="I35" s="9">
        <f>H34+H35</f>
        <v>25800</v>
      </c>
    </row>
    <row r="36" spans="3:18" x14ac:dyDescent="0.35">
      <c r="C36" s="29" t="s">
        <v>8</v>
      </c>
      <c r="D36" s="22" t="s">
        <v>9</v>
      </c>
      <c r="E36" s="1" t="s">
        <v>31</v>
      </c>
      <c r="F36" s="2">
        <f>14*60</f>
        <v>840</v>
      </c>
      <c r="G36" s="7">
        <v>65</v>
      </c>
      <c r="H36" s="7">
        <f t="shared" si="10"/>
        <v>54600</v>
      </c>
      <c r="I36" s="9"/>
    </row>
    <row r="37" spans="3:18" x14ac:dyDescent="0.35">
      <c r="C37" s="30"/>
      <c r="D37" s="23"/>
      <c r="E37" s="1" t="s">
        <v>35</v>
      </c>
      <c r="F37" s="2">
        <f>5*60</f>
        <v>300</v>
      </c>
      <c r="G37" s="7">
        <v>85</v>
      </c>
      <c r="H37" s="7">
        <f t="shared" si="10"/>
        <v>25500</v>
      </c>
      <c r="I37" s="9">
        <f>H36+H37</f>
        <v>80100</v>
      </c>
    </row>
    <row r="38" spans="3:18" x14ac:dyDescent="0.35">
      <c r="C38" s="30" t="s">
        <v>8</v>
      </c>
      <c r="D38" s="23" t="s">
        <v>11</v>
      </c>
      <c r="E38" s="1" t="s">
        <v>31</v>
      </c>
      <c r="F38" s="2">
        <f>8*60</f>
        <v>480</v>
      </c>
      <c r="G38" s="7">
        <v>65</v>
      </c>
      <c r="H38" s="7">
        <f t="shared" si="10"/>
        <v>31200</v>
      </c>
      <c r="I38" s="9"/>
    </row>
    <row r="39" spans="3:18" ht="15" thickBot="1" x14ac:dyDescent="0.4">
      <c r="C39" s="58"/>
      <c r="D39" s="59"/>
      <c r="E39" s="1" t="s">
        <v>35</v>
      </c>
      <c r="F39" s="2">
        <f>2*60</f>
        <v>120</v>
      </c>
      <c r="G39" s="7">
        <v>85</v>
      </c>
      <c r="H39" s="7">
        <f t="shared" si="10"/>
        <v>10200</v>
      </c>
      <c r="I39" s="9">
        <f>H38+H39</f>
        <v>41400</v>
      </c>
    </row>
    <row r="40" spans="3:18" ht="15" thickBot="1" x14ac:dyDescent="0.4">
      <c r="C40" s="24"/>
      <c r="D40" s="26"/>
      <c r="E40" s="63"/>
      <c r="F40" s="64"/>
      <c r="G40" s="65"/>
      <c r="H40" s="65"/>
      <c r="I40" s="66">
        <f>SUM(I33:I39)</f>
        <v>211800</v>
      </c>
    </row>
    <row r="41" spans="3:18" x14ac:dyDescent="0.35">
      <c r="C41" s="57"/>
      <c r="D41" s="57"/>
    </row>
    <row r="42" spans="3:18" x14ac:dyDescent="0.35">
      <c r="C42" s="57"/>
      <c r="D42" s="57"/>
    </row>
    <row r="43" spans="3:18" x14ac:dyDescent="0.35">
      <c r="C43" s="57"/>
      <c r="D43" s="57"/>
    </row>
    <row r="44" spans="3:18" ht="15" thickBot="1" x14ac:dyDescent="0.4">
      <c r="C44" s="57"/>
      <c r="D44" s="57"/>
    </row>
    <row r="45" spans="3:18" ht="15" thickBot="1" x14ac:dyDescent="0.4">
      <c r="C45" s="81" t="s">
        <v>28</v>
      </c>
      <c r="D45" s="82"/>
      <c r="E45" s="82"/>
      <c r="F45" s="82"/>
      <c r="G45" s="83"/>
    </row>
    <row r="46" spans="3:18" ht="15" thickBot="1" x14ac:dyDescent="0.4">
      <c r="C46" s="71" t="s">
        <v>10</v>
      </c>
      <c r="D46" s="72" t="s">
        <v>9</v>
      </c>
      <c r="E46" s="72" t="s">
        <v>30</v>
      </c>
      <c r="F46" s="72" t="s">
        <v>36</v>
      </c>
      <c r="G46" s="73" t="s">
        <v>7</v>
      </c>
    </row>
    <row r="47" spans="3:18" x14ac:dyDescent="0.35">
      <c r="C47" s="68"/>
      <c r="D47" s="17"/>
      <c r="E47" s="17" t="s">
        <v>31</v>
      </c>
      <c r="F47" s="17">
        <v>1500</v>
      </c>
      <c r="G47" s="70">
        <v>79500</v>
      </c>
    </row>
    <row r="48" spans="3:18" x14ac:dyDescent="0.35">
      <c r="C48" s="1"/>
      <c r="D48" s="2"/>
      <c r="E48" s="2" t="s">
        <v>31</v>
      </c>
      <c r="F48" s="2">
        <f>900+3120</f>
        <v>4020</v>
      </c>
      <c r="G48" s="9">
        <v>219300</v>
      </c>
      <c r="R48">
        <v>1</v>
      </c>
    </row>
    <row r="49" spans="3:7" x14ac:dyDescent="0.35">
      <c r="C49" s="11"/>
      <c r="D49" s="12"/>
      <c r="E49" s="12" t="s">
        <v>31</v>
      </c>
      <c r="F49" s="12">
        <v>360</v>
      </c>
      <c r="G49" s="13">
        <v>19800</v>
      </c>
    </row>
    <row r="50" spans="3:7" x14ac:dyDescent="0.35">
      <c r="C50" s="74"/>
      <c r="D50" s="55"/>
      <c r="E50" s="55" t="s">
        <v>31</v>
      </c>
      <c r="F50" s="2">
        <f>14*60</f>
        <v>840</v>
      </c>
      <c r="G50" s="75">
        <f>F50*65</f>
        <v>54600</v>
      </c>
    </row>
    <row r="51" spans="3:7" ht="15" thickBot="1" x14ac:dyDescent="0.4">
      <c r="C51" s="74"/>
      <c r="D51" s="55"/>
      <c r="E51" s="55" t="s">
        <v>35</v>
      </c>
      <c r="F51" s="2">
        <f>5*60</f>
        <v>300</v>
      </c>
      <c r="G51" s="75">
        <f>F51*85</f>
        <v>25500</v>
      </c>
    </row>
    <row r="52" spans="3:7" ht="15" thickBot="1" x14ac:dyDescent="0.4">
      <c r="C52" s="18" t="s">
        <v>5</v>
      </c>
      <c r="D52" s="19"/>
      <c r="E52" s="19"/>
      <c r="F52" s="19">
        <f>SUM(F47:F51)</f>
        <v>7020</v>
      </c>
      <c r="G52" s="45">
        <f>SUM(G47:G51)</f>
        <v>398700</v>
      </c>
    </row>
    <row r="53" spans="3:7" ht="15" thickBot="1" x14ac:dyDescent="0.4"/>
    <row r="54" spans="3:7" ht="15" thickBot="1" x14ac:dyDescent="0.4">
      <c r="C54" s="71" t="s">
        <v>10</v>
      </c>
      <c r="D54" s="72" t="s">
        <v>11</v>
      </c>
      <c r="E54" s="72" t="s">
        <v>30</v>
      </c>
      <c r="F54" s="72" t="s">
        <v>36</v>
      </c>
      <c r="G54" s="73" t="s">
        <v>7</v>
      </c>
    </row>
    <row r="55" spans="3:7" x14ac:dyDescent="0.35">
      <c r="C55" s="68"/>
      <c r="D55" s="17"/>
      <c r="E55" s="17" t="s">
        <v>31</v>
      </c>
      <c r="F55" s="17">
        <v>1200</v>
      </c>
      <c r="G55" s="70">
        <v>63600</v>
      </c>
    </row>
    <row r="56" spans="3:7" x14ac:dyDescent="0.35">
      <c r="C56" s="1"/>
      <c r="D56" s="2"/>
      <c r="E56" s="2" t="s">
        <v>31</v>
      </c>
      <c r="F56" s="2">
        <v>3900</v>
      </c>
      <c r="G56" s="9">
        <v>213300</v>
      </c>
    </row>
    <row r="57" spans="3:7" x14ac:dyDescent="0.35">
      <c r="C57" s="11"/>
      <c r="D57" s="12"/>
      <c r="E57" s="12" t="s">
        <v>31</v>
      </c>
      <c r="F57" s="12">
        <v>300</v>
      </c>
      <c r="G57" s="13">
        <v>16500</v>
      </c>
    </row>
    <row r="58" spans="3:7" x14ac:dyDescent="0.35">
      <c r="C58" s="74"/>
      <c r="D58" s="55"/>
      <c r="E58" s="55" t="s">
        <v>31</v>
      </c>
      <c r="F58" s="2">
        <f>8*60</f>
        <v>480</v>
      </c>
      <c r="G58" s="75">
        <f>F58*65</f>
        <v>31200</v>
      </c>
    </row>
    <row r="59" spans="3:7" ht="15" thickBot="1" x14ac:dyDescent="0.4">
      <c r="C59" s="74"/>
      <c r="D59" s="55"/>
      <c r="E59" s="55" t="s">
        <v>35</v>
      </c>
      <c r="F59" s="2">
        <f>2*60</f>
        <v>120</v>
      </c>
      <c r="G59" s="75">
        <f>F59*85</f>
        <v>10200</v>
      </c>
    </row>
    <row r="60" spans="3:7" ht="15" thickBot="1" x14ac:dyDescent="0.4">
      <c r="C60" s="18"/>
      <c r="D60" s="19"/>
      <c r="E60" s="19"/>
      <c r="F60" s="19">
        <f>SUM(F55:F59)</f>
        <v>6000</v>
      </c>
      <c r="G60" s="45">
        <f>SUM(G55:G59)</f>
        <v>334800</v>
      </c>
    </row>
    <row r="61" spans="3:7" ht="15" thickBot="1" x14ac:dyDescent="0.4"/>
    <row r="62" spans="3:7" ht="15" thickBot="1" x14ac:dyDescent="0.4">
      <c r="C62" s="71" t="s">
        <v>10</v>
      </c>
      <c r="D62" s="72" t="s">
        <v>21</v>
      </c>
      <c r="E62" s="72" t="s">
        <v>30</v>
      </c>
      <c r="F62" s="72" t="s">
        <v>36</v>
      </c>
      <c r="G62" s="73" t="s">
        <v>7</v>
      </c>
    </row>
    <row r="63" spans="3:7" x14ac:dyDescent="0.35">
      <c r="C63" s="68"/>
      <c r="D63" s="17"/>
      <c r="E63" s="17" t="s">
        <v>31</v>
      </c>
      <c r="F63" s="17">
        <v>1680</v>
      </c>
      <c r="G63" s="70">
        <v>89040</v>
      </c>
    </row>
    <row r="64" spans="3:7" x14ac:dyDescent="0.35">
      <c r="C64" s="1"/>
      <c r="D64" s="2"/>
      <c r="E64" s="2" t="s">
        <v>31</v>
      </c>
      <c r="F64" s="2">
        <v>1800</v>
      </c>
      <c r="G64" s="9">
        <v>98400</v>
      </c>
    </row>
    <row r="65" spans="3:7" x14ac:dyDescent="0.35">
      <c r="C65" s="11"/>
      <c r="D65" s="12"/>
      <c r="E65" s="12" t="s">
        <v>31</v>
      </c>
      <c r="F65" s="12">
        <v>180</v>
      </c>
      <c r="G65" s="13">
        <v>9900</v>
      </c>
    </row>
    <row r="66" spans="3:7" x14ac:dyDescent="0.35">
      <c r="C66" s="74"/>
      <c r="D66" s="55"/>
      <c r="E66" s="55" t="s">
        <v>31</v>
      </c>
      <c r="F66" s="2">
        <f>4*60</f>
        <v>240</v>
      </c>
      <c r="G66" s="75">
        <f>F66*65</f>
        <v>15600</v>
      </c>
    </row>
    <row r="67" spans="3:7" ht="15" thickBot="1" x14ac:dyDescent="0.4">
      <c r="C67" s="74"/>
      <c r="D67" s="55"/>
      <c r="E67" s="55" t="s">
        <v>35</v>
      </c>
      <c r="F67" s="2">
        <f>2*60</f>
        <v>120</v>
      </c>
      <c r="G67" s="75">
        <f>F67*85</f>
        <v>10200</v>
      </c>
    </row>
    <row r="68" spans="3:7" ht="15" thickBot="1" x14ac:dyDescent="0.4">
      <c r="C68" s="18" t="s">
        <v>5</v>
      </c>
      <c r="D68" s="19"/>
      <c r="E68" s="19"/>
      <c r="F68" s="19">
        <f>SUM(F63:F67)</f>
        <v>4020</v>
      </c>
      <c r="G68" s="45">
        <f>SUM(G63:G67)</f>
        <v>223140</v>
      </c>
    </row>
    <row r="69" spans="3:7" ht="15" thickBot="1" x14ac:dyDescent="0.4"/>
    <row r="70" spans="3:7" ht="15" thickBot="1" x14ac:dyDescent="0.4">
      <c r="C70" s="71" t="s">
        <v>10</v>
      </c>
      <c r="D70" s="72" t="s">
        <v>20</v>
      </c>
      <c r="E70" s="72" t="s">
        <v>30</v>
      </c>
      <c r="F70" s="72" t="s">
        <v>36</v>
      </c>
      <c r="G70" s="73" t="s">
        <v>7</v>
      </c>
    </row>
    <row r="71" spans="3:7" x14ac:dyDescent="0.35">
      <c r="C71" s="68"/>
      <c r="D71" s="17"/>
      <c r="E71" s="17" t="s">
        <v>31</v>
      </c>
      <c r="F71" s="17">
        <v>972</v>
      </c>
      <c r="G71" s="70">
        <v>51516</v>
      </c>
    </row>
    <row r="72" spans="3:7" x14ac:dyDescent="0.35">
      <c r="C72" s="1"/>
      <c r="D72" s="2"/>
      <c r="E72" s="2" t="s">
        <v>31</v>
      </c>
      <c r="F72" s="2">
        <f>1620+660</f>
        <v>2280</v>
      </c>
      <c r="G72" s="9">
        <v>124080</v>
      </c>
    </row>
    <row r="73" spans="3:7" x14ac:dyDescent="0.35">
      <c r="C73" s="11"/>
      <c r="D73" s="12"/>
      <c r="E73" s="12" t="s">
        <v>31</v>
      </c>
      <c r="F73" s="12">
        <v>60</v>
      </c>
      <c r="G73" s="13">
        <v>3300</v>
      </c>
    </row>
    <row r="74" spans="3:7" x14ac:dyDescent="0.35">
      <c r="C74" s="74"/>
      <c r="D74" s="55"/>
      <c r="E74" s="55" t="s">
        <v>31</v>
      </c>
      <c r="F74" s="17">
        <f>10*60</f>
        <v>600</v>
      </c>
      <c r="G74" s="69">
        <f>F74*65</f>
        <v>39000</v>
      </c>
    </row>
    <row r="75" spans="3:7" ht="15" thickBot="1" x14ac:dyDescent="0.4">
      <c r="C75" s="74"/>
      <c r="D75" s="55"/>
      <c r="E75" s="55" t="s">
        <v>35</v>
      </c>
      <c r="F75" s="2">
        <f>5*60</f>
        <v>300</v>
      </c>
      <c r="G75" s="7">
        <f>F75*85</f>
        <v>25500</v>
      </c>
    </row>
    <row r="76" spans="3:7" ht="15" thickBot="1" x14ac:dyDescent="0.4">
      <c r="C76" s="18" t="s">
        <v>5</v>
      </c>
      <c r="D76" s="19"/>
      <c r="E76" s="19"/>
      <c r="F76" s="19">
        <f>SUM(F71:F75)</f>
        <v>4212</v>
      </c>
      <c r="G76" s="45">
        <f>SUM(G71:G75)</f>
        <v>243396</v>
      </c>
    </row>
    <row r="78" spans="3:7" ht="15" thickBot="1" x14ac:dyDescent="0.4"/>
    <row r="79" spans="3:7" ht="15" thickBot="1" x14ac:dyDescent="0.4">
      <c r="C79" s="18" t="s">
        <v>27</v>
      </c>
      <c r="D79" s="19"/>
      <c r="E79" s="19"/>
      <c r="F79" s="19">
        <f>F52+F60+F68+F76</f>
        <v>21252</v>
      </c>
      <c r="G79" s="45">
        <f>G52+G60+G68+G76</f>
        <v>1200036</v>
      </c>
    </row>
    <row r="80" spans="3:7" x14ac:dyDescent="0.35">
      <c r="G80" s="6"/>
    </row>
  </sheetData>
  <mergeCells count="2">
    <mergeCell ref="C45:G45"/>
    <mergeCell ref="C2:T2"/>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B01A44-50B5-4ED1-A424-13BB4BB00252}">
  <dimension ref="A1:I35"/>
  <sheetViews>
    <sheetView topLeftCell="A4" workbookViewId="0">
      <selection activeCell="K6" sqref="K6"/>
    </sheetView>
  </sheetViews>
  <sheetFormatPr defaultRowHeight="14.5" x14ac:dyDescent="0.35"/>
  <cols>
    <col min="5" max="5" width="16.81640625" customWidth="1"/>
    <col min="8" max="8" width="14.08984375" customWidth="1"/>
    <col min="9" max="9" width="13" bestFit="1" customWidth="1"/>
  </cols>
  <sheetData>
    <row r="1" spans="1:9" ht="15" thickBot="1" x14ac:dyDescent="0.4">
      <c r="A1" s="81" t="s">
        <v>28</v>
      </c>
      <c r="B1" s="82"/>
      <c r="C1" s="82"/>
      <c r="D1" s="82"/>
      <c r="E1" s="83"/>
    </row>
    <row r="2" spans="1:9" ht="15" thickBot="1" x14ac:dyDescent="0.4">
      <c r="A2" s="71" t="s">
        <v>10</v>
      </c>
      <c r="B2" s="72" t="s">
        <v>9</v>
      </c>
      <c r="C2" s="72" t="s">
        <v>30</v>
      </c>
      <c r="D2" s="72" t="s">
        <v>36</v>
      </c>
      <c r="E2" s="73" t="s">
        <v>7</v>
      </c>
      <c r="G2" s="103" t="s">
        <v>60</v>
      </c>
      <c r="H2" s="104"/>
      <c r="I2" s="45">
        <v>398700</v>
      </c>
    </row>
    <row r="3" spans="1:9" ht="15" thickBot="1" x14ac:dyDescent="0.4">
      <c r="A3" s="68"/>
      <c r="B3" s="17"/>
      <c r="C3" s="17" t="s">
        <v>31</v>
      </c>
      <c r="D3" s="17">
        <v>1500</v>
      </c>
      <c r="E3" s="70">
        <v>79500</v>
      </c>
      <c r="G3" s="103" t="s">
        <v>61</v>
      </c>
      <c r="H3" s="104"/>
      <c r="I3" s="105">
        <v>334800</v>
      </c>
    </row>
    <row r="4" spans="1:9" ht="15" thickBot="1" x14ac:dyDescent="0.4">
      <c r="A4" s="1"/>
      <c r="B4" s="2"/>
      <c r="C4" s="2" t="s">
        <v>31</v>
      </c>
      <c r="D4" s="2">
        <f>900+3120</f>
        <v>4020</v>
      </c>
      <c r="E4" s="9">
        <v>219300</v>
      </c>
      <c r="G4" s="103" t="s">
        <v>62</v>
      </c>
      <c r="H4" s="104"/>
      <c r="I4" s="105">
        <v>223140</v>
      </c>
    </row>
    <row r="5" spans="1:9" ht="15" thickBot="1" x14ac:dyDescent="0.4">
      <c r="A5" s="11"/>
      <c r="B5" s="12"/>
      <c r="C5" s="12" t="s">
        <v>31</v>
      </c>
      <c r="D5" s="12">
        <v>360</v>
      </c>
      <c r="E5" s="13">
        <v>19800</v>
      </c>
      <c r="G5" s="103" t="s">
        <v>63</v>
      </c>
      <c r="H5" s="104"/>
      <c r="I5" s="105">
        <v>243396</v>
      </c>
    </row>
    <row r="6" spans="1:9" x14ac:dyDescent="0.35">
      <c r="A6" s="74"/>
      <c r="B6" s="55"/>
      <c r="C6" s="55" t="s">
        <v>31</v>
      </c>
      <c r="D6" s="2">
        <f>14*60</f>
        <v>840</v>
      </c>
      <c r="E6" s="75">
        <f>D6*65</f>
        <v>54600</v>
      </c>
    </row>
    <row r="7" spans="1:9" ht="15" thickBot="1" x14ac:dyDescent="0.4">
      <c r="A7" s="74"/>
      <c r="B7" s="55"/>
      <c r="C7" s="55" t="s">
        <v>35</v>
      </c>
      <c r="D7" s="2">
        <f>5*60</f>
        <v>300</v>
      </c>
      <c r="E7" s="75">
        <f>D7*85</f>
        <v>25500</v>
      </c>
    </row>
    <row r="8" spans="1:9" ht="15" thickBot="1" x14ac:dyDescent="0.4">
      <c r="A8" s="18" t="s">
        <v>5</v>
      </c>
      <c r="B8" s="19"/>
      <c r="C8" s="19"/>
      <c r="D8" s="19">
        <f>SUM(D3:D7)</f>
        <v>7020</v>
      </c>
      <c r="E8" s="45">
        <f>SUM(E3:E7)</f>
        <v>398700</v>
      </c>
    </row>
    <row r="9" spans="1:9" ht="15" thickBot="1" x14ac:dyDescent="0.4"/>
    <row r="10" spans="1:9" ht="15" thickBot="1" x14ac:dyDescent="0.4">
      <c r="A10" s="71" t="s">
        <v>10</v>
      </c>
      <c r="B10" s="72" t="s">
        <v>11</v>
      </c>
      <c r="C10" s="72" t="s">
        <v>30</v>
      </c>
      <c r="D10" s="72" t="s">
        <v>36</v>
      </c>
      <c r="E10" s="73" t="s">
        <v>7</v>
      </c>
    </row>
    <row r="11" spans="1:9" x14ac:dyDescent="0.35">
      <c r="A11" s="68"/>
      <c r="B11" s="17"/>
      <c r="C11" s="17" t="s">
        <v>31</v>
      </c>
      <c r="D11" s="17">
        <v>1200</v>
      </c>
      <c r="E11" s="70">
        <v>63600</v>
      </c>
    </row>
    <row r="12" spans="1:9" x14ac:dyDescent="0.35">
      <c r="A12" s="1"/>
      <c r="B12" s="2"/>
      <c r="C12" s="2" t="s">
        <v>31</v>
      </c>
      <c r="D12" s="2">
        <v>3900</v>
      </c>
      <c r="E12" s="9">
        <v>213300</v>
      </c>
    </row>
    <row r="13" spans="1:9" x14ac:dyDescent="0.35">
      <c r="A13" s="11"/>
      <c r="B13" s="12"/>
      <c r="C13" s="12" t="s">
        <v>31</v>
      </c>
      <c r="D13" s="12">
        <v>300</v>
      </c>
      <c r="E13" s="13">
        <v>16500</v>
      </c>
    </row>
    <row r="14" spans="1:9" x14ac:dyDescent="0.35">
      <c r="A14" s="74"/>
      <c r="B14" s="55"/>
      <c r="C14" s="55" t="s">
        <v>31</v>
      </c>
      <c r="D14" s="2">
        <f>8*60</f>
        <v>480</v>
      </c>
      <c r="E14" s="75">
        <f>D14*65</f>
        <v>31200</v>
      </c>
    </row>
    <row r="15" spans="1:9" ht="15" thickBot="1" x14ac:dyDescent="0.4">
      <c r="A15" s="74"/>
      <c r="B15" s="55"/>
      <c r="C15" s="55" t="s">
        <v>35</v>
      </c>
      <c r="D15" s="2">
        <f>2*60</f>
        <v>120</v>
      </c>
      <c r="E15" s="75">
        <f>D15*85</f>
        <v>10200</v>
      </c>
    </row>
    <row r="16" spans="1:9" ht="15" thickBot="1" x14ac:dyDescent="0.4">
      <c r="A16" s="18"/>
      <c r="B16" s="19"/>
      <c r="C16" s="19"/>
      <c r="D16" s="19">
        <f>SUM(D11:D15)</f>
        <v>6000</v>
      </c>
      <c r="E16" s="45">
        <f>SUM(E11:E15)</f>
        <v>334800</v>
      </c>
    </row>
    <row r="17" spans="1:5" ht="15" thickBot="1" x14ac:dyDescent="0.4"/>
    <row r="18" spans="1:5" ht="15" thickBot="1" x14ac:dyDescent="0.4">
      <c r="A18" s="71" t="s">
        <v>10</v>
      </c>
      <c r="B18" s="72" t="s">
        <v>21</v>
      </c>
      <c r="C18" s="72" t="s">
        <v>30</v>
      </c>
      <c r="D18" s="72" t="s">
        <v>36</v>
      </c>
      <c r="E18" s="73" t="s">
        <v>7</v>
      </c>
    </row>
    <row r="19" spans="1:5" x14ac:dyDescent="0.35">
      <c r="A19" s="68"/>
      <c r="B19" s="17"/>
      <c r="C19" s="17" t="s">
        <v>31</v>
      </c>
      <c r="D19" s="17">
        <v>1680</v>
      </c>
      <c r="E19" s="70">
        <v>89040</v>
      </c>
    </row>
    <row r="20" spans="1:5" x14ac:dyDescent="0.35">
      <c r="A20" s="1"/>
      <c r="B20" s="2"/>
      <c r="C20" s="2" t="s">
        <v>31</v>
      </c>
      <c r="D20" s="2">
        <v>1800</v>
      </c>
      <c r="E20" s="9">
        <v>98400</v>
      </c>
    </row>
    <row r="21" spans="1:5" x14ac:dyDescent="0.35">
      <c r="A21" s="11"/>
      <c r="B21" s="12"/>
      <c r="C21" s="12" t="s">
        <v>31</v>
      </c>
      <c r="D21" s="12">
        <v>180</v>
      </c>
      <c r="E21" s="13">
        <v>9900</v>
      </c>
    </row>
    <row r="22" spans="1:5" x14ac:dyDescent="0.35">
      <c r="A22" s="74"/>
      <c r="B22" s="55"/>
      <c r="C22" s="55" t="s">
        <v>31</v>
      </c>
      <c r="D22" s="2">
        <f>4*60</f>
        <v>240</v>
      </c>
      <c r="E22" s="75">
        <f>D22*65</f>
        <v>15600</v>
      </c>
    </row>
    <row r="23" spans="1:5" ht="15" thickBot="1" x14ac:dyDescent="0.4">
      <c r="A23" s="74"/>
      <c r="B23" s="55"/>
      <c r="C23" s="55" t="s">
        <v>35</v>
      </c>
      <c r="D23" s="2">
        <f>2*60</f>
        <v>120</v>
      </c>
      <c r="E23" s="75">
        <f>D23*85</f>
        <v>10200</v>
      </c>
    </row>
    <row r="24" spans="1:5" ht="15" thickBot="1" x14ac:dyDescent="0.4">
      <c r="A24" s="18" t="s">
        <v>5</v>
      </c>
      <c r="B24" s="19"/>
      <c r="C24" s="19"/>
      <c r="D24" s="19">
        <f>SUM(D19:D23)</f>
        <v>4020</v>
      </c>
      <c r="E24" s="45">
        <f>SUM(E19:E23)</f>
        <v>223140</v>
      </c>
    </row>
    <row r="25" spans="1:5" ht="15" thickBot="1" x14ac:dyDescent="0.4"/>
    <row r="26" spans="1:5" ht="15" thickBot="1" x14ac:dyDescent="0.4">
      <c r="A26" s="71" t="s">
        <v>10</v>
      </c>
      <c r="B26" s="72" t="s">
        <v>20</v>
      </c>
      <c r="C26" s="72" t="s">
        <v>30</v>
      </c>
      <c r="D26" s="72" t="s">
        <v>36</v>
      </c>
      <c r="E26" s="73" t="s">
        <v>7</v>
      </c>
    </row>
    <row r="27" spans="1:5" x14ac:dyDescent="0.35">
      <c r="A27" s="68"/>
      <c r="B27" s="17"/>
      <c r="C27" s="17" t="s">
        <v>31</v>
      </c>
      <c r="D27" s="17">
        <v>972</v>
      </c>
      <c r="E27" s="70">
        <v>51516</v>
      </c>
    </row>
    <row r="28" spans="1:5" x14ac:dyDescent="0.35">
      <c r="A28" s="1"/>
      <c r="B28" s="2"/>
      <c r="C28" s="2" t="s">
        <v>31</v>
      </c>
      <c r="D28" s="2">
        <f>1620+660</f>
        <v>2280</v>
      </c>
      <c r="E28" s="9">
        <v>124080</v>
      </c>
    </row>
    <row r="29" spans="1:5" x14ac:dyDescent="0.35">
      <c r="A29" s="11"/>
      <c r="B29" s="12"/>
      <c r="C29" s="12" t="s">
        <v>31</v>
      </c>
      <c r="D29" s="12">
        <v>60</v>
      </c>
      <c r="E29" s="13">
        <v>3300</v>
      </c>
    </row>
    <row r="30" spans="1:5" x14ac:dyDescent="0.35">
      <c r="A30" s="74"/>
      <c r="B30" s="55"/>
      <c r="C30" s="55" t="s">
        <v>31</v>
      </c>
      <c r="D30" s="17">
        <f>10*60</f>
        <v>600</v>
      </c>
      <c r="E30" s="69">
        <f>D30*65</f>
        <v>39000</v>
      </c>
    </row>
    <row r="31" spans="1:5" ht="15" thickBot="1" x14ac:dyDescent="0.4">
      <c r="A31" s="74"/>
      <c r="B31" s="55"/>
      <c r="C31" s="55" t="s">
        <v>35</v>
      </c>
      <c r="D31" s="2">
        <f>5*60</f>
        <v>300</v>
      </c>
      <c r="E31" s="7">
        <f>D31*85</f>
        <v>25500</v>
      </c>
    </row>
    <row r="32" spans="1:5" ht="15" thickBot="1" x14ac:dyDescent="0.4">
      <c r="A32" s="18" t="s">
        <v>5</v>
      </c>
      <c r="B32" s="19"/>
      <c r="C32" s="19"/>
      <c r="D32" s="19">
        <f>SUM(D27:D31)</f>
        <v>4212</v>
      </c>
      <c r="E32" s="45">
        <f>SUM(E27:E31)</f>
        <v>243396</v>
      </c>
    </row>
    <row r="34" spans="1:5" ht="15" thickBot="1" x14ac:dyDescent="0.4"/>
    <row r="35" spans="1:5" ht="15" thickBot="1" x14ac:dyDescent="0.4">
      <c r="A35" s="18" t="s">
        <v>27</v>
      </c>
      <c r="B35" s="19"/>
      <c r="C35" s="19"/>
      <c r="D35" s="19">
        <f>D8+D16+D24+D32</f>
        <v>21252</v>
      </c>
      <c r="E35" s="45">
        <f>E8+E16+E24+E32</f>
        <v>1200036</v>
      </c>
    </row>
  </sheetData>
  <mergeCells count="5">
    <mergeCell ref="A1:E1"/>
    <mergeCell ref="G2:H2"/>
    <mergeCell ref="G3:H3"/>
    <mergeCell ref="G4:H4"/>
    <mergeCell ref="G5:H5"/>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53C3B8-AE26-4438-9C48-474C40EB862E}">
  <dimension ref="A1:N17"/>
  <sheetViews>
    <sheetView topLeftCell="K10" workbookViewId="0">
      <selection activeCell="V8" sqref="V8"/>
    </sheetView>
  </sheetViews>
  <sheetFormatPr defaultRowHeight="14.5" x14ac:dyDescent="0.35"/>
  <cols>
    <col min="3" max="3" width="17" customWidth="1"/>
    <col min="4" max="4" width="17.90625" customWidth="1"/>
    <col min="5" max="5" width="11.7265625" bestFit="1" customWidth="1"/>
    <col min="6" max="6" width="12.90625" customWidth="1"/>
    <col min="7" max="7" width="13" customWidth="1"/>
  </cols>
  <sheetData>
    <row r="1" spans="1:14" ht="15" thickBot="1" x14ac:dyDescent="0.4">
      <c r="A1" s="33" t="s">
        <v>29</v>
      </c>
      <c r="B1" s="60"/>
      <c r="C1" s="67"/>
      <c r="D1" s="15"/>
      <c r="E1" s="15"/>
      <c r="F1" s="15"/>
      <c r="G1" s="16"/>
    </row>
    <row r="2" spans="1:14" ht="15" thickBot="1" x14ac:dyDescent="0.4">
      <c r="A2" s="28" t="s">
        <v>12</v>
      </c>
      <c r="B2" s="61" t="s">
        <v>13</v>
      </c>
      <c r="C2" s="18" t="s">
        <v>30</v>
      </c>
      <c r="D2" s="19" t="s">
        <v>2</v>
      </c>
      <c r="E2" s="19" t="s">
        <v>6</v>
      </c>
      <c r="F2" s="19" t="s">
        <v>7</v>
      </c>
      <c r="G2" s="20" t="s">
        <v>5</v>
      </c>
    </row>
    <row r="3" spans="1:14" x14ac:dyDescent="0.35">
      <c r="A3" s="14" t="s">
        <v>8</v>
      </c>
      <c r="B3" s="21" t="s">
        <v>20</v>
      </c>
      <c r="C3" s="68" t="s">
        <v>31</v>
      </c>
      <c r="D3" s="17">
        <f>10*60</f>
        <v>600</v>
      </c>
      <c r="E3" s="69">
        <v>65</v>
      </c>
      <c r="F3" s="69">
        <f>D3*E3</f>
        <v>39000</v>
      </c>
      <c r="G3" s="70"/>
    </row>
    <row r="4" spans="1:14" x14ac:dyDescent="0.35">
      <c r="A4" s="32"/>
      <c r="B4" s="62"/>
      <c r="C4" s="1" t="s">
        <v>35</v>
      </c>
      <c r="D4" s="2">
        <f>5*60</f>
        <v>300</v>
      </c>
      <c r="E4" s="7">
        <v>85</v>
      </c>
      <c r="F4" s="7">
        <f t="shared" ref="F4:F10" si="0">D4*E4</f>
        <v>25500</v>
      </c>
      <c r="G4" s="9">
        <f>F3+F4</f>
        <v>64500</v>
      </c>
    </row>
    <row r="5" spans="1:14" x14ac:dyDescent="0.35">
      <c r="A5" s="29" t="s">
        <v>8</v>
      </c>
      <c r="B5" s="22" t="s">
        <v>21</v>
      </c>
      <c r="C5" s="1" t="s">
        <v>31</v>
      </c>
      <c r="D5" s="2">
        <f>4*60</f>
        <v>240</v>
      </c>
      <c r="E5" s="7">
        <v>65</v>
      </c>
      <c r="F5" s="7">
        <f t="shared" si="0"/>
        <v>15600</v>
      </c>
      <c r="G5" s="9"/>
    </row>
    <row r="6" spans="1:14" x14ac:dyDescent="0.35">
      <c r="A6" s="29"/>
      <c r="B6" s="22"/>
      <c r="C6" s="1" t="s">
        <v>35</v>
      </c>
      <c r="D6" s="2">
        <f>2*60</f>
        <v>120</v>
      </c>
      <c r="E6" s="7">
        <v>85</v>
      </c>
      <c r="F6" s="7">
        <f t="shared" si="0"/>
        <v>10200</v>
      </c>
      <c r="G6" s="9">
        <f>F5+F6</f>
        <v>25800</v>
      </c>
    </row>
    <row r="7" spans="1:14" x14ac:dyDescent="0.35">
      <c r="A7" s="29" t="s">
        <v>8</v>
      </c>
      <c r="B7" s="22" t="s">
        <v>9</v>
      </c>
      <c r="C7" s="1" t="s">
        <v>31</v>
      </c>
      <c r="D7" s="2">
        <f>14*60</f>
        <v>840</v>
      </c>
      <c r="E7" s="7">
        <v>65</v>
      </c>
      <c r="F7" s="7">
        <f t="shared" si="0"/>
        <v>54600</v>
      </c>
      <c r="G7" s="9"/>
    </row>
    <row r="8" spans="1:14" x14ac:dyDescent="0.35">
      <c r="A8" s="30"/>
      <c r="B8" s="23"/>
      <c r="C8" s="1" t="s">
        <v>35</v>
      </c>
      <c r="D8" s="2">
        <f>5*60</f>
        <v>300</v>
      </c>
      <c r="E8" s="7">
        <v>85</v>
      </c>
      <c r="F8" s="7">
        <f t="shared" si="0"/>
        <v>25500</v>
      </c>
      <c r="G8" s="9">
        <f>F7+F8</f>
        <v>80100</v>
      </c>
    </row>
    <row r="9" spans="1:14" x14ac:dyDescent="0.35">
      <c r="A9" s="30" t="s">
        <v>8</v>
      </c>
      <c r="B9" s="23" t="s">
        <v>11</v>
      </c>
      <c r="C9" s="1" t="s">
        <v>31</v>
      </c>
      <c r="D9" s="2">
        <f>8*60</f>
        <v>480</v>
      </c>
      <c r="E9" s="7">
        <v>65</v>
      </c>
      <c r="F9" s="7">
        <f t="shared" si="0"/>
        <v>31200</v>
      </c>
      <c r="G9" s="9"/>
    </row>
    <row r="10" spans="1:14" ht="15" thickBot="1" x14ac:dyDescent="0.4">
      <c r="A10" s="58"/>
      <c r="B10" s="59"/>
      <c r="C10" s="1" t="s">
        <v>35</v>
      </c>
      <c r="D10" s="2">
        <f>2*60</f>
        <v>120</v>
      </c>
      <c r="E10" s="7">
        <v>85</v>
      </c>
      <c r="F10" s="7">
        <f t="shared" si="0"/>
        <v>10200</v>
      </c>
      <c r="G10" s="9">
        <f>F9+F10</f>
        <v>41400</v>
      </c>
    </row>
    <row r="11" spans="1:14" ht="15" thickBot="1" x14ac:dyDescent="0.4">
      <c r="A11" s="24"/>
      <c r="B11" s="26"/>
      <c r="C11" s="63"/>
      <c r="D11" s="64"/>
      <c r="E11" s="65"/>
      <c r="F11" s="65"/>
      <c r="G11" s="66">
        <f>SUM(G4:G10)</f>
        <v>211800</v>
      </c>
    </row>
    <row r="13" spans="1:14" ht="15" thickBot="1" x14ac:dyDescent="0.4">
      <c r="A13" s="96" t="s">
        <v>40</v>
      </c>
      <c r="B13" s="87" t="s">
        <v>13</v>
      </c>
      <c r="C13" s="88" t="s">
        <v>58</v>
      </c>
      <c r="D13" s="88" t="s">
        <v>59</v>
      </c>
      <c r="E13" s="88" t="s">
        <v>5</v>
      </c>
      <c r="M13" s="87" t="s">
        <v>13</v>
      </c>
      <c r="N13" s="88" t="s">
        <v>5</v>
      </c>
    </row>
    <row r="14" spans="1:14" ht="15" thickBot="1" x14ac:dyDescent="0.4">
      <c r="A14" s="89" t="s">
        <v>2</v>
      </c>
      <c r="B14" s="97" t="s">
        <v>20</v>
      </c>
      <c r="C14" s="98">
        <v>600</v>
      </c>
      <c r="D14" s="98">
        <v>300</v>
      </c>
      <c r="E14" s="102">
        <v>64500</v>
      </c>
      <c r="M14" s="97" t="s">
        <v>20</v>
      </c>
      <c r="N14" s="102">
        <v>64500</v>
      </c>
    </row>
    <row r="15" spans="1:14" ht="15" thickBot="1" x14ac:dyDescent="0.4">
      <c r="A15" s="90"/>
      <c r="B15" s="99" t="s">
        <v>21</v>
      </c>
      <c r="C15" s="98">
        <v>240</v>
      </c>
      <c r="D15" s="98">
        <v>120</v>
      </c>
      <c r="E15" s="102">
        <v>25800</v>
      </c>
      <c r="M15" s="99" t="s">
        <v>21</v>
      </c>
      <c r="N15" s="102">
        <v>25800</v>
      </c>
    </row>
    <row r="16" spans="1:14" ht="15" thickBot="1" x14ac:dyDescent="0.4">
      <c r="A16" s="89"/>
      <c r="B16" s="100" t="s">
        <v>9</v>
      </c>
      <c r="C16" s="98">
        <v>840</v>
      </c>
      <c r="D16" s="98">
        <v>300</v>
      </c>
      <c r="E16" s="102">
        <v>80100</v>
      </c>
      <c r="M16" s="100" t="s">
        <v>9</v>
      </c>
      <c r="N16" s="102">
        <v>80100</v>
      </c>
    </row>
    <row r="17" spans="1:14" x14ac:dyDescent="0.35">
      <c r="A17" s="90"/>
      <c r="B17" s="101" t="s">
        <v>11</v>
      </c>
      <c r="C17" s="98">
        <v>480</v>
      </c>
      <c r="D17" s="98">
        <v>120</v>
      </c>
      <c r="E17" s="102">
        <v>41400</v>
      </c>
      <c r="M17" s="101" t="s">
        <v>11</v>
      </c>
      <c r="N17" s="102">
        <v>41400</v>
      </c>
    </row>
  </sheetData>
  <phoneticPr fontId="6" type="noConversion"/>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F5175F-0154-4754-9207-DC300AF901C2}">
  <dimension ref="A1:R57"/>
  <sheetViews>
    <sheetView workbookViewId="0">
      <selection activeCell="A9" sqref="A9:C13"/>
    </sheetView>
  </sheetViews>
  <sheetFormatPr defaultRowHeight="14.5" x14ac:dyDescent="0.35"/>
  <cols>
    <col min="18" max="18" width="13.08984375" customWidth="1"/>
  </cols>
  <sheetData>
    <row r="1" spans="1:18" ht="15" thickBot="1" x14ac:dyDescent="0.4">
      <c r="A1" s="33" t="s">
        <v>32</v>
      </c>
      <c r="B1" s="15"/>
      <c r="C1" s="15"/>
      <c r="D1" s="15"/>
      <c r="E1" s="15"/>
      <c r="F1" s="15"/>
      <c r="G1" s="15"/>
      <c r="H1" s="15"/>
      <c r="I1" s="15"/>
      <c r="J1" s="15"/>
      <c r="K1" s="15"/>
      <c r="L1" s="15"/>
      <c r="M1" s="15"/>
      <c r="N1" s="15"/>
      <c r="O1" s="15"/>
      <c r="P1" s="15"/>
      <c r="Q1" s="15"/>
      <c r="R1" s="16"/>
    </row>
    <row r="2" spans="1:18" ht="15" thickBot="1" x14ac:dyDescent="0.4">
      <c r="A2" s="28" t="s">
        <v>12</v>
      </c>
      <c r="B2" s="19" t="s">
        <v>13</v>
      </c>
      <c r="C2" s="19" t="s">
        <v>30</v>
      </c>
      <c r="D2" s="19" t="s">
        <v>22</v>
      </c>
      <c r="E2" s="19" t="s">
        <v>23</v>
      </c>
      <c r="F2" s="19" t="s">
        <v>24</v>
      </c>
      <c r="G2" s="19" t="s">
        <v>1</v>
      </c>
      <c r="H2" s="19" t="s">
        <v>2</v>
      </c>
      <c r="I2" s="19" t="s">
        <v>3</v>
      </c>
      <c r="J2" s="19" t="s">
        <v>4</v>
      </c>
      <c r="K2" s="19" t="s">
        <v>15</v>
      </c>
      <c r="L2" s="19" t="s">
        <v>16</v>
      </c>
      <c r="M2" s="19" t="s">
        <v>17</v>
      </c>
      <c r="N2" s="19" t="s">
        <v>18</v>
      </c>
      <c r="O2" s="19" t="s">
        <v>19</v>
      </c>
      <c r="P2" s="19" t="s">
        <v>5</v>
      </c>
      <c r="Q2" s="19" t="s">
        <v>6</v>
      </c>
      <c r="R2" s="20" t="s">
        <v>7</v>
      </c>
    </row>
    <row r="3" spans="1:18" x14ac:dyDescent="0.35">
      <c r="A3" s="14" t="s">
        <v>8</v>
      </c>
      <c r="B3" s="8" t="s">
        <v>20</v>
      </c>
      <c r="C3" s="8" t="s">
        <v>31</v>
      </c>
      <c r="D3" s="8"/>
      <c r="E3" s="8">
        <v>60</v>
      </c>
      <c r="F3" s="8"/>
      <c r="G3" s="8"/>
      <c r="H3" s="8"/>
      <c r="I3" s="8"/>
      <c r="J3" s="8"/>
      <c r="K3" s="8"/>
      <c r="L3" s="8"/>
      <c r="M3" s="8"/>
      <c r="N3" s="8"/>
      <c r="O3" s="8"/>
      <c r="P3" s="8">
        <f>D3+E3</f>
        <v>60</v>
      </c>
      <c r="Q3" s="21">
        <v>55</v>
      </c>
      <c r="R3" s="46">
        <f>P3*Q3</f>
        <v>3300</v>
      </c>
    </row>
    <row r="4" spans="1:18" x14ac:dyDescent="0.35">
      <c r="A4" s="29" t="s">
        <v>8</v>
      </c>
      <c r="B4" s="2" t="s">
        <v>21</v>
      </c>
      <c r="C4" s="2" t="s">
        <v>31</v>
      </c>
      <c r="D4" s="2">
        <f>2*60</f>
        <v>120</v>
      </c>
      <c r="E4" s="2">
        <v>60</v>
      </c>
      <c r="F4" s="2"/>
      <c r="G4" s="2"/>
      <c r="H4" s="2"/>
      <c r="I4" s="2"/>
      <c r="J4" s="2"/>
      <c r="K4" s="2"/>
      <c r="L4" s="2"/>
      <c r="M4" s="2"/>
      <c r="N4" s="2"/>
      <c r="O4" s="2"/>
      <c r="P4" s="2">
        <f t="shared" ref="P4:P6" si="0">D4+E4</f>
        <v>180</v>
      </c>
      <c r="Q4" s="22">
        <v>55</v>
      </c>
      <c r="R4" s="47">
        <f t="shared" ref="R4:R6" si="1">P4*Q4</f>
        <v>9900</v>
      </c>
    </row>
    <row r="5" spans="1:18" x14ac:dyDescent="0.35">
      <c r="A5" s="29" t="s">
        <v>8</v>
      </c>
      <c r="B5" s="2" t="s">
        <v>9</v>
      </c>
      <c r="C5" s="2" t="s">
        <v>31</v>
      </c>
      <c r="D5" s="2">
        <f>5*60</f>
        <v>300</v>
      </c>
      <c r="E5" s="2">
        <v>60</v>
      </c>
      <c r="F5" s="2"/>
      <c r="G5" s="2"/>
      <c r="H5" s="2"/>
      <c r="I5" s="2"/>
      <c r="J5" s="2"/>
      <c r="K5" s="2"/>
      <c r="L5" s="2"/>
      <c r="M5" s="2"/>
      <c r="N5" s="2"/>
      <c r="O5" s="2"/>
      <c r="P5" s="2">
        <f t="shared" si="0"/>
        <v>360</v>
      </c>
      <c r="Q5" s="22">
        <v>55</v>
      </c>
      <c r="R5" s="47">
        <f t="shared" si="1"/>
        <v>19800</v>
      </c>
    </row>
    <row r="6" spans="1:18" ht="15" thickBot="1" x14ac:dyDescent="0.4">
      <c r="A6" s="30" t="s">
        <v>8</v>
      </c>
      <c r="B6" s="12" t="s">
        <v>11</v>
      </c>
      <c r="C6" s="12" t="s">
        <v>31</v>
      </c>
      <c r="D6" s="12">
        <f>5*60</f>
        <v>300</v>
      </c>
      <c r="E6" s="12">
        <v>0</v>
      </c>
      <c r="F6" s="12"/>
      <c r="G6" s="12"/>
      <c r="H6" s="12"/>
      <c r="I6" s="12"/>
      <c r="J6" s="12"/>
      <c r="K6" s="12"/>
      <c r="L6" s="12"/>
      <c r="M6" s="12"/>
      <c r="N6" s="12"/>
      <c r="O6" s="12"/>
      <c r="P6" s="12">
        <f t="shared" si="0"/>
        <v>300</v>
      </c>
      <c r="Q6" s="23">
        <v>55</v>
      </c>
      <c r="R6" s="48">
        <f t="shared" si="1"/>
        <v>16500</v>
      </c>
    </row>
    <row r="7" spans="1:18" ht="15" thickBot="1" x14ac:dyDescent="0.4">
      <c r="A7" s="24"/>
      <c r="B7" s="25"/>
      <c r="C7" s="25"/>
      <c r="D7" s="25">
        <f>SUM(D3:D6)</f>
        <v>720</v>
      </c>
      <c r="E7" s="25">
        <f>SUM(E3:E6)</f>
        <v>180</v>
      </c>
      <c r="F7" s="25"/>
      <c r="G7" s="25"/>
      <c r="H7" s="25"/>
      <c r="I7" s="25"/>
      <c r="J7" s="25"/>
      <c r="K7" s="25"/>
      <c r="L7" s="25"/>
      <c r="M7" s="25"/>
      <c r="N7" s="25"/>
      <c r="O7" s="25"/>
      <c r="P7" s="25">
        <f>SUM(P3:P6)</f>
        <v>900</v>
      </c>
      <c r="Q7" s="26">
        <f>SUM(Q3:Q6)</f>
        <v>220</v>
      </c>
      <c r="R7" s="27">
        <f>SUM(R3:R6)</f>
        <v>49500</v>
      </c>
    </row>
    <row r="9" spans="1:18" ht="15" thickBot="1" x14ac:dyDescent="0.4">
      <c r="A9" s="78" t="s">
        <v>40</v>
      </c>
      <c r="B9" t="s">
        <v>13</v>
      </c>
      <c r="C9" t="s">
        <v>41</v>
      </c>
      <c r="E9" s="96" t="s">
        <v>40</v>
      </c>
      <c r="F9" s="87" t="s">
        <v>13</v>
      </c>
      <c r="G9" s="88" t="s">
        <v>41</v>
      </c>
    </row>
    <row r="10" spans="1:18" x14ac:dyDescent="0.35">
      <c r="A10" t="s">
        <v>57</v>
      </c>
      <c r="B10" s="17" t="s">
        <v>20</v>
      </c>
      <c r="C10" s="8"/>
      <c r="E10" s="89" t="s">
        <v>57</v>
      </c>
      <c r="F10" s="97" t="s">
        <v>20</v>
      </c>
      <c r="G10" s="98"/>
    </row>
    <row r="11" spans="1:18" x14ac:dyDescent="0.35">
      <c r="B11" s="2" t="s">
        <v>21</v>
      </c>
      <c r="C11" s="2">
        <f>2*60</f>
        <v>120</v>
      </c>
      <c r="E11" s="90"/>
      <c r="F11" s="99" t="s">
        <v>21</v>
      </c>
      <c r="G11" s="99">
        <f>2*60</f>
        <v>120</v>
      </c>
    </row>
    <row r="12" spans="1:18" x14ac:dyDescent="0.35">
      <c r="B12" s="2" t="s">
        <v>9</v>
      </c>
      <c r="C12" s="2">
        <f>5*60</f>
        <v>300</v>
      </c>
      <c r="E12" s="89"/>
      <c r="F12" s="100" t="s">
        <v>9</v>
      </c>
      <c r="G12" s="100">
        <f>5*60</f>
        <v>300</v>
      </c>
    </row>
    <row r="13" spans="1:18" ht="15" thickBot="1" x14ac:dyDescent="0.4">
      <c r="B13" s="12" t="s">
        <v>11</v>
      </c>
      <c r="C13" s="12">
        <f>5*60</f>
        <v>300</v>
      </c>
      <c r="E13" s="90"/>
      <c r="F13" s="101" t="s">
        <v>11</v>
      </c>
      <c r="G13" s="101">
        <f>5*60</f>
        <v>300</v>
      </c>
    </row>
    <row r="14" spans="1:18" x14ac:dyDescent="0.35">
      <c r="A14" t="s">
        <v>54</v>
      </c>
      <c r="B14" s="17" t="s">
        <v>20</v>
      </c>
      <c r="C14" s="8">
        <v>60</v>
      </c>
      <c r="E14" s="89" t="s">
        <v>54</v>
      </c>
      <c r="F14" s="97" t="s">
        <v>20</v>
      </c>
      <c r="G14" s="98">
        <v>60</v>
      </c>
    </row>
    <row r="15" spans="1:18" x14ac:dyDescent="0.35">
      <c r="B15" s="2" t="s">
        <v>21</v>
      </c>
      <c r="C15" s="2">
        <v>60</v>
      </c>
      <c r="E15" s="90"/>
      <c r="F15" s="99" t="s">
        <v>21</v>
      </c>
      <c r="G15" s="99">
        <v>60</v>
      </c>
    </row>
    <row r="16" spans="1:18" x14ac:dyDescent="0.35">
      <c r="B16" s="2" t="s">
        <v>9</v>
      </c>
      <c r="C16" s="2">
        <v>60</v>
      </c>
      <c r="E16" s="89"/>
      <c r="F16" s="100" t="s">
        <v>9</v>
      </c>
      <c r="G16" s="100">
        <v>60</v>
      </c>
    </row>
    <row r="17" spans="1:7" x14ac:dyDescent="0.35">
      <c r="B17" s="12" t="s">
        <v>11</v>
      </c>
      <c r="C17" s="12">
        <v>0</v>
      </c>
      <c r="E17" s="90"/>
      <c r="F17" s="101" t="s">
        <v>11</v>
      </c>
      <c r="G17" s="101">
        <v>0</v>
      </c>
    </row>
    <row r="18" spans="1:7" x14ac:dyDescent="0.35">
      <c r="A18" t="s">
        <v>24</v>
      </c>
      <c r="B18" s="17" t="s">
        <v>20</v>
      </c>
      <c r="C18" s="12">
        <v>0</v>
      </c>
    </row>
    <row r="19" spans="1:7" x14ac:dyDescent="0.35">
      <c r="B19" s="2" t="s">
        <v>21</v>
      </c>
      <c r="C19" s="12">
        <v>0</v>
      </c>
    </row>
    <row r="20" spans="1:7" x14ac:dyDescent="0.35">
      <c r="B20" s="2" t="s">
        <v>9</v>
      </c>
      <c r="C20" s="12">
        <v>0</v>
      </c>
    </row>
    <row r="21" spans="1:7" x14ac:dyDescent="0.35">
      <c r="B21" s="12" t="s">
        <v>11</v>
      </c>
      <c r="C21" s="12">
        <v>0</v>
      </c>
    </row>
    <row r="22" spans="1:7" x14ac:dyDescent="0.35">
      <c r="A22" t="s">
        <v>1</v>
      </c>
      <c r="B22" s="17" t="s">
        <v>20</v>
      </c>
      <c r="C22" s="12">
        <v>0</v>
      </c>
    </row>
    <row r="23" spans="1:7" x14ac:dyDescent="0.35">
      <c r="B23" s="2" t="s">
        <v>21</v>
      </c>
      <c r="C23" s="12">
        <v>0</v>
      </c>
    </row>
    <row r="24" spans="1:7" x14ac:dyDescent="0.35">
      <c r="B24" s="2" t="s">
        <v>9</v>
      </c>
      <c r="C24" s="12">
        <v>0</v>
      </c>
    </row>
    <row r="25" spans="1:7" x14ac:dyDescent="0.35">
      <c r="B25" s="12" t="s">
        <v>11</v>
      </c>
      <c r="C25" s="12">
        <v>0</v>
      </c>
    </row>
    <row r="26" spans="1:7" x14ac:dyDescent="0.35">
      <c r="A26" t="s">
        <v>2</v>
      </c>
      <c r="B26" s="17" t="s">
        <v>20</v>
      </c>
      <c r="C26" s="12">
        <v>0</v>
      </c>
    </row>
    <row r="27" spans="1:7" x14ac:dyDescent="0.35">
      <c r="B27" s="2" t="s">
        <v>21</v>
      </c>
      <c r="C27" s="12">
        <v>0</v>
      </c>
    </row>
    <row r="28" spans="1:7" x14ac:dyDescent="0.35">
      <c r="B28" s="2" t="s">
        <v>9</v>
      </c>
      <c r="C28" s="12">
        <v>0</v>
      </c>
    </row>
    <row r="29" spans="1:7" x14ac:dyDescent="0.35">
      <c r="B29" s="12" t="s">
        <v>11</v>
      </c>
      <c r="C29" s="12">
        <v>0</v>
      </c>
    </row>
    <row r="30" spans="1:7" x14ac:dyDescent="0.35">
      <c r="A30" t="s">
        <v>3</v>
      </c>
      <c r="B30" s="17" t="s">
        <v>20</v>
      </c>
      <c r="C30" s="12">
        <v>0</v>
      </c>
    </row>
    <row r="31" spans="1:7" x14ac:dyDescent="0.35">
      <c r="B31" s="2" t="s">
        <v>21</v>
      </c>
      <c r="C31" s="12">
        <v>0</v>
      </c>
    </row>
    <row r="32" spans="1:7" x14ac:dyDescent="0.35">
      <c r="B32" s="2" t="s">
        <v>9</v>
      </c>
      <c r="C32" s="12">
        <v>0</v>
      </c>
    </row>
    <row r="33" spans="1:3" x14ac:dyDescent="0.35">
      <c r="B33" s="12" t="s">
        <v>11</v>
      </c>
      <c r="C33" s="12">
        <v>0</v>
      </c>
    </row>
    <row r="34" spans="1:3" x14ac:dyDescent="0.35">
      <c r="A34" t="s">
        <v>4</v>
      </c>
      <c r="B34" s="17" t="s">
        <v>20</v>
      </c>
      <c r="C34" s="12">
        <v>0</v>
      </c>
    </row>
    <row r="35" spans="1:3" x14ac:dyDescent="0.35">
      <c r="B35" s="2" t="s">
        <v>21</v>
      </c>
      <c r="C35" s="12">
        <v>0</v>
      </c>
    </row>
    <row r="36" spans="1:3" x14ac:dyDescent="0.35">
      <c r="B36" s="2" t="s">
        <v>9</v>
      </c>
      <c r="C36" s="12">
        <v>0</v>
      </c>
    </row>
    <row r="37" spans="1:3" x14ac:dyDescent="0.35">
      <c r="B37" s="12" t="s">
        <v>11</v>
      </c>
      <c r="C37" s="12">
        <v>0</v>
      </c>
    </row>
    <row r="38" spans="1:3" x14ac:dyDescent="0.35">
      <c r="A38" t="s">
        <v>15</v>
      </c>
      <c r="B38" s="17" t="s">
        <v>20</v>
      </c>
      <c r="C38" s="12">
        <v>0</v>
      </c>
    </row>
    <row r="39" spans="1:3" x14ac:dyDescent="0.35">
      <c r="B39" s="2" t="s">
        <v>21</v>
      </c>
      <c r="C39" s="12">
        <v>0</v>
      </c>
    </row>
    <row r="40" spans="1:3" x14ac:dyDescent="0.35">
      <c r="B40" s="2" t="s">
        <v>9</v>
      </c>
      <c r="C40" s="12">
        <v>0</v>
      </c>
    </row>
    <row r="41" spans="1:3" x14ac:dyDescent="0.35">
      <c r="B41" s="12" t="s">
        <v>11</v>
      </c>
      <c r="C41" s="12">
        <v>0</v>
      </c>
    </row>
    <row r="42" spans="1:3" x14ac:dyDescent="0.35">
      <c r="A42" t="s">
        <v>16</v>
      </c>
      <c r="B42" s="17" t="s">
        <v>20</v>
      </c>
      <c r="C42" s="12">
        <v>0</v>
      </c>
    </row>
    <row r="43" spans="1:3" x14ac:dyDescent="0.35">
      <c r="B43" s="2" t="s">
        <v>21</v>
      </c>
      <c r="C43" s="12">
        <v>0</v>
      </c>
    </row>
    <row r="44" spans="1:3" x14ac:dyDescent="0.35">
      <c r="B44" s="2" t="s">
        <v>9</v>
      </c>
      <c r="C44" s="12">
        <v>0</v>
      </c>
    </row>
    <row r="45" spans="1:3" x14ac:dyDescent="0.35">
      <c r="B45" s="12" t="s">
        <v>11</v>
      </c>
      <c r="C45" s="12">
        <v>0</v>
      </c>
    </row>
    <row r="46" spans="1:3" x14ac:dyDescent="0.35">
      <c r="A46" t="s">
        <v>17</v>
      </c>
      <c r="B46" s="17" t="s">
        <v>20</v>
      </c>
      <c r="C46" s="12">
        <v>0</v>
      </c>
    </row>
    <row r="47" spans="1:3" x14ac:dyDescent="0.35">
      <c r="B47" s="2" t="s">
        <v>21</v>
      </c>
      <c r="C47" s="12">
        <v>0</v>
      </c>
    </row>
    <row r="48" spans="1:3" x14ac:dyDescent="0.35">
      <c r="B48" s="2" t="s">
        <v>9</v>
      </c>
      <c r="C48" s="12">
        <v>0</v>
      </c>
    </row>
    <row r="49" spans="1:3" x14ac:dyDescent="0.35">
      <c r="B49" s="12" t="s">
        <v>11</v>
      </c>
      <c r="C49" s="12">
        <v>0</v>
      </c>
    </row>
    <row r="50" spans="1:3" x14ac:dyDescent="0.35">
      <c r="A50" t="s">
        <v>18</v>
      </c>
      <c r="B50" s="2" t="s">
        <v>20</v>
      </c>
      <c r="C50" s="12">
        <v>0</v>
      </c>
    </row>
    <row r="51" spans="1:3" x14ac:dyDescent="0.35">
      <c r="B51" s="2" t="s">
        <v>21</v>
      </c>
      <c r="C51" s="12">
        <v>0</v>
      </c>
    </row>
    <row r="52" spans="1:3" x14ac:dyDescent="0.35">
      <c r="B52" s="2" t="s">
        <v>9</v>
      </c>
      <c r="C52" s="12">
        <v>0</v>
      </c>
    </row>
    <row r="53" spans="1:3" x14ac:dyDescent="0.35">
      <c r="A53" s="95"/>
      <c r="B53" s="12" t="s">
        <v>11</v>
      </c>
      <c r="C53" s="12">
        <v>0</v>
      </c>
    </row>
    <row r="54" spans="1:3" x14ac:dyDescent="0.35">
      <c r="A54" t="s">
        <v>19</v>
      </c>
      <c r="B54" s="2" t="s">
        <v>20</v>
      </c>
      <c r="C54" s="12">
        <v>0</v>
      </c>
    </row>
    <row r="55" spans="1:3" x14ac:dyDescent="0.35">
      <c r="B55" s="2" t="s">
        <v>21</v>
      </c>
      <c r="C55" s="12">
        <v>0</v>
      </c>
    </row>
    <row r="56" spans="1:3" x14ac:dyDescent="0.35">
      <c r="B56" s="2" t="s">
        <v>9</v>
      </c>
      <c r="C56" s="12">
        <v>0</v>
      </c>
    </row>
    <row r="57" spans="1:3" x14ac:dyDescent="0.35">
      <c r="A57" s="95"/>
      <c r="B57" s="12" t="s">
        <v>11</v>
      </c>
      <c r="C57" s="12">
        <v>0</v>
      </c>
    </row>
  </sheetData>
  <pageMargins left="0.7" right="0.7" top="0.75" bottom="0.75" header="0.3" footer="0.3"/>
  <drawing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EF95BF-77E8-4DD1-A83A-AD3E9DC996CB}">
  <dimension ref="A1:R38"/>
  <sheetViews>
    <sheetView zoomScale="71" workbookViewId="0">
      <selection activeCell="A10" sqref="A10:C38"/>
    </sheetView>
  </sheetViews>
  <sheetFormatPr defaultRowHeight="14.5" x14ac:dyDescent="0.35"/>
  <cols>
    <col min="1" max="1" width="9.453125" customWidth="1"/>
    <col min="2" max="2" width="12.90625" customWidth="1"/>
    <col min="5" max="5" width="10.26953125" customWidth="1"/>
    <col min="7" max="7" width="9.90625" customWidth="1"/>
    <col min="8" max="8" width="12" customWidth="1"/>
    <col min="9" max="9" width="9.08984375" customWidth="1"/>
    <col min="14" max="14" width="16.81640625" customWidth="1"/>
    <col min="18" max="18" width="14.36328125" customWidth="1"/>
  </cols>
  <sheetData>
    <row r="1" spans="1:18" ht="15" thickBot="1" x14ac:dyDescent="0.4">
      <c r="A1" s="84" t="s">
        <v>0</v>
      </c>
      <c r="B1" s="85"/>
      <c r="C1" s="85"/>
      <c r="D1" s="85"/>
      <c r="E1" s="85"/>
      <c r="F1" s="85"/>
      <c r="G1" s="85"/>
      <c r="H1" s="85"/>
      <c r="I1" s="85"/>
      <c r="J1" s="85"/>
      <c r="K1" s="85"/>
      <c r="L1" s="85"/>
      <c r="M1" s="85"/>
      <c r="N1" s="85"/>
      <c r="O1" s="85"/>
      <c r="P1" s="85"/>
      <c r="Q1" s="85"/>
      <c r="R1" s="86"/>
    </row>
    <row r="2" spans="1:18" ht="15" thickBot="1" x14ac:dyDescent="0.4">
      <c r="A2" s="54" t="s">
        <v>34</v>
      </c>
      <c r="B2" s="55"/>
      <c r="C2" s="55"/>
      <c r="D2" s="55"/>
      <c r="E2" s="55"/>
      <c r="F2" s="55"/>
      <c r="G2" s="55"/>
      <c r="H2" s="55"/>
      <c r="I2" s="55"/>
      <c r="J2" s="55"/>
      <c r="K2" s="55"/>
      <c r="L2" s="55"/>
      <c r="M2" s="55"/>
      <c r="N2" s="55"/>
      <c r="O2" s="55"/>
      <c r="P2" s="55"/>
      <c r="Q2" s="55"/>
      <c r="R2" s="56"/>
    </row>
    <row r="3" spans="1:18" ht="15" thickBot="1" x14ac:dyDescent="0.4">
      <c r="A3" s="18" t="s">
        <v>12</v>
      </c>
      <c r="B3" s="19" t="s">
        <v>13</v>
      </c>
      <c r="C3" s="19" t="s">
        <v>30</v>
      </c>
      <c r="D3" s="19" t="s">
        <v>3</v>
      </c>
      <c r="E3" s="19" t="s">
        <v>14</v>
      </c>
      <c r="F3" s="19" t="s">
        <v>15</v>
      </c>
      <c r="G3" s="19" t="s">
        <v>16</v>
      </c>
      <c r="H3" s="19" t="s">
        <v>17</v>
      </c>
      <c r="I3" s="19" t="s">
        <v>18</v>
      </c>
      <c r="J3" s="19" t="s">
        <v>19</v>
      </c>
      <c r="K3" s="19"/>
      <c r="L3" s="19" t="s">
        <v>5</v>
      </c>
      <c r="M3" s="19" t="s">
        <v>6</v>
      </c>
      <c r="N3" s="20" t="s">
        <v>7</v>
      </c>
    </row>
    <row r="4" spans="1:18" x14ac:dyDescent="0.35">
      <c r="A4" s="32" t="s">
        <v>8</v>
      </c>
      <c r="B4" s="17" t="s">
        <v>20</v>
      </c>
      <c r="C4" s="17" t="s">
        <v>31</v>
      </c>
      <c r="D4" s="17">
        <f>6*60</f>
        <v>360</v>
      </c>
      <c r="E4" s="17">
        <v>0</v>
      </c>
      <c r="F4" s="34">
        <v>12</v>
      </c>
      <c r="G4" s="17">
        <v>0</v>
      </c>
      <c r="H4" s="17">
        <v>180</v>
      </c>
      <c r="I4" s="17">
        <v>300</v>
      </c>
      <c r="J4" s="17">
        <v>120</v>
      </c>
      <c r="K4" s="17"/>
      <c r="L4" s="17">
        <f>SUM(D4:K4)</f>
        <v>972</v>
      </c>
      <c r="M4" s="17">
        <v>53</v>
      </c>
      <c r="N4" s="52">
        <f>L4*M4</f>
        <v>51516</v>
      </c>
    </row>
    <row r="5" spans="1:18" x14ac:dyDescent="0.35">
      <c r="A5" s="29" t="s">
        <v>8</v>
      </c>
      <c r="B5" s="2" t="s">
        <v>21</v>
      </c>
      <c r="C5" s="2" t="s">
        <v>31</v>
      </c>
      <c r="D5" s="2">
        <f>7*60</f>
        <v>420</v>
      </c>
      <c r="E5" s="2">
        <f>4*60</f>
        <v>240</v>
      </c>
      <c r="F5" s="5">
        <v>0</v>
      </c>
      <c r="G5" s="2">
        <v>240</v>
      </c>
      <c r="H5" s="2">
        <v>180</v>
      </c>
      <c r="I5" s="2">
        <v>300</v>
      </c>
      <c r="J5" s="2">
        <v>300</v>
      </c>
      <c r="K5" s="2"/>
      <c r="L5" s="2">
        <f>SUM(D5:K5)</f>
        <v>1680</v>
      </c>
      <c r="M5" s="2">
        <v>53</v>
      </c>
      <c r="N5" s="50">
        <f t="shared" ref="N5:N7" si="0">L5*M5</f>
        <v>89040</v>
      </c>
    </row>
    <row r="6" spans="1:18" x14ac:dyDescent="0.35">
      <c r="A6" s="29" t="s">
        <v>8</v>
      </c>
      <c r="B6" s="2" t="s">
        <v>9</v>
      </c>
      <c r="C6" s="2" t="s">
        <v>31</v>
      </c>
      <c r="D6" s="2">
        <v>0</v>
      </c>
      <c r="E6" s="2">
        <f>14*60</f>
        <v>840</v>
      </c>
      <c r="F6" s="5">
        <v>0</v>
      </c>
      <c r="G6" s="2">
        <v>180</v>
      </c>
      <c r="H6" s="2">
        <v>0</v>
      </c>
      <c r="I6" s="2">
        <f>8*60</f>
        <v>480</v>
      </c>
      <c r="J6" s="2">
        <v>0</v>
      </c>
      <c r="K6" s="2"/>
      <c r="L6" s="2">
        <f>SUM(D6:K6)</f>
        <v>1500</v>
      </c>
      <c r="M6" s="2">
        <v>53</v>
      </c>
      <c r="N6" s="50">
        <f t="shared" si="0"/>
        <v>79500</v>
      </c>
    </row>
    <row r="7" spans="1:18" ht="15" thickBot="1" x14ac:dyDescent="0.4">
      <c r="A7" s="30" t="s">
        <v>8</v>
      </c>
      <c r="B7" s="12" t="s">
        <v>11</v>
      </c>
      <c r="C7" s="12" t="s">
        <v>31</v>
      </c>
      <c r="D7" s="12">
        <v>0</v>
      </c>
      <c r="E7" s="12">
        <f>7*60</f>
        <v>420</v>
      </c>
      <c r="F7" s="4">
        <v>0</v>
      </c>
      <c r="G7" s="12">
        <v>360</v>
      </c>
      <c r="H7" s="12">
        <v>300</v>
      </c>
      <c r="I7" s="12">
        <v>0</v>
      </c>
      <c r="J7" s="12">
        <v>120</v>
      </c>
      <c r="K7" s="12"/>
      <c r="L7" s="12">
        <f>SUM(D7:K7)</f>
        <v>1200</v>
      </c>
      <c r="M7" s="12">
        <v>53</v>
      </c>
      <c r="N7" s="53">
        <f t="shared" si="0"/>
        <v>63600</v>
      </c>
    </row>
    <row r="8" spans="1:18" ht="15" thickBot="1" x14ac:dyDescent="0.4">
      <c r="A8" s="24" t="s">
        <v>5</v>
      </c>
      <c r="B8" s="25"/>
      <c r="C8" s="25"/>
      <c r="D8" s="25">
        <f t="shared" ref="D8:J8" si="1">SUM(D4:D7)</f>
        <v>780</v>
      </c>
      <c r="E8" s="25">
        <f t="shared" si="1"/>
        <v>1500</v>
      </c>
      <c r="F8" s="25">
        <f t="shared" si="1"/>
        <v>12</v>
      </c>
      <c r="G8" s="25">
        <f t="shared" si="1"/>
        <v>780</v>
      </c>
      <c r="H8" s="25">
        <f t="shared" si="1"/>
        <v>660</v>
      </c>
      <c r="I8" s="25">
        <f t="shared" si="1"/>
        <v>1080</v>
      </c>
      <c r="J8" s="25">
        <f t="shared" si="1"/>
        <v>540</v>
      </c>
      <c r="K8" s="25"/>
      <c r="L8" s="25">
        <f>SUM(D8:K8)</f>
        <v>5352</v>
      </c>
      <c r="M8" s="25"/>
      <c r="N8" s="31">
        <f>N4+N5+N6+N7</f>
        <v>283656</v>
      </c>
    </row>
    <row r="10" spans="1:18" x14ac:dyDescent="0.35">
      <c r="A10" s="78" t="s">
        <v>40</v>
      </c>
      <c r="B10" t="s">
        <v>13</v>
      </c>
      <c r="C10" t="s">
        <v>41</v>
      </c>
      <c r="K10" s="76" t="s">
        <v>37</v>
      </c>
      <c r="L10" s="76" t="s">
        <v>52</v>
      </c>
      <c r="M10" t="s">
        <v>53</v>
      </c>
      <c r="N10" t="s">
        <v>51</v>
      </c>
      <c r="O10" t="s">
        <v>50</v>
      </c>
    </row>
    <row r="11" spans="1:18" x14ac:dyDescent="0.35">
      <c r="A11" t="s">
        <v>3</v>
      </c>
      <c r="B11" s="17" t="s">
        <v>20</v>
      </c>
      <c r="C11" s="17">
        <f>6*60</f>
        <v>360</v>
      </c>
      <c r="K11" s="77" t="s">
        <v>42</v>
      </c>
      <c r="L11">
        <v>0</v>
      </c>
      <c r="M11">
        <v>0</v>
      </c>
      <c r="N11">
        <v>420</v>
      </c>
      <c r="O11">
        <v>360</v>
      </c>
    </row>
    <row r="12" spans="1:18" x14ac:dyDescent="0.35">
      <c r="B12" s="2" t="s">
        <v>21</v>
      </c>
      <c r="C12" s="2">
        <f>7*60</f>
        <v>420</v>
      </c>
      <c r="K12" s="77" t="s">
        <v>43</v>
      </c>
      <c r="L12">
        <v>840</v>
      </c>
      <c r="M12">
        <v>420</v>
      </c>
      <c r="N12">
        <v>240</v>
      </c>
      <c r="O12">
        <v>0</v>
      </c>
    </row>
    <row r="13" spans="1:18" x14ac:dyDescent="0.35">
      <c r="B13" s="2" t="s">
        <v>9</v>
      </c>
      <c r="C13" s="2">
        <v>0</v>
      </c>
      <c r="K13" s="77" t="s">
        <v>44</v>
      </c>
      <c r="L13">
        <v>0</v>
      </c>
      <c r="M13">
        <v>0</v>
      </c>
      <c r="N13">
        <v>0</v>
      </c>
      <c r="O13">
        <v>12</v>
      </c>
    </row>
    <row r="14" spans="1:18" x14ac:dyDescent="0.35">
      <c r="B14" s="12" t="s">
        <v>11</v>
      </c>
      <c r="C14" s="12">
        <v>0</v>
      </c>
      <c r="K14" s="77" t="s">
        <v>45</v>
      </c>
      <c r="L14">
        <v>180</v>
      </c>
      <c r="M14">
        <v>360</v>
      </c>
      <c r="N14">
        <v>240</v>
      </c>
      <c r="O14">
        <v>0</v>
      </c>
    </row>
    <row r="15" spans="1:18" x14ac:dyDescent="0.35">
      <c r="A15" t="s">
        <v>4</v>
      </c>
      <c r="B15" s="17" t="s">
        <v>20</v>
      </c>
      <c r="C15" s="17">
        <v>0</v>
      </c>
      <c r="K15" s="77" t="s">
        <v>46</v>
      </c>
      <c r="L15">
        <v>0</v>
      </c>
      <c r="M15">
        <v>300</v>
      </c>
      <c r="N15">
        <v>180</v>
      </c>
      <c r="O15">
        <v>180</v>
      </c>
    </row>
    <row r="16" spans="1:18" x14ac:dyDescent="0.35">
      <c r="B16" s="2" t="s">
        <v>21</v>
      </c>
      <c r="C16" s="2">
        <f>4*60</f>
        <v>240</v>
      </c>
      <c r="K16" s="77" t="s">
        <v>47</v>
      </c>
      <c r="L16">
        <v>480</v>
      </c>
      <c r="M16">
        <v>0</v>
      </c>
      <c r="N16">
        <v>300</v>
      </c>
      <c r="O16">
        <v>300</v>
      </c>
    </row>
    <row r="17" spans="1:18" x14ac:dyDescent="0.35">
      <c r="B17" s="2" t="s">
        <v>9</v>
      </c>
      <c r="C17" s="2">
        <f>14*60</f>
        <v>840</v>
      </c>
      <c r="G17" s="79" t="s">
        <v>49</v>
      </c>
      <c r="K17" s="77" t="s">
        <v>48</v>
      </c>
      <c r="L17">
        <v>0</v>
      </c>
      <c r="M17">
        <v>120</v>
      </c>
      <c r="N17">
        <v>300</v>
      </c>
      <c r="O17">
        <v>120</v>
      </c>
    </row>
    <row r="18" spans="1:18" x14ac:dyDescent="0.35">
      <c r="B18" s="12" t="s">
        <v>11</v>
      </c>
      <c r="C18" s="12">
        <f>7*60</f>
        <v>420</v>
      </c>
      <c r="G18" s="80"/>
      <c r="K18" s="77" t="s">
        <v>38</v>
      </c>
      <c r="L18">
        <v>1500</v>
      </c>
      <c r="M18">
        <v>1200</v>
      </c>
      <c r="N18">
        <v>1680</v>
      </c>
      <c r="O18">
        <v>972</v>
      </c>
    </row>
    <row r="19" spans="1:18" x14ac:dyDescent="0.35">
      <c r="A19" t="s">
        <v>15</v>
      </c>
      <c r="B19" s="17" t="s">
        <v>20</v>
      </c>
      <c r="C19" s="34">
        <v>12</v>
      </c>
      <c r="F19" s="79"/>
      <c r="G19" s="80"/>
      <c r="H19" s="79"/>
    </row>
    <row r="20" spans="1:18" x14ac:dyDescent="0.35">
      <c r="B20" s="2" t="s">
        <v>21</v>
      </c>
      <c r="C20" s="5">
        <v>0</v>
      </c>
      <c r="F20" s="80"/>
      <c r="G20" s="80"/>
      <c r="H20" s="80"/>
    </row>
    <row r="21" spans="1:18" x14ac:dyDescent="0.35">
      <c r="B21" s="2" t="s">
        <v>9</v>
      </c>
      <c r="C21" s="5">
        <v>0</v>
      </c>
      <c r="F21" s="80"/>
      <c r="G21" s="80"/>
      <c r="H21" s="80"/>
    </row>
    <row r="22" spans="1:18" x14ac:dyDescent="0.35">
      <c r="B22" s="12" t="s">
        <v>11</v>
      </c>
      <c r="C22" s="4">
        <v>0</v>
      </c>
      <c r="F22" s="80"/>
      <c r="G22" s="80"/>
      <c r="H22" s="80"/>
    </row>
    <row r="23" spans="1:18" x14ac:dyDescent="0.35">
      <c r="A23" t="s">
        <v>16</v>
      </c>
      <c r="B23" s="17" t="s">
        <v>20</v>
      </c>
      <c r="C23" s="17">
        <v>0</v>
      </c>
      <c r="F23" s="80"/>
      <c r="G23" s="80"/>
      <c r="H23" s="80"/>
    </row>
    <row r="24" spans="1:18" x14ac:dyDescent="0.35">
      <c r="B24" s="2" t="s">
        <v>21</v>
      </c>
      <c r="C24" s="2">
        <v>240</v>
      </c>
      <c r="F24" s="80"/>
      <c r="G24" s="80"/>
      <c r="H24" s="80"/>
    </row>
    <row r="25" spans="1:18" x14ac:dyDescent="0.35">
      <c r="B25" s="2" t="s">
        <v>9</v>
      </c>
      <c r="C25" s="2">
        <v>180</v>
      </c>
      <c r="F25" s="80"/>
      <c r="G25" s="80"/>
      <c r="H25" s="80"/>
    </row>
    <row r="26" spans="1:18" ht="15" thickBot="1" x14ac:dyDescent="0.4">
      <c r="B26" s="12" t="s">
        <v>11</v>
      </c>
      <c r="C26" s="12">
        <v>360</v>
      </c>
      <c r="F26" s="80"/>
      <c r="G26" s="80"/>
      <c r="H26" s="80"/>
    </row>
    <row r="27" spans="1:18" ht="15" thickBot="1" x14ac:dyDescent="0.4">
      <c r="A27" t="s">
        <v>17</v>
      </c>
      <c r="B27" s="17" t="s">
        <v>20</v>
      </c>
      <c r="C27" s="17">
        <v>180</v>
      </c>
      <c r="Q27" s="19" t="s">
        <v>13</v>
      </c>
      <c r="R27" s="19" t="s">
        <v>7</v>
      </c>
    </row>
    <row r="28" spans="1:18" x14ac:dyDescent="0.35">
      <c r="B28" s="2" t="s">
        <v>21</v>
      </c>
      <c r="C28" s="2">
        <v>180</v>
      </c>
      <c r="Q28" s="17" t="s">
        <v>20</v>
      </c>
      <c r="R28">
        <v>51516</v>
      </c>
    </row>
    <row r="29" spans="1:18" x14ac:dyDescent="0.35">
      <c r="B29" s="2" t="s">
        <v>9</v>
      </c>
      <c r="C29" s="2">
        <v>0</v>
      </c>
      <c r="Q29" s="2" t="s">
        <v>21</v>
      </c>
      <c r="R29">
        <v>89040</v>
      </c>
    </row>
    <row r="30" spans="1:18" x14ac:dyDescent="0.35">
      <c r="B30" s="12" t="s">
        <v>11</v>
      </c>
      <c r="C30" s="12">
        <v>300</v>
      </c>
      <c r="Q30" s="2" t="s">
        <v>9</v>
      </c>
      <c r="R30">
        <v>79500</v>
      </c>
    </row>
    <row r="31" spans="1:18" ht="15" thickBot="1" x14ac:dyDescent="0.4">
      <c r="A31" t="s">
        <v>18</v>
      </c>
      <c r="B31" s="17" t="s">
        <v>20</v>
      </c>
      <c r="C31" s="17">
        <v>300</v>
      </c>
      <c r="Q31" s="12" t="s">
        <v>11</v>
      </c>
      <c r="R31">
        <v>63600</v>
      </c>
    </row>
    <row r="32" spans="1:18" ht="15" thickBot="1" x14ac:dyDescent="0.4">
      <c r="B32" s="2" t="s">
        <v>21</v>
      </c>
      <c r="C32" s="2">
        <v>300</v>
      </c>
      <c r="Q32" s="25"/>
    </row>
    <row r="33" spans="1:3" x14ac:dyDescent="0.35">
      <c r="B33" s="2" t="s">
        <v>9</v>
      </c>
      <c r="C33" s="2">
        <f>8*60</f>
        <v>480</v>
      </c>
    </row>
    <row r="34" spans="1:3" x14ac:dyDescent="0.35">
      <c r="B34" s="12" t="s">
        <v>11</v>
      </c>
      <c r="C34" s="12">
        <v>0</v>
      </c>
    </row>
    <row r="35" spans="1:3" x14ac:dyDescent="0.35">
      <c r="A35" t="s">
        <v>19</v>
      </c>
      <c r="B35" s="17" t="s">
        <v>20</v>
      </c>
      <c r="C35" s="17">
        <v>120</v>
      </c>
    </row>
    <row r="36" spans="1:3" x14ac:dyDescent="0.35">
      <c r="B36" s="2" t="s">
        <v>21</v>
      </c>
      <c r="C36" s="2">
        <v>300</v>
      </c>
    </row>
    <row r="37" spans="1:3" x14ac:dyDescent="0.35">
      <c r="B37" s="2" t="s">
        <v>9</v>
      </c>
      <c r="C37" s="2">
        <v>0</v>
      </c>
    </row>
    <row r="38" spans="1:3" x14ac:dyDescent="0.35">
      <c r="B38" s="12" t="s">
        <v>11</v>
      </c>
      <c r="C38" s="12">
        <v>120</v>
      </c>
    </row>
  </sheetData>
  <mergeCells count="1">
    <mergeCell ref="A1:R1"/>
  </mergeCells>
  <pageMargins left="0.7" right="0.7" top="0.75" bottom="0.75" header="0.3" footer="0.3"/>
  <drawing r:id="rId2"/>
  <tableParts count="2">
    <tablePart r:id="rId3"/>
    <tablePart r:id="rId4"/>
  </tableParts>
  <extLst>
    <ext xmlns:x14="http://schemas.microsoft.com/office/spreadsheetml/2009/9/main" uri="{A8765BA9-456A-4dab-B4F3-ACF838C121DE}">
      <x14:slicerList>
        <x14:slicer r:id="rId5"/>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29BF72-C808-4717-8BCE-7FC402DB455B}">
  <dimension ref="A3:E16"/>
  <sheetViews>
    <sheetView workbookViewId="0">
      <selection activeCell="C14" sqref="C14"/>
    </sheetView>
  </sheetViews>
  <sheetFormatPr defaultRowHeight="14.5" x14ac:dyDescent="0.35"/>
  <cols>
    <col min="1" max="1" width="12.36328125" bestFit="1" customWidth="1"/>
    <col min="2" max="2" width="11.26953125" bestFit="1" customWidth="1"/>
    <col min="3" max="3" width="13.453125" bestFit="1" customWidth="1"/>
    <col min="4" max="4" width="16.36328125" bestFit="1" customWidth="1"/>
    <col min="5" max="5" width="14.26953125" bestFit="1" customWidth="1"/>
  </cols>
  <sheetData>
    <row r="3" spans="1:5" x14ac:dyDescent="0.35">
      <c r="A3" s="76" t="s">
        <v>37</v>
      </c>
      <c r="B3" t="s">
        <v>50</v>
      </c>
      <c r="C3" t="s">
        <v>53</v>
      </c>
      <c r="D3" t="s">
        <v>52</v>
      </c>
      <c r="E3" t="s">
        <v>51</v>
      </c>
    </row>
    <row r="4" spans="1:5" x14ac:dyDescent="0.35">
      <c r="A4" s="77" t="s">
        <v>57</v>
      </c>
      <c r="B4" s="92">
        <v>600</v>
      </c>
      <c r="C4" s="92">
        <v>600</v>
      </c>
      <c r="D4" s="92">
        <v>900</v>
      </c>
      <c r="E4" s="92">
        <v>300</v>
      </c>
    </row>
    <row r="5" spans="1:5" x14ac:dyDescent="0.35">
      <c r="A5" s="77" t="s">
        <v>54</v>
      </c>
      <c r="B5" s="92">
        <v>60</v>
      </c>
      <c r="C5" s="92">
        <v>0</v>
      </c>
      <c r="D5" s="92">
        <v>0</v>
      </c>
      <c r="E5" s="92">
        <v>0</v>
      </c>
    </row>
    <row r="6" spans="1:5" x14ac:dyDescent="0.35">
      <c r="A6" s="77" t="s">
        <v>24</v>
      </c>
      <c r="B6" s="92">
        <v>0</v>
      </c>
      <c r="C6" s="92">
        <v>0</v>
      </c>
      <c r="D6" s="92">
        <v>0</v>
      </c>
      <c r="E6" s="92">
        <v>0</v>
      </c>
    </row>
    <row r="7" spans="1:5" x14ac:dyDescent="0.35">
      <c r="A7" s="77" t="s">
        <v>1</v>
      </c>
      <c r="B7" s="92">
        <v>180</v>
      </c>
      <c r="C7" s="92">
        <v>240</v>
      </c>
      <c r="D7" s="92">
        <v>600</v>
      </c>
      <c r="E7" s="92">
        <v>300</v>
      </c>
    </row>
    <row r="8" spans="1:5" x14ac:dyDescent="0.35">
      <c r="A8" s="77" t="s">
        <v>2</v>
      </c>
      <c r="B8" s="92">
        <v>420</v>
      </c>
      <c r="C8" s="92">
        <v>960</v>
      </c>
      <c r="D8" s="92">
        <v>480</v>
      </c>
      <c r="E8" s="92">
        <v>360</v>
      </c>
    </row>
    <row r="9" spans="1:5" x14ac:dyDescent="0.35">
      <c r="A9" s="77" t="s">
        <v>3</v>
      </c>
      <c r="B9" s="92">
        <v>180</v>
      </c>
      <c r="C9" s="92">
        <v>600</v>
      </c>
      <c r="D9" s="92">
        <v>540</v>
      </c>
      <c r="E9" s="92">
        <v>120</v>
      </c>
    </row>
    <row r="10" spans="1:5" x14ac:dyDescent="0.35">
      <c r="A10" s="77" t="s">
        <v>4</v>
      </c>
      <c r="B10" s="92">
        <v>240</v>
      </c>
      <c r="C10" s="92">
        <v>300</v>
      </c>
      <c r="D10" s="92">
        <v>300</v>
      </c>
      <c r="E10" s="92">
        <v>120</v>
      </c>
    </row>
    <row r="11" spans="1:5" x14ac:dyDescent="0.35">
      <c r="A11" s="77" t="s">
        <v>15</v>
      </c>
      <c r="B11" s="92">
        <v>0</v>
      </c>
      <c r="C11" s="92">
        <v>0</v>
      </c>
      <c r="D11" s="92">
        <v>0</v>
      </c>
      <c r="E11" s="92">
        <v>0</v>
      </c>
    </row>
    <row r="12" spans="1:5" x14ac:dyDescent="0.35">
      <c r="A12" s="77" t="s">
        <v>16</v>
      </c>
      <c r="B12" s="92">
        <v>0</v>
      </c>
      <c r="C12" s="92">
        <v>0</v>
      </c>
      <c r="D12" s="92">
        <v>0</v>
      </c>
      <c r="E12" s="92">
        <v>0</v>
      </c>
    </row>
    <row r="13" spans="1:5" x14ac:dyDescent="0.35">
      <c r="A13" s="77" t="s">
        <v>17</v>
      </c>
      <c r="B13" s="92">
        <v>300</v>
      </c>
      <c r="C13" s="92">
        <v>600</v>
      </c>
      <c r="D13" s="92">
        <v>600</v>
      </c>
      <c r="E13" s="92">
        <v>300</v>
      </c>
    </row>
    <row r="14" spans="1:5" x14ac:dyDescent="0.35">
      <c r="A14" s="77" t="s">
        <v>18</v>
      </c>
      <c r="B14" s="92">
        <v>0</v>
      </c>
      <c r="C14" s="92">
        <v>0</v>
      </c>
      <c r="D14" s="92">
        <v>0</v>
      </c>
      <c r="E14" s="92">
        <v>0</v>
      </c>
    </row>
    <row r="15" spans="1:5" x14ac:dyDescent="0.35">
      <c r="A15" s="77" t="s">
        <v>19</v>
      </c>
      <c r="B15" s="92">
        <v>300</v>
      </c>
      <c r="C15" s="92">
        <v>600</v>
      </c>
      <c r="D15" s="92">
        <v>600</v>
      </c>
      <c r="E15" s="92">
        <v>300</v>
      </c>
    </row>
    <row r="16" spans="1:5" x14ac:dyDescent="0.35">
      <c r="A16" s="77" t="s">
        <v>38</v>
      </c>
      <c r="B16" s="92">
        <v>2280</v>
      </c>
      <c r="C16" s="92">
        <v>3900</v>
      </c>
      <c r="D16" s="92">
        <v>4020</v>
      </c>
      <c r="E16" s="92">
        <v>1800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544C2B-2E1D-4A57-96EE-DBA125DC49C4}">
  <dimension ref="A1:X61"/>
  <sheetViews>
    <sheetView topLeftCell="A22" zoomScale="82" workbookViewId="0">
      <selection activeCell="O37" sqref="O37"/>
    </sheetView>
  </sheetViews>
  <sheetFormatPr defaultRowHeight="14.5" x14ac:dyDescent="0.35"/>
  <cols>
    <col min="1" max="1" width="27.90625" customWidth="1"/>
    <col min="3" max="6" width="8.81640625" bestFit="1" customWidth="1"/>
    <col min="7" max="7" width="15.36328125" customWidth="1"/>
    <col min="8" max="8" width="12" customWidth="1"/>
    <col min="9" max="9" width="9.08984375" customWidth="1"/>
    <col min="10" max="17" width="8.81640625" bestFit="1" customWidth="1"/>
    <col min="18" max="18" width="11.7265625" bestFit="1" customWidth="1"/>
    <col min="19" max="19" width="8.81640625" bestFit="1" customWidth="1"/>
    <col min="20" max="20" width="13.08984375" bestFit="1" customWidth="1"/>
    <col min="21" max="21" width="14.6328125" customWidth="1"/>
    <col min="22" max="22" width="13.90625" bestFit="1" customWidth="1"/>
    <col min="23" max="23" width="16.81640625" bestFit="1" customWidth="1"/>
    <col min="24" max="24" width="14.81640625" bestFit="1" customWidth="1"/>
  </cols>
  <sheetData>
    <row r="1" spans="1:24" ht="44" thickBot="1" x14ac:dyDescent="0.4">
      <c r="A1" s="44" t="s">
        <v>33</v>
      </c>
      <c r="B1" s="42"/>
      <c r="C1" s="42"/>
      <c r="D1" s="42"/>
      <c r="E1" s="42"/>
      <c r="F1" s="42"/>
      <c r="G1" s="42"/>
      <c r="H1" s="42"/>
      <c r="I1" s="42"/>
      <c r="J1" s="42"/>
      <c r="K1" s="42"/>
      <c r="L1" s="42"/>
      <c r="M1" s="42"/>
      <c r="N1" s="42"/>
      <c r="O1" s="42"/>
      <c r="P1" s="42"/>
      <c r="Q1" s="42"/>
      <c r="R1" s="42"/>
      <c r="S1" s="42"/>
      <c r="T1" s="42"/>
      <c r="U1" s="42"/>
      <c r="V1" s="43"/>
    </row>
    <row r="2" spans="1:24" ht="15" thickBot="1" x14ac:dyDescent="0.4">
      <c r="A2" s="28" t="s">
        <v>12</v>
      </c>
      <c r="B2" s="35" t="s">
        <v>13</v>
      </c>
      <c r="C2" s="35" t="s">
        <v>30</v>
      </c>
      <c r="D2" s="35" t="s">
        <v>22</v>
      </c>
      <c r="E2" s="35" t="s">
        <v>23</v>
      </c>
      <c r="F2" s="35" t="s">
        <v>24</v>
      </c>
      <c r="G2" s="35" t="s">
        <v>1</v>
      </c>
      <c r="H2" s="35" t="s">
        <v>2</v>
      </c>
      <c r="I2" s="35" t="s">
        <v>3</v>
      </c>
      <c r="J2" s="35" t="s">
        <v>4</v>
      </c>
      <c r="K2" s="35" t="s">
        <v>15</v>
      </c>
      <c r="L2" s="35" t="s">
        <v>16</v>
      </c>
      <c r="M2" s="35" t="s">
        <v>17</v>
      </c>
      <c r="N2" s="35" t="s">
        <v>18</v>
      </c>
      <c r="O2" s="35" t="s">
        <v>19</v>
      </c>
      <c r="P2" s="35" t="s">
        <v>25</v>
      </c>
      <c r="Q2" s="35" t="s">
        <v>6</v>
      </c>
      <c r="R2" s="35" t="s">
        <v>7</v>
      </c>
      <c r="S2" s="35" t="s">
        <v>26</v>
      </c>
      <c r="T2" s="35" t="s">
        <v>6</v>
      </c>
      <c r="U2" s="35" t="s">
        <v>7</v>
      </c>
      <c r="V2" s="36" t="s">
        <v>27</v>
      </c>
    </row>
    <row r="3" spans="1:24" x14ac:dyDescent="0.35">
      <c r="A3" s="14" t="s">
        <v>8</v>
      </c>
      <c r="B3" s="8" t="s">
        <v>20</v>
      </c>
      <c r="C3" s="8" t="s">
        <v>31</v>
      </c>
      <c r="D3" s="8">
        <v>600</v>
      </c>
      <c r="E3" s="8">
        <v>60</v>
      </c>
      <c r="F3" s="8">
        <v>0</v>
      </c>
      <c r="G3" s="37">
        <v>180</v>
      </c>
      <c r="H3" s="37">
        <f>7*60</f>
        <v>420</v>
      </c>
      <c r="I3" s="37">
        <f>3*60</f>
        <v>180</v>
      </c>
      <c r="J3" s="37">
        <v>240</v>
      </c>
      <c r="K3" s="8">
        <v>0</v>
      </c>
      <c r="L3" s="37">
        <v>0</v>
      </c>
      <c r="M3" s="8">
        <f>5*60</f>
        <v>300</v>
      </c>
      <c r="N3" s="8">
        <v>0</v>
      </c>
      <c r="O3" s="8">
        <f>5*60</f>
        <v>300</v>
      </c>
      <c r="P3" s="8">
        <f>D3+E3</f>
        <v>660</v>
      </c>
      <c r="Q3" s="8">
        <v>53</v>
      </c>
      <c r="R3" s="38">
        <f>P3*Q3</f>
        <v>34980</v>
      </c>
      <c r="S3" s="8">
        <f>F3+G3+H3+I3+J3+K3+L3+M3+N3+O3</f>
        <v>1620</v>
      </c>
      <c r="T3" s="38">
        <v>55</v>
      </c>
      <c r="U3" s="38">
        <f>S3*T3</f>
        <v>89100</v>
      </c>
      <c r="V3" s="49">
        <f>R3+U3</f>
        <v>124080</v>
      </c>
    </row>
    <row r="4" spans="1:24" x14ac:dyDescent="0.35">
      <c r="A4" s="29" t="s">
        <v>8</v>
      </c>
      <c r="B4" s="2" t="s">
        <v>21</v>
      </c>
      <c r="C4" s="2" t="s">
        <v>31</v>
      </c>
      <c r="D4" s="2">
        <v>300</v>
      </c>
      <c r="E4" s="2">
        <v>0</v>
      </c>
      <c r="F4" s="2">
        <v>0</v>
      </c>
      <c r="G4" s="3">
        <v>300</v>
      </c>
      <c r="H4" s="3">
        <f>6*60</f>
        <v>360</v>
      </c>
      <c r="I4" s="3">
        <v>120</v>
      </c>
      <c r="J4" s="3">
        <v>120</v>
      </c>
      <c r="K4" s="3">
        <v>0</v>
      </c>
      <c r="L4" s="3">
        <v>0</v>
      </c>
      <c r="M4" s="2">
        <f>5*60</f>
        <v>300</v>
      </c>
      <c r="N4" s="2">
        <v>0</v>
      </c>
      <c r="O4" s="2">
        <f>5*60</f>
        <v>300</v>
      </c>
      <c r="P4" s="2">
        <f t="shared" ref="P4:P6" si="0">D4+E4</f>
        <v>300</v>
      </c>
      <c r="Q4" s="2">
        <v>53</v>
      </c>
      <c r="R4" s="7">
        <f t="shared" ref="R4:R6" si="1">P4*Q4</f>
        <v>15900</v>
      </c>
      <c r="S4" s="2">
        <f t="shared" ref="S4:S6" si="2">F4+G4+H4+I4+J4+K4+L4+M4+N4+O4</f>
        <v>1500</v>
      </c>
      <c r="T4" s="7">
        <v>55</v>
      </c>
      <c r="U4" s="7">
        <f t="shared" ref="U4:U6" si="3">S4*T4</f>
        <v>82500</v>
      </c>
      <c r="V4" s="50">
        <f t="shared" ref="V4:V6" si="4">R4+U4</f>
        <v>98400</v>
      </c>
    </row>
    <row r="5" spans="1:24" x14ac:dyDescent="0.35">
      <c r="A5" s="29" t="s">
        <v>8</v>
      </c>
      <c r="B5" s="2" t="s">
        <v>9</v>
      </c>
      <c r="C5" s="2" t="s">
        <v>31</v>
      </c>
      <c r="D5" s="2">
        <f>15*60</f>
        <v>900</v>
      </c>
      <c r="E5" s="2">
        <v>0</v>
      </c>
      <c r="F5" s="2">
        <v>0</v>
      </c>
      <c r="G5" s="3">
        <v>600</v>
      </c>
      <c r="H5" s="3">
        <f>8*60</f>
        <v>480</v>
      </c>
      <c r="I5" s="3">
        <f>9*60</f>
        <v>540</v>
      </c>
      <c r="J5" s="3">
        <v>300</v>
      </c>
      <c r="K5" s="3">
        <v>0</v>
      </c>
      <c r="L5" s="3">
        <v>0</v>
      </c>
      <c r="M5" s="2">
        <f>10*60</f>
        <v>600</v>
      </c>
      <c r="N5" s="2">
        <v>0</v>
      </c>
      <c r="O5" s="2">
        <f>10*60</f>
        <v>600</v>
      </c>
      <c r="P5" s="2">
        <f t="shared" si="0"/>
        <v>900</v>
      </c>
      <c r="Q5" s="2">
        <v>53</v>
      </c>
      <c r="R5" s="7">
        <f t="shared" si="1"/>
        <v>47700</v>
      </c>
      <c r="S5" s="2">
        <f t="shared" si="2"/>
        <v>3120</v>
      </c>
      <c r="T5" s="7">
        <v>55</v>
      </c>
      <c r="U5" s="7">
        <f t="shared" si="3"/>
        <v>171600</v>
      </c>
      <c r="V5" s="50">
        <f t="shared" si="4"/>
        <v>219300</v>
      </c>
    </row>
    <row r="6" spans="1:24" ht="15" thickBot="1" x14ac:dyDescent="0.4">
      <c r="A6" s="39" t="s">
        <v>8</v>
      </c>
      <c r="B6" s="10" t="s">
        <v>11</v>
      </c>
      <c r="C6" s="10" t="s">
        <v>31</v>
      </c>
      <c r="D6" s="10">
        <v>600</v>
      </c>
      <c r="E6" s="10">
        <v>0</v>
      </c>
      <c r="F6" s="10">
        <v>0</v>
      </c>
      <c r="G6" s="40">
        <v>240</v>
      </c>
      <c r="H6" s="40">
        <f>16*60</f>
        <v>960</v>
      </c>
      <c r="I6" s="40">
        <v>600</v>
      </c>
      <c r="J6" s="40">
        <v>300</v>
      </c>
      <c r="K6" s="40">
        <v>0</v>
      </c>
      <c r="L6" s="40">
        <v>0</v>
      </c>
      <c r="M6" s="10">
        <f>10*60</f>
        <v>600</v>
      </c>
      <c r="N6" s="10">
        <v>0</v>
      </c>
      <c r="O6" s="10">
        <f>10*60</f>
        <v>600</v>
      </c>
      <c r="P6" s="10">
        <f t="shared" si="0"/>
        <v>600</v>
      </c>
      <c r="Q6" s="10">
        <v>53</v>
      </c>
      <c r="R6" s="41">
        <f t="shared" si="1"/>
        <v>31800</v>
      </c>
      <c r="S6" s="10">
        <f t="shared" si="2"/>
        <v>3300</v>
      </c>
      <c r="T6" s="41">
        <v>55</v>
      </c>
      <c r="U6" s="41">
        <f t="shared" si="3"/>
        <v>181500</v>
      </c>
      <c r="V6" s="51">
        <f t="shared" si="4"/>
        <v>213300</v>
      </c>
    </row>
    <row r="7" spans="1:24" ht="15" thickBot="1" x14ac:dyDescent="0.4">
      <c r="A7" s="24" t="s">
        <v>5</v>
      </c>
      <c r="B7" s="25"/>
      <c r="C7" s="25"/>
      <c r="D7" s="25">
        <f t="shared" ref="D7:P7" si="5">SUM(D3:D6)</f>
        <v>2400</v>
      </c>
      <c r="E7" s="25">
        <f t="shared" si="5"/>
        <v>60</v>
      </c>
      <c r="F7" s="25">
        <f t="shared" si="5"/>
        <v>0</v>
      </c>
      <c r="G7" s="25">
        <f t="shared" si="5"/>
        <v>1320</v>
      </c>
      <c r="H7" s="25">
        <f t="shared" si="5"/>
        <v>2220</v>
      </c>
      <c r="I7" s="25">
        <f t="shared" si="5"/>
        <v>1440</v>
      </c>
      <c r="J7" s="25">
        <f t="shared" si="5"/>
        <v>960</v>
      </c>
      <c r="K7" s="25">
        <f t="shared" si="5"/>
        <v>0</v>
      </c>
      <c r="L7" s="25">
        <f t="shared" si="5"/>
        <v>0</v>
      </c>
      <c r="M7" s="25">
        <f t="shared" si="5"/>
        <v>1800</v>
      </c>
      <c r="N7" s="25">
        <f t="shared" si="5"/>
        <v>0</v>
      </c>
      <c r="O7" s="25">
        <f t="shared" si="5"/>
        <v>1800</v>
      </c>
      <c r="P7" s="25">
        <f t="shared" si="5"/>
        <v>2460</v>
      </c>
      <c r="Q7" s="25"/>
      <c r="R7" s="25"/>
      <c r="S7" s="25">
        <f>SUM(S3:S6)</f>
        <v>9540</v>
      </c>
      <c r="T7" s="25"/>
      <c r="U7" s="25"/>
      <c r="V7" s="31">
        <f>SUM(V3:V6)</f>
        <v>655080</v>
      </c>
    </row>
    <row r="9" spans="1:24" ht="15" thickBot="1" x14ac:dyDescent="0.4"/>
    <row r="10" spans="1:24" ht="29.5" thickBot="1" x14ac:dyDescent="0.4">
      <c r="A10" s="35" t="s">
        <v>22</v>
      </c>
      <c r="B10" s="8" t="s">
        <v>20</v>
      </c>
      <c r="C10" s="8">
        <v>600</v>
      </c>
      <c r="E10" s="79" t="s">
        <v>56</v>
      </c>
      <c r="F10" s="79" t="s">
        <v>20</v>
      </c>
      <c r="G10" s="79" t="s">
        <v>21</v>
      </c>
      <c r="H10" s="79" t="s">
        <v>9</v>
      </c>
      <c r="I10" s="79" t="s">
        <v>11</v>
      </c>
      <c r="T10" s="76" t="s">
        <v>37</v>
      </c>
      <c r="U10" t="s">
        <v>50</v>
      </c>
      <c r="V10" t="s">
        <v>53</v>
      </c>
      <c r="W10" t="s">
        <v>52</v>
      </c>
      <c r="X10" t="s">
        <v>51</v>
      </c>
    </row>
    <row r="11" spans="1:24" ht="15" thickBot="1" x14ac:dyDescent="0.4">
      <c r="A11" s="35"/>
      <c r="B11" s="2" t="s">
        <v>21</v>
      </c>
      <c r="C11" s="2">
        <v>300</v>
      </c>
      <c r="E11" s="80" t="s">
        <v>57</v>
      </c>
      <c r="F11" s="80">
        <v>600</v>
      </c>
      <c r="G11" s="80">
        <v>300</v>
      </c>
      <c r="H11" s="80">
        <v>900</v>
      </c>
      <c r="I11" s="80">
        <v>600</v>
      </c>
      <c r="T11" s="77" t="s">
        <v>1</v>
      </c>
      <c r="U11" s="92">
        <v>180</v>
      </c>
      <c r="V11" s="92">
        <v>240</v>
      </c>
      <c r="W11" s="92">
        <v>600</v>
      </c>
      <c r="X11" s="92">
        <v>300</v>
      </c>
    </row>
    <row r="12" spans="1:24" ht="29.5" thickBot="1" x14ac:dyDescent="0.4">
      <c r="A12" s="35"/>
      <c r="B12" s="2" t="s">
        <v>9</v>
      </c>
      <c r="C12" s="2">
        <f>15*60</f>
        <v>900</v>
      </c>
      <c r="E12" s="80" t="s">
        <v>54</v>
      </c>
      <c r="F12" s="80">
        <v>60</v>
      </c>
      <c r="G12" s="80">
        <v>0</v>
      </c>
      <c r="H12" s="80">
        <v>0</v>
      </c>
      <c r="I12" s="80">
        <v>0</v>
      </c>
      <c r="T12" s="77" t="s">
        <v>38</v>
      </c>
      <c r="U12" s="92">
        <v>180</v>
      </c>
      <c r="V12" s="92">
        <v>240</v>
      </c>
      <c r="W12" s="92">
        <v>600</v>
      </c>
      <c r="X12" s="92">
        <v>300</v>
      </c>
    </row>
    <row r="13" spans="1:24" ht="15" thickBot="1" x14ac:dyDescent="0.4">
      <c r="A13" s="35"/>
      <c r="B13" s="10" t="s">
        <v>11</v>
      </c>
      <c r="C13" s="10">
        <v>600</v>
      </c>
      <c r="E13" s="80" t="s">
        <v>24</v>
      </c>
      <c r="F13" s="80">
        <v>0</v>
      </c>
      <c r="G13" s="80">
        <v>0</v>
      </c>
      <c r="H13" s="80">
        <v>0</v>
      </c>
      <c r="I13" s="80">
        <v>0</v>
      </c>
    </row>
    <row r="14" spans="1:24" ht="15" thickBot="1" x14ac:dyDescent="0.4">
      <c r="A14" s="35" t="s">
        <v>54</v>
      </c>
      <c r="B14" s="8" t="s">
        <v>20</v>
      </c>
      <c r="C14" s="8">
        <v>60</v>
      </c>
      <c r="E14" s="80" t="s">
        <v>1</v>
      </c>
      <c r="F14" s="80">
        <v>180</v>
      </c>
      <c r="G14" s="80">
        <v>300</v>
      </c>
      <c r="H14" s="80">
        <v>600</v>
      </c>
      <c r="I14" s="80">
        <v>240</v>
      </c>
    </row>
    <row r="15" spans="1:24" ht="15" thickBot="1" x14ac:dyDescent="0.4">
      <c r="A15" s="35"/>
      <c r="B15" s="2" t="s">
        <v>21</v>
      </c>
      <c r="C15" s="2">
        <v>0</v>
      </c>
      <c r="E15" s="80" t="s">
        <v>2</v>
      </c>
      <c r="F15" s="80">
        <v>420</v>
      </c>
      <c r="G15" s="80">
        <v>360</v>
      </c>
      <c r="H15" s="80">
        <v>480</v>
      </c>
      <c r="I15" s="80">
        <v>960</v>
      </c>
    </row>
    <row r="16" spans="1:24" ht="15" thickBot="1" x14ac:dyDescent="0.4">
      <c r="A16" s="35"/>
      <c r="B16" s="2" t="s">
        <v>9</v>
      </c>
      <c r="C16" s="2">
        <v>0</v>
      </c>
      <c r="E16" s="80" t="s">
        <v>3</v>
      </c>
      <c r="F16" s="80">
        <v>180</v>
      </c>
      <c r="G16" s="80">
        <v>120</v>
      </c>
      <c r="H16" s="80">
        <v>540</v>
      </c>
      <c r="I16" s="80">
        <v>600</v>
      </c>
    </row>
    <row r="17" spans="1:9" ht="15" thickBot="1" x14ac:dyDescent="0.4">
      <c r="A17" s="35"/>
      <c r="B17" s="10" t="s">
        <v>11</v>
      </c>
      <c r="C17" s="10">
        <v>0</v>
      </c>
      <c r="E17" s="80" t="s">
        <v>4</v>
      </c>
      <c r="F17" s="80">
        <v>240</v>
      </c>
      <c r="G17" s="80">
        <v>120</v>
      </c>
      <c r="H17" s="80">
        <v>300</v>
      </c>
      <c r="I17" s="80">
        <v>300</v>
      </c>
    </row>
    <row r="18" spans="1:9" ht="15" thickBot="1" x14ac:dyDescent="0.4">
      <c r="A18" s="35" t="s">
        <v>24</v>
      </c>
      <c r="B18" s="8" t="s">
        <v>20</v>
      </c>
      <c r="C18" s="8">
        <v>0</v>
      </c>
      <c r="E18" s="80" t="s">
        <v>15</v>
      </c>
      <c r="F18" s="80">
        <v>0</v>
      </c>
      <c r="G18" s="80">
        <v>0</v>
      </c>
      <c r="H18" s="80">
        <v>0</v>
      </c>
      <c r="I18" s="80">
        <v>0</v>
      </c>
    </row>
    <row r="19" spans="1:9" ht="29.5" thickBot="1" x14ac:dyDescent="0.4">
      <c r="A19" s="35"/>
      <c r="B19" s="2" t="s">
        <v>21</v>
      </c>
      <c r="C19" s="2">
        <v>0</v>
      </c>
      <c r="E19" s="80" t="s">
        <v>16</v>
      </c>
      <c r="F19" s="80">
        <v>0</v>
      </c>
      <c r="G19" s="80">
        <v>0</v>
      </c>
      <c r="H19" s="80">
        <v>0</v>
      </c>
      <c r="I19" s="80">
        <v>0</v>
      </c>
    </row>
    <row r="20" spans="1:9" ht="29.5" thickBot="1" x14ac:dyDescent="0.4">
      <c r="A20" s="35"/>
      <c r="B20" s="2" t="s">
        <v>9</v>
      </c>
      <c r="C20" s="2">
        <v>0</v>
      </c>
      <c r="E20" s="80" t="s">
        <v>17</v>
      </c>
      <c r="F20" s="80">
        <v>300</v>
      </c>
      <c r="G20" s="80">
        <v>300</v>
      </c>
      <c r="H20" s="80">
        <v>600</v>
      </c>
      <c r="I20" s="80">
        <v>600</v>
      </c>
    </row>
    <row r="21" spans="1:9" ht="29.5" thickBot="1" x14ac:dyDescent="0.4">
      <c r="A21" s="35"/>
      <c r="B21" s="10" t="s">
        <v>11</v>
      </c>
      <c r="C21" s="10">
        <v>0</v>
      </c>
      <c r="E21" s="80" t="s">
        <v>18</v>
      </c>
      <c r="F21" s="80">
        <v>0</v>
      </c>
      <c r="G21" s="80">
        <v>0</v>
      </c>
      <c r="H21" s="80">
        <v>0</v>
      </c>
      <c r="I21" s="80">
        <v>0</v>
      </c>
    </row>
    <row r="22" spans="1:9" ht="29.5" thickBot="1" x14ac:dyDescent="0.4">
      <c r="A22" s="35" t="s">
        <v>1</v>
      </c>
      <c r="B22" s="8" t="s">
        <v>20</v>
      </c>
      <c r="C22" s="37">
        <v>180</v>
      </c>
      <c r="E22" s="80" t="s">
        <v>19</v>
      </c>
      <c r="F22" s="80">
        <v>300</v>
      </c>
      <c r="G22" s="80">
        <v>300</v>
      </c>
      <c r="H22" s="80">
        <v>600</v>
      </c>
      <c r="I22" s="80">
        <v>600</v>
      </c>
    </row>
    <row r="23" spans="1:9" ht="15" thickBot="1" x14ac:dyDescent="0.4">
      <c r="A23" s="35"/>
      <c r="B23" s="2" t="s">
        <v>21</v>
      </c>
      <c r="C23" s="3">
        <v>300</v>
      </c>
      <c r="E23" s="80"/>
      <c r="F23" s="80"/>
      <c r="G23" s="80"/>
      <c r="H23" s="80"/>
      <c r="I23" s="80"/>
    </row>
    <row r="24" spans="1:9" ht="15" thickBot="1" x14ac:dyDescent="0.4">
      <c r="A24" s="35"/>
      <c r="B24" s="2" t="s">
        <v>9</v>
      </c>
      <c r="C24" s="3">
        <v>600</v>
      </c>
    </row>
    <row r="25" spans="1:9" ht="15" thickBot="1" x14ac:dyDescent="0.4">
      <c r="A25" s="35"/>
      <c r="B25" s="10" t="s">
        <v>11</v>
      </c>
      <c r="C25" s="40">
        <v>240</v>
      </c>
      <c r="F25" s="35" t="s">
        <v>13</v>
      </c>
      <c r="G25" s="36" t="s">
        <v>27</v>
      </c>
    </row>
    <row r="26" spans="1:9" ht="15" thickBot="1" x14ac:dyDescent="0.4">
      <c r="A26" s="35" t="s">
        <v>2</v>
      </c>
      <c r="B26" s="8" t="s">
        <v>20</v>
      </c>
      <c r="C26" s="37">
        <f>7*60</f>
        <v>420</v>
      </c>
      <c r="F26" s="2" t="s">
        <v>9</v>
      </c>
      <c r="G26" s="50">
        <v>219300</v>
      </c>
    </row>
    <row r="27" spans="1:9" ht="15" thickBot="1" x14ac:dyDescent="0.4">
      <c r="A27" s="35"/>
      <c r="B27" s="2" t="s">
        <v>21</v>
      </c>
      <c r="C27" s="3">
        <f>6*60</f>
        <v>360</v>
      </c>
      <c r="F27" s="2" t="s">
        <v>11</v>
      </c>
      <c r="G27" s="50">
        <v>213300</v>
      </c>
    </row>
    <row r="28" spans="1:9" ht="15" thickBot="1" x14ac:dyDescent="0.4">
      <c r="A28" s="35"/>
      <c r="B28" s="2" t="s">
        <v>9</v>
      </c>
      <c r="C28" s="3">
        <f>8*60</f>
        <v>480</v>
      </c>
      <c r="F28" s="10" t="s">
        <v>20</v>
      </c>
      <c r="G28" s="51">
        <v>124080</v>
      </c>
    </row>
    <row r="29" spans="1:9" ht="15" thickBot="1" x14ac:dyDescent="0.4">
      <c r="A29" s="35"/>
      <c r="B29" s="10" t="s">
        <v>11</v>
      </c>
      <c r="C29" s="40">
        <f>16*60</f>
        <v>960</v>
      </c>
      <c r="F29" s="93" t="s">
        <v>21</v>
      </c>
      <c r="G29" s="94">
        <v>98400</v>
      </c>
    </row>
    <row r="30" spans="1:9" ht="15" thickBot="1" x14ac:dyDescent="0.4">
      <c r="A30" s="35" t="s">
        <v>3</v>
      </c>
      <c r="B30" s="8" t="s">
        <v>20</v>
      </c>
      <c r="C30" s="37">
        <f>3*60</f>
        <v>180</v>
      </c>
    </row>
    <row r="31" spans="1:9" ht="15" thickBot="1" x14ac:dyDescent="0.4">
      <c r="A31" s="35"/>
      <c r="B31" s="2" t="s">
        <v>21</v>
      </c>
      <c r="C31" s="3">
        <v>120</v>
      </c>
    </row>
    <row r="32" spans="1:9" ht="15" thickBot="1" x14ac:dyDescent="0.4">
      <c r="A32" s="35"/>
      <c r="B32" s="2" t="s">
        <v>9</v>
      </c>
      <c r="C32" s="3">
        <f>9*60</f>
        <v>540</v>
      </c>
    </row>
    <row r="33" spans="1:3" ht="15" thickBot="1" x14ac:dyDescent="0.4">
      <c r="A33" s="35"/>
      <c r="B33" s="10" t="s">
        <v>11</v>
      </c>
      <c r="C33" s="40">
        <v>600</v>
      </c>
    </row>
    <row r="34" spans="1:3" ht="15" thickBot="1" x14ac:dyDescent="0.4">
      <c r="A34" s="35" t="s">
        <v>4</v>
      </c>
      <c r="B34" s="8" t="s">
        <v>20</v>
      </c>
      <c r="C34" s="37">
        <v>240</v>
      </c>
    </row>
    <row r="35" spans="1:3" ht="15" thickBot="1" x14ac:dyDescent="0.4">
      <c r="A35" s="35"/>
      <c r="B35" s="2" t="s">
        <v>21</v>
      </c>
      <c r="C35" s="3">
        <v>120</v>
      </c>
    </row>
    <row r="36" spans="1:3" ht="15" thickBot="1" x14ac:dyDescent="0.4">
      <c r="A36" s="35"/>
      <c r="B36" s="2" t="s">
        <v>9</v>
      </c>
      <c r="C36" s="3">
        <v>300</v>
      </c>
    </row>
    <row r="37" spans="1:3" ht="15" thickBot="1" x14ac:dyDescent="0.4">
      <c r="A37" s="35"/>
      <c r="B37" s="10" t="s">
        <v>11</v>
      </c>
      <c r="C37" s="40">
        <v>300</v>
      </c>
    </row>
    <row r="38" spans="1:3" ht="15" thickBot="1" x14ac:dyDescent="0.4">
      <c r="A38" s="35" t="s">
        <v>15</v>
      </c>
      <c r="B38" s="8" t="s">
        <v>20</v>
      </c>
      <c r="C38" s="8">
        <v>0</v>
      </c>
    </row>
    <row r="39" spans="1:3" ht="15" thickBot="1" x14ac:dyDescent="0.4">
      <c r="A39" s="35"/>
      <c r="B39" s="2" t="s">
        <v>21</v>
      </c>
      <c r="C39" s="3">
        <v>0</v>
      </c>
    </row>
    <row r="40" spans="1:3" ht="15" thickBot="1" x14ac:dyDescent="0.4">
      <c r="A40" s="35"/>
      <c r="B40" s="2" t="s">
        <v>9</v>
      </c>
      <c r="C40" s="3">
        <v>0</v>
      </c>
    </row>
    <row r="41" spans="1:3" ht="15" thickBot="1" x14ac:dyDescent="0.4">
      <c r="A41" s="35"/>
      <c r="B41" s="10" t="s">
        <v>11</v>
      </c>
      <c r="C41" s="40">
        <v>0</v>
      </c>
    </row>
    <row r="42" spans="1:3" ht="15" thickBot="1" x14ac:dyDescent="0.4">
      <c r="A42" s="35" t="s">
        <v>16</v>
      </c>
      <c r="B42" s="8" t="s">
        <v>20</v>
      </c>
      <c r="C42" s="37">
        <v>0</v>
      </c>
    </row>
    <row r="43" spans="1:3" ht="15" thickBot="1" x14ac:dyDescent="0.4">
      <c r="A43" s="35"/>
      <c r="B43" s="2" t="s">
        <v>21</v>
      </c>
      <c r="C43" s="3">
        <v>0</v>
      </c>
    </row>
    <row r="44" spans="1:3" ht="15" thickBot="1" x14ac:dyDescent="0.4">
      <c r="A44" s="35"/>
      <c r="B44" s="2" t="s">
        <v>9</v>
      </c>
      <c r="C44" s="3">
        <v>0</v>
      </c>
    </row>
    <row r="45" spans="1:3" ht="15" thickBot="1" x14ac:dyDescent="0.4">
      <c r="A45" s="35"/>
      <c r="B45" s="10" t="s">
        <v>11</v>
      </c>
      <c r="C45" s="40">
        <v>0</v>
      </c>
    </row>
    <row r="46" spans="1:3" ht="15" thickBot="1" x14ac:dyDescent="0.4">
      <c r="A46" s="35" t="s">
        <v>17</v>
      </c>
      <c r="B46" s="8" t="s">
        <v>20</v>
      </c>
      <c r="C46" s="8">
        <f>5*60</f>
        <v>300</v>
      </c>
    </row>
    <row r="47" spans="1:3" ht="15" thickBot="1" x14ac:dyDescent="0.4">
      <c r="A47" s="35"/>
      <c r="B47" s="2" t="s">
        <v>21</v>
      </c>
      <c r="C47" s="2">
        <f>5*60</f>
        <v>300</v>
      </c>
    </row>
    <row r="48" spans="1:3" ht="15" thickBot="1" x14ac:dyDescent="0.4">
      <c r="A48" s="35"/>
      <c r="B48" s="2" t="s">
        <v>9</v>
      </c>
      <c r="C48" s="2">
        <f>10*60</f>
        <v>600</v>
      </c>
    </row>
    <row r="49" spans="1:3" ht="15" thickBot="1" x14ac:dyDescent="0.4">
      <c r="B49" s="10" t="s">
        <v>11</v>
      </c>
      <c r="C49" s="10">
        <f>10*60</f>
        <v>600</v>
      </c>
    </row>
    <row r="50" spans="1:3" ht="15" thickBot="1" x14ac:dyDescent="0.4">
      <c r="A50" s="91" t="s">
        <v>18</v>
      </c>
      <c r="B50" s="8" t="s">
        <v>20</v>
      </c>
      <c r="C50" s="8">
        <v>0</v>
      </c>
    </row>
    <row r="51" spans="1:3" ht="15" thickBot="1" x14ac:dyDescent="0.4">
      <c r="A51" s="35"/>
      <c r="B51" s="2" t="s">
        <v>21</v>
      </c>
      <c r="C51" s="2">
        <v>0</v>
      </c>
    </row>
    <row r="52" spans="1:3" ht="15" thickBot="1" x14ac:dyDescent="0.4">
      <c r="B52" s="2" t="s">
        <v>9</v>
      </c>
      <c r="C52" s="2">
        <v>0</v>
      </c>
    </row>
    <row r="53" spans="1:3" ht="15" thickBot="1" x14ac:dyDescent="0.4">
      <c r="A53" s="35"/>
      <c r="B53" s="10" t="s">
        <v>11</v>
      </c>
      <c r="C53" s="10">
        <v>0</v>
      </c>
    </row>
    <row r="54" spans="1:3" ht="15" thickBot="1" x14ac:dyDescent="0.4">
      <c r="A54" s="91" t="s">
        <v>19</v>
      </c>
      <c r="B54" s="8" t="s">
        <v>20</v>
      </c>
      <c r="C54" s="8">
        <f>5*60</f>
        <v>300</v>
      </c>
    </row>
    <row r="55" spans="1:3" ht="15" thickBot="1" x14ac:dyDescent="0.4">
      <c r="A55" s="35"/>
      <c r="B55" s="2" t="s">
        <v>21</v>
      </c>
      <c r="C55" s="2">
        <f>5*60</f>
        <v>300</v>
      </c>
    </row>
    <row r="56" spans="1:3" ht="15" thickBot="1" x14ac:dyDescent="0.4">
      <c r="B56" s="2" t="s">
        <v>9</v>
      </c>
      <c r="C56" s="2">
        <f>10*60</f>
        <v>600</v>
      </c>
    </row>
    <row r="57" spans="1:3" ht="15" thickBot="1" x14ac:dyDescent="0.4">
      <c r="A57" s="35"/>
      <c r="B57" s="10" t="s">
        <v>11</v>
      </c>
      <c r="C57" s="10">
        <f>10*60</f>
        <v>600</v>
      </c>
    </row>
    <row r="58" spans="1:3" ht="15" thickBot="1" x14ac:dyDescent="0.4">
      <c r="A58" s="91" t="s">
        <v>55</v>
      </c>
      <c r="B58" s="8" t="s">
        <v>20</v>
      </c>
      <c r="C58" s="8">
        <v>660</v>
      </c>
    </row>
    <row r="59" spans="1:3" ht="15" thickBot="1" x14ac:dyDescent="0.4">
      <c r="A59" s="35"/>
      <c r="B59" s="2" t="s">
        <v>21</v>
      </c>
      <c r="C59" s="2">
        <v>300</v>
      </c>
    </row>
    <row r="60" spans="1:3" x14ac:dyDescent="0.35">
      <c r="B60" s="2" t="s">
        <v>9</v>
      </c>
      <c r="C60" s="2">
        <v>900</v>
      </c>
    </row>
    <row r="61" spans="1:3" ht="15" thickBot="1" x14ac:dyDescent="0.4">
      <c r="B61" s="10" t="s">
        <v>11</v>
      </c>
      <c r="C61" s="10">
        <v>600</v>
      </c>
    </row>
  </sheetData>
  <sortState xmlns:xlrd2="http://schemas.microsoft.com/office/spreadsheetml/2017/richdata2" ref="F26:G29">
    <sortCondition descending="1" ref="G26:G29"/>
  </sortState>
  <pageMargins left="0.7" right="0.7" top="0.75" bottom="0.75" header="0.3" footer="0.3"/>
  <drawing r:id="rId2"/>
  <tableParts count="1">
    <tablePart r:id="rId3"/>
  </tableParts>
  <extLst>
    <ext xmlns:x14="http://schemas.microsoft.com/office/spreadsheetml/2009/9/main" uri="{A8765BA9-456A-4dab-B4F3-ACF838C121DE}">
      <x14:slicerList>
        <x14:slicer r:id="rId4"/>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7E0C05-6F1E-4920-9564-627199879806}">
  <dimension ref="A1"/>
  <sheetViews>
    <sheetView workbookViewId="0">
      <selection activeCell="M12" sqref="M12"/>
    </sheetView>
  </sheetViews>
  <sheetFormatPr defaultRowHeight="14.5" x14ac:dyDescent="0.3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DASHBOARD</vt:lpstr>
      <vt:lpstr>DATA</vt:lpstr>
      <vt:lpstr>GENERAL PERFORMANCE RATING</vt:lpstr>
      <vt:lpstr>YEAR - 2024 C 4	</vt:lpstr>
      <vt:lpstr>YEAR 2024 C3</vt:lpstr>
      <vt:lpstr>YEAR  -  2022 C1</vt:lpstr>
      <vt:lpstr>Sheet2</vt:lpstr>
      <vt:lpstr>YEAR 2023 C2 &amp; C3</vt:lpstr>
      <vt:lpstr>Sheet16</vt:lpstr>
      <vt:lpstr>Sheet14</vt:lpstr>
      <vt:lpstr>Sheet15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kilonzo</dc:creator>
  <cp:lastModifiedBy>mercy ogero</cp:lastModifiedBy>
  <dcterms:created xsi:type="dcterms:W3CDTF">2024-02-17T08:34:54Z</dcterms:created>
  <dcterms:modified xsi:type="dcterms:W3CDTF">2024-06-17T11:41:36Z</dcterms:modified>
</cp:coreProperties>
</file>